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30803-1 - ZŠ Jižní - vým..." sheetId="2" r:id="rId2"/>
    <sheet name="230803-2 - VR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'230803-1 - ZŠ Jižní - vým...'!$C$126:$K$508</definedName>
    <definedName name="_xlnm.Print_Area" localSheetId="1">'230803-1 - ZŠ Jižní - vým...'!$C$4:$J$76,'230803-1 - ZŠ Jižní - vým...'!$C$82:$J$108,'230803-1 - ZŠ Jižní - vým...'!$C$114:$K$508</definedName>
    <definedName name="_xlnm.Print_Titles" localSheetId="1">'230803-1 - ZŠ Jižní - vým...'!$126:$126</definedName>
    <definedName name="_xlnm._FilterDatabase" localSheetId="2" hidden="1">'230803-2 - VRN'!$C$121:$K$156</definedName>
    <definedName name="_xlnm.Print_Area" localSheetId="2">'230803-2 - VRN'!$C$4:$J$76,'230803-2 - VRN'!$C$82:$J$103,'230803-2 - VRN'!$C$109:$K$156</definedName>
    <definedName name="_xlnm.Print_Titles" localSheetId="2">'230803-2 - VRN'!$121:$121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T146"/>
  <c r="R147"/>
  <c r="R146"/>
  <c r="P147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29"/>
  <c r="BH129"/>
  <c r="BG129"/>
  <c r="BF129"/>
  <c r="T129"/>
  <c r="T128"/>
  <c r="R129"/>
  <c r="R128"/>
  <c r="P129"/>
  <c r="P128"/>
  <c r="BI125"/>
  <c r="BH125"/>
  <c r="BG125"/>
  <c r="BF125"/>
  <c r="T125"/>
  <c r="T124"/>
  <c r="R125"/>
  <c r="R124"/>
  <c r="P125"/>
  <c r="P124"/>
  <c r="F116"/>
  <c r="E114"/>
  <c r="F89"/>
  <c r="E87"/>
  <c r="J24"/>
  <c r="E24"/>
  <c r="J119"/>
  <c r="J23"/>
  <c r="J21"/>
  <c r="E21"/>
  <c r="J91"/>
  <c r="J20"/>
  <c r="J18"/>
  <c r="E18"/>
  <c r="F119"/>
  <c r="J17"/>
  <c r="J15"/>
  <c r="E15"/>
  <c r="F118"/>
  <c r="J14"/>
  <c r="J12"/>
  <c r="J89"/>
  <c r="E7"/>
  <c r="E85"/>
  <c i="2" r="J37"/>
  <c r="J36"/>
  <c i="1" r="AY95"/>
  <c i="2" r="J35"/>
  <c i="1" r="AX95"/>
  <c i="2" r="BI506"/>
  <c r="BH506"/>
  <c r="BG506"/>
  <c r="BF506"/>
  <c r="T506"/>
  <c r="R506"/>
  <c r="P506"/>
  <c r="BI499"/>
  <c r="BH499"/>
  <c r="BG499"/>
  <c r="BF499"/>
  <c r="T499"/>
  <c r="R499"/>
  <c r="P499"/>
  <c r="BI479"/>
  <c r="BH479"/>
  <c r="BG479"/>
  <c r="BF479"/>
  <c r="T479"/>
  <c r="T459"/>
  <c r="R479"/>
  <c r="R459"/>
  <c r="P479"/>
  <c r="P459"/>
  <c r="BI460"/>
  <c r="BH460"/>
  <c r="BG460"/>
  <c r="BF460"/>
  <c r="T460"/>
  <c r="R460"/>
  <c r="P460"/>
  <c r="BI456"/>
  <c r="BH456"/>
  <c r="BG456"/>
  <c r="BF456"/>
  <c r="T456"/>
  <c r="R456"/>
  <c r="P456"/>
  <c r="BI453"/>
  <c r="BH453"/>
  <c r="BG453"/>
  <c r="BF453"/>
  <c r="T453"/>
  <c r="R453"/>
  <c r="P453"/>
  <c r="BI443"/>
  <c r="BH443"/>
  <c r="BG443"/>
  <c r="BF443"/>
  <c r="T443"/>
  <c r="R443"/>
  <c r="P443"/>
  <c r="BI434"/>
  <c r="BH434"/>
  <c r="BG434"/>
  <c r="BF434"/>
  <c r="T434"/>
  <c r="R434"/>
  <c r="P434"/>
  <c r="BI425"/>
  <c r="BH425"/>
  <c r="BG425"/>
  <c r="BF425"/>
  <c r="T425"/>
  <c r="R425"/>
  <c r="P425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399"/>
  <c r="BH399"/>
  <c r="BG399"/>
  <c r="BF399"/>
  <c r="T399"/>
  <c r="R399"/>
  <c r="P399"/>
  <c r="BI391"/>
  <c r="BH391"/>
  <c r="BG391"/>
  <c r="BF391"/>
  <c r="T391"/>
  <c r="R391"/>
  <c r="P391"/>
  <c r="BI383"/>
  <c r="BH383"/>
  <c r="BG383"/>
  <c r="BF383"/>
  <c r="T383"/>
  <c r="R383"/>
  <c r="P383"/>
  <c r="BI378"/>
  <c r="BH378"/>
  <c r="BG378"/>
  <c r="BF378"/>
  <c r="T378"/>
  <c r="T377"/>
  <c r="R378"/>
  <c r="R377"/>
  <c r="P378"/>
  <c r="P377"/>
  <c r="BI374"/>
  <c r="BH374"/>
  <c r="BG374"/>
  <c r="BF374"/>
  <c r="T374"/>
  <c r="R374"/>
  <c r="P374"/>
  <c r="BI372"/>
  <c r="BH372"/>
  <c r="BG372"/>
  <c r="BF372"/>
  <c r="T372"/>
  <c r="R372"/>
  <c r="P372"/>
  <c r="BI369"/>
  <c r="BH369"/>
  <c r="BG369"/>
  <c r="BF369"/>
  <c r="T369"/>
  <c r="R369"/>
  <c r="P369"/>
  <c r="BI358"/>
  <c r="BH358"/>
  <c r="BG358"/>
  <c r="BF358"/>
  <c r="T358"/>
  <c r="R358"/>
  <c r="P358"/>
  <c r="BI348"/>
  <c r="BH348"/>
  <c r="BG348"/>
  <c r="BF348"/>
  <c r="T348"/>
  <c r="R348"/>
  <c r="P348"/>
  <c r="BI341"/>
  <c r="BH341"/>
  <c r="BG341"/>
  <c r="BF341"/>
  <c r="T341"/>
  <c r="R341"/>
  <c r="P341"/>
  <c r="BI339"/>
  <c r="BH339"/>
  <c r="BG339"/>
  <c r="BF339"/>
  <c r="T339"/>
  <c r="R339"/>
  <c r="P339"/>
  <c r="BI333"/>
  <c r="BH333"/>
  <c r="BG333"/>
  <c r="BF333"/>
  <c r="T333"/>
  <c r="R333"/>
  <c r="P333"/>
  <c r="BI329"/>
  <c r="BH329"/>
  <c r="BG329"/>
  <c r="BF329"/>
  <c r="T329"/>
  <c r="R329"/>
  <c r="P329"/>
  <c r="BI310"/>
  <c r="BH310"/>
  <c r="BG310"/>
  <c r="BF310"/>
  <c r="T310"/>
  <c r="R310"/>
  <c r="P310"/>
  <c r="BI299"/>
  <c r="BH299"/>
  <c r="BG299"/>
  <c r="BF299"/>
  <c r="T299"/>
  <c r="R299"/>
  <c r="P299"/>
  <c r="BI290"/>
  <c r="BH290"/>
  <c r="BG290"/>
  <c r="BF290"/>
  <c r="T290"/>
  <c r="R290"/>
  <c r="P290"/>
  <c r="BI271"/>
  <c r="BH271"/>
  <c r="BG271"/>
  <c r="BF271"/>
  <c r="T271"/>
  <c r="R271"/>
  <c r="P271"/>
  <c r="BI264"/>
  <c r="BH264"/>
  <c r="BG264"/>
  <c r="BF264"/>
  <c r="T264"/>
  <c r="R264"/>
  <c r="P264"/>
  <c r="BI256"/>
  <c r="BH256"/>
  <c r="BG256"/>
  <c r="BF256"/>
  <c r="T256"/>
  <c r="R256"/>
  <c r="P256"/>
  <c r="BI253"/>
  <c r="BH253"/>
  <c r="BG253"/>
  <c r="BF253"/>
  <c r="T253"/>
  <c r="R253"/>
  <c r="P253"/>
  <c r="BI242"/>
  <c r="BH242"/>
  <c r="BG242"/>
  <c r="BF242"/>
  <c r="T242"/>
  <c r="R242"/>
  <c r="P242"/>
  <c r="BI223"/>
  <c r="BH223"/>
  <c r="BG223"/>
  <c r="BF223"/>
  <c r="T223"/>
  <c r="R223"/>
  <c r="P223"/>
  <c r="BI220"/>
  <c r="BH220"/>
  <c r="BG220"/>
  <c r="BF220"/>
  <c r="T220"/>
  <c r="R220"/>
  <c r="P220"/>
  <c r="BI209"/>
  <c r="BH209"/>
  <c r="BG209"/>
  <c r="BF209"/>
  <c r="T209"/>
  <c r="R209"/>
  <c r="P209"/>
  <c r="BI206"/>
  <c r="BH206"/>
  <c r="BG206"/>
  <c r="BF206"/>
  <c r="T206"/>
  <c r="R206"/>
  <c r="P206"/>
  <c r="BI195"/>
  <c r="BH195"/>
  <c r="BG195"/>
  <c r="BF195"/>
  <c r="T195"/>
  <c r="R195"/>
  <c r="P195"/>
  <c r="BI193"/>
  <c r="BH193"/>
  <c r="BG193"/>
  <c r="BF193"/>
  <c r="T193"/>
  <c r="R193"/>
  <c r="P193"/>
  <c r="BI178"/>
  <c r="BH178"/>
  <c r="BG178"/>
  <c r="BF178"/>
  <c r="T178"/>
  <c r="R178"/>
  <c r="P178"/>
  <c r="BI159"/>
  <c r="BH159"/>
  <c r="BG159"/>
  <c r="BF159"/>
  <c r="T159"/>
  <c r="R159"/>
  <c r="P159"/>
  <c r="BI140"/>
  <c r="BH140"/>
  <c r="BG140"/>
  <c r="BF140"/>
  <c r="T140"/>
  <c r="R140"/>
  <c r="P140"/>
  <c r="BI130"/>
  <c r="BH130"/>
  <c r="BG130"/>
  <c r="BF130"/>
  <c r="T130"/>
  <c r="T129"/>
  <c r="R130"/>
  <c r="R129"/>
  <c r="P130"/>
  <c r="P129"/>
  <c r="J123"/>
  <c r="F121"/>
  <c r="E119"/>
  <c r="J91"/>
  <c r="F89"/>
  <c r="E87"/>
  <c r="J24"/>
  <c r="E24"/>
  <c r="J124"/>
  <c r="J23"/>
  <c r="J18"/>
  <c r="E18"/>
  <c r="F124"/>
  <c r="J17"/>
  <c r="J15"/>
  <c r="E15"/>
  <c r="F123"/>
  <c r="J14"/>
  <c r="J12"/>
  <c r="J121"/>
  <c r="E7"/>
  <c r="E117"/>
  <c i="1" r="L90"/>
  <c r="AM90"/>
  <c r="AM89"/>
  <c r="L89"/>
  <c r="AM87"/>
  <c r="L87"/>
  <c r="L85"/>
  <c r="L84"/>
  <c i="2" r="F36"/>
  <c i="3" r="J147"/>
  <c r="J137"/>
  <c i="2" r="BK499"/>
  <c r="J460"/>
  <c r="BK453"/>
  <c r="J443"/>
  <c r="J425"/>
  <c r="J415"/>
  <c r="J409"/>
  <c r="J403"/>
  <c r="J391"/>
  <c r="J378"/>
  <c r="BK369"/>
  <c r="BK348"/>
  <c r="BK339"/>
  <c r="J329"/>
  <c r="BK299"/>
  <c r="BK271"/>
  <c r="J264"/>
  <c r="J253"/>
  <c r="J223"/>
  <c r="J209"/>
  <c r="BK195"/>
  <c r="BK178"/>
  <c r="J140"/>
  <c r="F34"/>
  <c r="J499"/>
  <c r="J479"/>
  <c r="J453"/>
  <c r="BK434"/>
  <c r="BK418"/>
  <c r="J412"/>
  <c r="BK406"/>
  <c r="BK399"/>
  <c r="BK383"/>
  <c r="BK374"/>
  <c r="J372"/>
  <c r="J358"/>
  <c r="BK341"/>
  <c r="J333"/>
  <c r="BK310"/>
  <c r="J290"/>
  <c r="BK256"/>
  <c r="BK242"/>
  <c r="BK220"/>
  <c r="J206"/>
  <c r="J193"/>
  <c r="J159"/>
  <c r="J130"/>
  <c i="3" r="BK137"/>
  <c r="J140"/>
  <c r="BK147"/>
  <c r="BK143"/>
  <c i="2" r="BK506"/>
  <c r="BK479"/>
  <c r="BK456"/>
  <c r="BK443"/>
  <c r="BK425"/>
  <c r="BK415"/>
  <c r="BK409"/>
  <c r="BK403"/>
  <c r="BK391"/>
  <c r="J383"/>
  <c r="J374"/>
  <c r="J369"/>
  <c r="J348"/>
  <c r="J339"/>
  <c r="BK329"/>
  <c r="J310"/>
  <c r="BK290"/>
  <c r="BK264"/>
  <c r="BK253"/>
  <c r="BK223"/>
  <c r="J220"/>
  <c r="BK206"/>
  <c r="BK193"/>
  <c r="BK159"/>
  <c r="BK130"/>
  <c i="3" r="J125"/>
  <c r="BK154"/>
  <c r="BK134"/>
  <c r="J143"/>
  <c i="2" r="J34"/>
  <c i="3" r="J151"/>
  <c r="BK129"/>
  <c i="2" r="F37"/>
  <c i="3" r="J129"/>
  <c r="BK140"/>
  <c i="2" r="F35"/>
  <c i="3" r="BK125"/>
  <c r="J154"/>
  <c i="2" r="J506"/>
  <c r="BK460"/>
  <c r="J456"/>
  <c r="J434"/>
  <c r="J418"/>
  <c r="BK412"/>
  <c r="J406"/>
  <c r="J399"/>
  <c r="BK378"/>
  <c r="BK372"/>
  <c r="BK358"/>
  <c r="J341"/>
  <c r="BK333"/>
  <c r="J299"/>
  <c r="J271"/>
  <c r="J256"/>
  <c r="J242"/>
  <c r="BK209"/>
  <c r="J195"/>
  <c r="J178"/>
  <c r="BK140"/>
  <c i="1" r="AS94"/>
  <c i="3" r="J134"/>
  <c r="BK151"/>
  <c i="2" l="1" r="P328"/>
  <c r="T402"/>
  <c r="P139"/>
  <c r="P128"/>
  <c r="P368"/>
  <c r="BK402"/>
  <c r="J402"/>
  <c r="J105"/>
  <c r="P498"/>
  <c r="T498"/>
  <c r="BK328"/>
  <c r="J328"/>
  <c r="J100"/>
  <c r="P402"/>
  <c r="BK498"/>
  <c r="J498"/>
  <c r="J107"/>
  <c r="R498"/>
  <c r="R139"/>
  <c r="R128"/>
  <c r="R368"/>
  <c r="P382"/>
  <c r="P381"/>
  <c r="BK139"/>
  <c r="J139"/>
  <c r="J99"/>
  <c r="BK368"/>
  <c r="J368"/>
  <c r="J101"/>
  <c r="BK382"/>
  <c r="J382"/>
  <c r="J104"/>
  <c r="R328"/>
  <c r="R382"/>
  <c r="T328"/>
  <c r="R402"/>
  <c i="3" r="R133"/>
  <c r="R123"/>
  <c r="R122"/>
  <c i="2" r="T139"/>
  <c r="T128"/>
  <c r="T368"/>
  <c r="T382"/>
  <c r="T381"/>
  <c i="3" r="BK133"/>
  <c r="J133"/>
  <c r="J100"/>
  <c r="P133"/>
  <c r="P123"/>
  <c r="P122"/>
  <c i="1" r="AU96"/>
  <c i="3" r="T133"/>
  <c r="T123"/>
  <c r="T122"/>
  <c r="BK150"/>
  <c r="J150"/>
  <c r="J102"/>
  <c r="P150"/>
  <c r="R150"/>
  <c r="T150"/>
  <c i="2" r="BK459"/>
  <c r="J459"/>
  <c r="J106"/>
  <c r="BK129"/>
  <c r="J129"/>
  <c r="J98"/>
  <c r="BK377"/>
  <c r="J377"/>
  <c r="J102"/>
  <c i="3" r="BK124"/>
  <c r="BK128"/>
  <c r="J128"/>
  <c r="J99"/>
  <c r="BK146"/>
  <c r="J146"/>
  <c r="J101"/>
  <c r="J92"/>
  <c r="J118"/>
  <c r="E112"/>
  <c r="BE137"/>
  <c r="F92"/>
  <c r="BE134"/>
  <c r="BE147"/>
  <c r="BE151"/>
  <c r="F91"/>
  <c r="J116"/>
  <c r="BE125"/>
  <c r="BE140"/>
  <c r="BE129"/>
  <c r="BE143"/>
  <c r="BE154"/>
  <c i="1" r="AW95"/>
  <c i="2" r="E85"/>
  <c r="J89"/>
  <c r="F91"/>
  <c r="F92"/>
  <c r="J92"/>
  <c r="BE130"/>
  <c r="BE140"/>
  <c r="BE159"/>
  <c r="BE178"/>
  <c r="BE193"/>
  <c r="BE195"/>
  <c r="BE206"/>
  <c r="BE209"/>
  <c r="BE220"/>
  <c r="BE223"/>
  <c r="BE242"/>
  <c r="BE253"/>
  <c r="BE256"/>
  <c r="BE264"/>
  <c r="BE271"/>
  <c r="BE290"/>
  <c r="BE299"/>
  <c r="BE310"/>
  <c r="BE329"/>
  <c r="BE333"/>
  <c r="BE339"/>
  <c r="BE341"/>
  <c r="BE348"/>
  <c r="BE358"/>
  <c r="BE369"/>
  <c r="BE372"/>
  <c r="BE374"/>
  <c r="BE378"/>
  <c r="BE383"/>
  <c r="BE391"/>
  <c r="BE399"/>
  <c r="BE403"/>
  <c r="BE406"/>
  <c r="BE409"/>
  <c r="BE412"/>
  <c r="BE415"/>
  <c r="BE418"/>
  <c r="BE425"/>
  <c r="BE434"/>
  <c r="BE443"/>
  <c r="BE453"/>
  <c r="BE456"/>
  <c r="BE460"/>
  <c r="BE479"/>
  <c r="BE499"/>
  <c r="BE506"/>
  <c i="1" r="BA95"/>
  <c r="BC95"/>
  <c r="BB95"/>
  <c r="BD95"/>
  <c i="3" r="F34"/>
  <c i="1" r="BA96"/>
  <c r="BA94"/>
  <c r="W30"/>
  <c i="3" r="J34"/>
  <c i="1" r="AW96"/>
  <c i="3" r="F36"/>
  <c i="1" r="BC96"/>
  <c r="BC94"/>
  <c r="W32"/>
  <c i="3" r="F37"/>
  <c i="1" r="BD96"/>
  <c r="BD94"/>
  <c r="W33"/>
  <c i="3" r="F35"/>
  <c i="1" r="BB96"/>
  <c r="BB94"/>
  <c r="W31"/>
  <c i="3" l="1" r="BK123"/>
  <c r="J123"/>
  <c r="J97"/>
  <c i="2" r="T127"/>
  <c r="R381"/>
  <c r="R127"/>
  <c r="P127"/>
  <c i="1" r="AU95"/>
  <c i="2" r="BK381"/>
  <c r="J381"/>
  <c r="J103"/>
  <c r="BK128"/>
  <c r="J128"/>
  <c r="J97"/>
  <c i="3" r="J124"/>
  <c r="J98"/>
  <c i="1" r="AU94"/>
  <c i="3" r="F33"/>
  <c i="1" r="AZ96"/>
  <c i="2" r="F33"/>
  <c i="1" r="AZ95"/>
  <c i="2" r="J33"/>
  <c i="1" r="AV95"/>
  <c r="AT95"/>
  <c r="AY94"/>
  <c i="3" r="J33"/>
  <c i="1" r="AV96"/>
  <c r="AT96"/>
  <c r="AW94"/>
  <c r="AK30"/>
  <c r="AX94"/>
  <c i="2" l="1" r="BK127"/>
  <c r="J127"/>
  <c i="3" r="BK122"/>
  <c r="J122"/>
  <c r="J96"/>
  <c i="2" r="J96"/>
  <c r="J30"/>
  <c i="1" r="AG95"/>
  <c r="AZ94"/>
  <c r="W29"/>
  <c i="2" l="1" r="J39"/>
  <c i="1" r="AN95"/>
  <c i="3" r="J30"/>
  <c i="1" r="AG96"/>
  <c r="AV94"/>
  <c r="AK29"/>
  <c i="3" l="1" r="J39"/>
  <c i="1" r="AN96"/>
  <c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<sst xmlns="http://schemas.openxmlformats.org/spreadsheetml/2006/main">
  <si>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</si>
  <si>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</si>
  <si>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</si>
  <si>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</si>
  <si>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</si>
  <si>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{178f09d7-6bad-4233-bee8-29e9e68e62f2}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</si>
  <si>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</si>
  <si>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</si>
  <si>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</si>
  <si>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</si>
  <si>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</si>
  <si>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</si>
  <si>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</si>
  <si>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</si>
  <si>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240806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</si>
  <si>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</si>
  <si>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</si>
  <si>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Jižní – výměna oken, pavilon U1 – jižní strana</t>
  </si>
  <si>
    <t>0,1</t>
  </si>
  <si>
    <t>KSO:</t>
  </si>
  <si>
    <t>CC-CZ:</t>
  </si>
  <si>
    <t>1</t>
  </si>
  <si>
    <t>Místo:</t>
  </si>
  <si>
    <t>Česká Lípa</t>
  </si>
  <si>
    <t>Datum:</t>
  </si>
  <si>
    <t>3. 8. 2023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</si>
  <si>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</si>
  <si>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</si>
  <si>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</si>
  <si>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</si>
  <si>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</si>
  <si>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</si>
  <si>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</si>
  <si>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</si>
  <si>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</si>
  <si>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Petr Kubiš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</si>
  <si>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</si>
  <si>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</si>
  <si>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</si>
  <si>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</si>
  <si>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</si>
  <si>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</si>
  <si>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</si>
  <si>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</si>
  <si>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</si>
  <si>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</si>
  <si>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</si>
  <si>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</si>
  <si>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</si>
  <si>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</si>
  <si>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</si>
  <si>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</si>
  <si>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</si>
  <si>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</si>
  <si>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</si>
  <si>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</si>
  <si>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</si>
  <si>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</si>
  <si>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</si>
  <si>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</si>
  <si>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</si>
  <si>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</si>
  <si>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</si>
  <si>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</si>
  <si>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</si>
  <si>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</si>
  <si>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</si>
  <si>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</si>
  <si>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</si>
  <si>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</si>
  <si>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</si>
  <si>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</si>
  <si>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</si>
  <si>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</si>
  <si>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</si>
  <si>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</si>
  <si>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</si>
  <si>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</si>
  <si>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</si>
  <si>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</si>
  <si>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</si>
  <si>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</si>
  <si>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</si>
  <si>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</si>
  <si>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230803-1</t>
  </si>
  <si>
    <t>ZŠ Jižní - výměna oken, pavilon U1 - jižní strana</t>
  </si>
  <si>
    <t>STA</t>
  </si>
  <si>
    <t>{9ff1839b-9e81-42e1-a323-849e69ccf434}</t>
  </si>
  <si>
    <t>2</t>
  </si>
  <si>
    <t>230803-2</t>
  </si>
  <si>
    <t>VRN</t>
  </si>
  <si>
    <t>{459fdd27-6051-44d1-a6d9-132fbf4aadef}</t>
  </si>
  <si>
    <t>KRYCÍ LIST SOUPISU PRACÍ</t>
  </si>
  <si>
    <t>Objekt:</t>
  </si>
  <si>
    <t>230803-1 - ZŠ Jižní - výměna oken, pavilon U1 - jižní strana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</si>
  <si>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</si>
  <si>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</si>
  <si>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</si>
  <si>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</si>
  <si>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</si>
  <si>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</si>
  <si>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</si>
  <si>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</si>
  <si>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</si>
  <si>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</si>
  <si>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</si>
  <si>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</si>
  <si>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</si>
  <si>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</si>
  <si>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784 - Malby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</si>
  <si>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</si>
  <si>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</si>
  <si>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</si>
  <si>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</si>
  <si>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</si>
  <si>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</si>
  <si>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</si>
  <si>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</si>
  <si>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</si>
  <si>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</si>
  <si>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</si>
  <si>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</si>
  <si>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</si>
  <si>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</si>
  <si>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</si>
  <si>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</si>
  <si>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</si>
  <si>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</si>
  <si>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</si>
  <si>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</si>
  <si>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34027104R</t>
  </si>
  <si>
    <t>Zazdívka otvorů v příčkách nebo stěnách plochy do 4 m2 tvárnicemi pórobetonovými tl 200 mm</t>
  </si>
  <si>
    <t>m2</t>
  </si>
  <si>
    <t>4</t>
  </si>
  <si>
    <t>1976455682</t>
  </si>
  <si>
    <t>PP</t>
  </si>
  <si>
    <t>Zazdívka otvorů v příčkách nebo stěnách pórobetonovými tvárnicemi plochy přes 1 m2 do 4 m2, objemová hmotnost 500 kg/m3, tloušťka příčky 200 mm</t>
  </si>
  <si>
    <t>VV</t>
  </si>
  <si>
    <t>1.NP</t>
  </si>
  <si>
    <t>(0,3+0,6+0,6+0,6+0,6+0,6+0,6+0,6+0,9+0,9+0,6+0,6+0,3)*2,45</t>
  </si>
  <si>
    <t>2.NP</t>
  </si>
  <si>
    <t>WC - S1</t>
  </si>
  <si>
    <t>0,6*1,2</t>
  </si>
  <si>
    <t>Součet</t>
  </si>
  <si>
    <t>6</t>
  </si>
  <si>
    <t>Úpravy povrchů, podlahy a osazování výplní</t>
  </si>
  <si>
    <t>613131121</t>
  </si>
  <si>
    <t>Penetrační disperzní nátěr vnitřních pilířů nebo sloupů nanášený ručně</t>
  </si>
  <si>
    <t>CS ÚRS 2024 02</t>
  </si>
  <si>
    <t>-1461487211</t>
  </si>
  <si>
    <t xml:space="preserve">Podkladní a spojovací vrstva vnitřních omítaných ploch  penetrace akrylát-silikonová nanášená ručně pilířů nebo sloupů</t>
  </si>
  <si>
    <t>Online PSC</t>
  </si>
  <si>
    <t>https://podminky.urs.cz/item/CS_URS_2024_02/613131121</t>
  </si>
  <si>
    <t>nadpraží oken</t>
  </si>
  <si>
    <t xml:space="preserve">(8*2,4+3*2,1+1*1,5)*0,2  "1.NP</t>
  </si>
  <si>
    <t xml:space="preserve">(8*2,4+3*2,1+1*1,5)*0,2  "2.NP</t>
  </si>
  <si>
    <t>(2*1,8)*0,2 "WC</t>
  </si>
  <si>
    <t>Mezisoučet</t>
  </si>
  <si>
    <t>vyzdívky YTONG 200 mm</t>
  </si>
  <si>
    <t>odhad ostatních drobných oprav</t>
  </si>
  <si>
    <t>20</t>
  </si>
  <si>
    <t>613311131</t>
  </si>
  <si>
    <t>Potažení vnitřních pilířů nebo sloupů vápenným štukem tloušťky do 3 mm</t>
  </si>
  <si>
    <t>-553534789</t>
  </si>
  <si>
    <t>Potažení vnitřních ploch štukem tloušťky do 3 mm svislých konstrukcí pilířů nebo sloupů</t>
  </si>
  <si>
    <t>https://podminky.urs.cz/item/CS_URS_2024_02/613311131</t>
  </si>
  <si>
    <t>619995001</t>
  </si>
  <si>
    <t>Začištění omítek kolem oken, dveří, podlah nebo obkladů</t>
  </si>
  <si>
    <t>m</t>
  </si>
  <si>
    <t>8</t>
  </si>
  <si>
    <t>Začištění omítek (s dodáním hmot) kolem oken, dveří, podlah, obkladů apod.</t>
  </si>
  <si>
    <t>https://podminky.urs.cz/item/CS_URS_2024_02/619995001</t>
  </si>
  <si>
    <t>P</t>
  </si>
  <si>
    <t>Poznámka k položce:_x000d_
Poznámka k položce:_x000d_
Poznámka k položce: Začištění vnějších špalet pouze maltou, bez celoplošného štukování</t>
  </si>
  <si>
    <t>W1</t>
  </si>
  <si>
    <t>(2,4*2+2,45*2)*15</t>
  </si>
  <si>
    <t>W2</t>
  </si>
  <si>
    <t>(2,1*2+2,45*2)*6</t>
  </si>
  <si>
    <t>W3</t>
  </si>
  <si>
    <t>(1,5*2+2,45*2)*2</t>
  </si>
  <si>
    <t>W4</t>
  </si>
  <si>
    <t>(2,4*2+2,45*2)*1</t>
  </si>
  <si>
    <t>W5</t>
  </si>
  <si>
    <t>(1,8*2+1,2*2)*2</t>
  </si>
  <si>
    <t>5</t>
  </si>
  <si>
    <t>61999900R</t>
  </si>
  <si>
    <t>Ochrana a zakrývání souvisejících ploch - vnitřní prostory, okapový chodník</t>
  </si>
  <si>
    <t>kpl</t>
  </si>
  <si>
    <t>Ochrana a zakrývání souvisejících ploch - parapety oken s otvory pro topení a dalších kcí v rozsahu nutném pro provedení výměny oken</t>
  </si>
  <si>
    <t>622143003</t>
  </si>
  <si>
    <t>Montáž omítkových plastových nebo pozinkovaných rohových profilů s tkaninou</t>
  </si>
  <si>
    <t>1533800737</t>
  </si>
  <si>
    <t xml:space="preserve">Montáž omítkových profilů  plastových, pozinkovaných nebo dřevěných upevněných vtlačením do podkladní vrstvy nebo přibitím rohových s tkaninou</t>
  </si>
  <si>
    <t>https://podminky.urs.cz/item/CS_URS_2024_02/622143003</t>
  </si>
  <si>
    <t>PSC</t>
  </si>
  <si>
    <t xml:space="preserve">Poznámka k souboru cen:_x000d_
1. V cenách jsou započteny náklady na montáž profilů včetně úchytného materiálu. 2. V cenách nejsou započteny náklady na dodávku profilů, tyto se oceňují ve specifikaci, ztratné lze stanovit ve výši 5%. 3. V ceně -3004 nejsou započteny náklady na ochrannou fólii pro okna a dveře; tyto se oceňují cenou 629 99-1012 podle příslušné plochy otvoru. </t>
  </si>
  <si>
    <t>24*2,45 +8*2,4 + 3*2,1+ 1,5</t>
  </si>
  <si>
    <t>WC</t>
  </si>
  <si>
    <t>2*1,2 +2*1,8</t>
  </si>
  <si>
    <t>7</t>
  </si>
  <si>
    <t>M</t>
  </si>
  <si>
    <t>63127464</t>
  </si>
  <si>
    <t>profil rohový Al 15x15mm s výztužnou tkaninou š 100mm pro ETICS</t>
  </si>
  <si>
    <t>-1295955749</t>
  </si>
  <si>
    <t>177,6*1,05 'Přepočtené koeficientem množství</t>
  </si>
  <si>
    <t>622143004</t>
  </si>
  <si>
    <t>Montáž omítkových samolepících začišťovacích profilů pro spojení s okenním rámem</t>
  </si>
  <si>
    <t>-1651178171</t>
  </si>
  <si>
    <t xml:space="preserve">Montáž omítkových profilů  plastových, pozinkovaných nebo dřevěných upevněných vtlačením do podkladní vrstvy nebo přibitím začišťovacích samolepících pro vytvoření dilatujícího spoje s okenním rámem</t>
  </si>
  <si>
    <t>https://podminky.urs.cz/item/CS_URS_2024_02/622143004</t>
  </si>
  <si>
    <t>9</t>
  </si>
  <si>
    <t>59051476</t>
  </si>
  <si>
    <t>profil začišťovací PVC 9mm s výztužnou tkaninou pro ostění ETICS</t>
  </si>
  <si>
    <t>399652387</t>
  </si>
  <si>
    <t>622151011</t>
  </si>
  <si>
    <t>Penetrační silikátový nátěr vnějších pastovitých tenkovrstvých omítek stěn</t>
  </si>
  <si>
    <t>-2006064829</t>
  </si>
  <si>
    <t>Penetrační nátěr vnějších pastovitých tenkovrstvých omítek silikátový stěn</t>
  </si>
  <si>
    <t>https://podminky.urs.cz/item/CS_URS_2024_02/622151011</t>
  </si>
  <si>
    <t>ostění vnější</t>
  </si>
  <si>
    <t xml:space="preserve">24*2,45*0,25 </t>
  </si>
  <si>
    <t>2*1,2*0,25</t>
  </si>
  <si>
    <t>11</t>
  </si>
  <si>
    <t>622211011</t>
  </si>
  <si>
    <t>Montáž kontaktního zateplení vnějších stěn lepením a mechanickým kotvením polystyrénových desek tl do 80 mm</t>
  </si>
  <si>
    <t>-169971904</t>
  </si>
  <si>
    <t>Montáž kontaktního zateplení lepením a mechanickým kotvením z polystyrenových desek nebo z kombinovaných desek na vnější stěny, tloušťky desek přes 40 do 80 mm</t>
  </si>
  <si>
    <t>https://podminky.urs.cz/item/CS_URS_2024_02/622211011</t>
  </si>
  <si>
    <t xml:space="preserve">Poznámka k souboru cen:_x000d_
1. V cenách jsou započteny náklady na: a) upevnění desek lepením a talířovými hmoždinkami, b) přestěrkování izolačních desek, c) vložení sklovláknité výztužné tkaniny, d) uzavření otvorů po kotvách lešení. 2. V cenách nejsou započteny náklady na: a) dodávku desek tepelné izolace; tyto se ocení ve specifikaci, ztratné lze stanovit ve výši 5%, b) provedení konečné povrchové úpravy: - vrchní tenkovrstvou omítkou, tyto se ocení příslušnými cenami této části katalogu - nátěrem; tyto se ocení příslušnými cenami části A07 katalogu 800-783 - keramickým obkladem; tyto se ocení příslušnými cenami souboru cen části A01 katalogu 800-781 Obklady keramické, c) osazení profilů, tyto se ocení příslušnými cenami této části katalogu. 3. V cenách 621 25-1101 až -1107 jsou započteny náklady na osazení a dodávku tepelněizolačních zátek v počtu 10 ks/m2 pro podhledy. 4. V cenách 622 25-1101 až -1107 jsou započteny náklady na osazení a dodávku tepelněizolačních zátek v počtu 8 ks/m2 pro stěny. 5. Kombinovaná deska je např. sendvičově uspořádaná deska tvořena izolačním jádrem z grafitového polystyrenu a krycí deskou z minerální vlny. </t>
  </si>
  <si>
    <t>12</t>
  </si>
  <si>
    <t>28375933</t>
  </si>
  <si>
    <t>deska EPS 70 fasádní λ=0,039 tl 50mm</t>
  </si>
  <si>
    <t>-1289181385</t>
  </si>
  <si>
    <t>38,94*1,02 'Přepočtené koeficientem množství</t>
  </si>
  <si>
    <t>13</t>
  </si>
  <si>
    <t>622212001</t>
  </si>
  <si>
    <t>Montáž kontaktního zateplení vnějšího ostění, nadpraží nebo parapetu hl. špalety do 200 mm lepením desek z polystyrenu tl do 40 mm</t>
  </si>
  <si>
    <t>1140712873</t>
  </si>
  <si>
    <t>Montáž kontaktního zateplení vnějšího ostění, nadpraží nebo parapetu lepením z polystyrenových desek nebo z kombinovaných desek hloubky špalet do 200 mm, tloušťky desek do 40 mm</t>
  </si>
  <si>
    <t>https://podminky.urs.cz/item/CS_URS_2024_02/622212001</t>
  </si>
  <si>
    <t xml:space="preserve">Poznámka k souboru cen:_x000d_
1. V cenách jsou započteny náklady na: a) upevnění desek celoplošným lepením, b) přestěrkování izolačních desek, c) vložení sklovláknité výztužné tkaniny, d) osazení a dodávku rohovníků. 2. V cenách nejsou započteny náklady na: a) dodávku desek tepelné izolace; tyto se ocení ve specifikaci; ztratné lze stanovit ve výši 10%, b) provedení konečné povrchové úpravy: - vrchní tenkovrstvou omítkou; tyto se ocení příslušnými cenami této části katalogu - nátěrem; tyto se ocení příslušnými cenami části A07 katalogu 800-783 Nátěry 3. Pro ocenění montáže kontaktního zateplení ostění nebo nadpraží hloubky přes 400 mm se použijí ceny souboru cen 62. 2.- 1… Montáž kontaktního zateplení lepením a mechanickým kotvením. </t>
  </si>
  <si>
    <t>24*2,45 "1,NP</t>
  </si>
  <si>
    <t>24*2,45 "2.NP</t>
  </si>
  <si>
    <t>2*1,2"WC</t>
  </si>
  <si>
    <t>14</t>
  </si>
  <si>
    <t>28375930</t>
  </si>
  <si>
    <t>deska EPS 70 fasádní λ=0,039 tl 20mm</t>
  </si>
  <si>
    <t>-197020647</t>
  </si>
  <si>
    <t xml:space="preserve">24*2,45*0,25  "1,NP</t>
  </si>
  <si>
    <t xml:space="preserve">24*2,45*0,2  "2.NP</t>
  </si>
  <si>
    <t>2*1,2*0,25 "WC</t>
  </si>
  <si>
    <t>27,06*1,1 'Přepočtené koeficientem množství</t>
  </si>
  <si>
    <t>622521012</t>
  </si>
  <si>
    <t>Tenkovrstvá silikátová zatíraná omítka zrnitost 1,5 mm vnějších stěn</t>
  </si>
  <si>
    <t>-32655594</t>
  </si>
  <si>
    <t>Omítka tenkovrstvá silikátová vnějších ploch probarvená bez penetrace zatíraná (škrábaná ), zrnitost 1,5 mm stěn</t>
  </si>
  <si>
    <t>https://podminky.urs.cz/item/CS_URS_2024_02/622521012</t>
  </si>
  <si>
    <t>16</t>
  </si>
  <si>
    <t>629135102</t>
  </si>
  <si>
    <t>Vyrovnávací vrstva pod klempířské prvky z MC š do 300 mm</t>
  </si>
  <si>
    <t>Vyrovnávací vrstva z cementové malty pod klempířskými prvky šířky přes 150 do 300 mm</t>
  </si>
  <si>
    <t>https://podminky.urs.cz/item/CS_URS_2024_02/629135102</t>
  </si>
  <si>
    <t>oplechování parapetů</t>
  </si>
  <si>
    <t>2,4*16 "K1</t>
  </si>
  <si>
    <t>2,1*6 "K2</t>
  </si>
  <si>
    <t>1,5*2 "K3</t>
  </si>
  <si>
    <t>1,8*2 "K4</t>
  </si>
  <si>
    <t>17</t>
  </si>
  <si>
    <t>629991011</t>
  </si>
  <si>
    <t>Zakrytí výplní otvorů a svislých ploch fólií přilepenou lepící páskou</t>
  </si>
  <si>
    <t>-1776228579</t>
  </si>
  <si>
    <t xml:space="preserve">Zakrytí vnějších ploch před znečištěním  včetně pozdějšího odkrytí výplní otvorů a svislých ploch fólií přilepenou lepící páskou</t>
  </si>
  <si>
    <t>https://podminky.urs.cz/item/CS_URS_2024_02/629991011</t>
  </si>
  <si>
    <t xml:space="preserve">Poznámka k souboru cen:_x000d_
1. V ceně -1012 nejsou započteny náklady na dodávku a montáž začišťovací lišty; tyto se oceňují cenou 622 14-3004 této části katalogu a materiálem ve specifikaci. </t>
  </si>
  <si>
    <t>2,4*2,45*15"W1</t>
  </si>
  <si>
    <t>2,1*2,45*6 "W2</t>
  </si>
  <si>
    <t>1,5*2,45*2 "W3</t>
  </si>
  <si>
    <t>2,4*2,45*1"W4</t>
  </si>
  <si>
    <t>1,8*1,2*2 "W5</t>
  </si>
  <si>
    <t>136,62*2 'Přepočtené koeficientem množství</t>
  </si>
  <si>
    <t>18</t>
  </si>
  <si>
    <t>62999901R</t>
  </si>
  <si>
    <t xml:space="preserve">Příplatek za barevnost silikátové omítky </t>
  </si>
  <si>
    <t>-308771777</t>
  </si>
  <si>
    <t>Ostatní konstrukce a práce, bourání</t>
  </si>
  <si>
    <t>19</t>
  </si>
  <si>
    <t>941211112.1</t>
  </si>
  <si>
    <t>Montáž, demontáž a pronájem lešení vč. ochranné sítě, zabradlí příp. stříšek</t>
  </si>
  <si>
    <t xml:space="preserve">vnější </t>
  </si>
  <si>
    <t>35*8 + 3,5*4</t>
  </si>
  <si>
    <t>949101112</t>
  </si>
  <si>
    <t>Lešení pomocné pro objekty pozemních staveb s lešeňovou podlahou v do 3,5 m zatížení do 150 kg/m2</t>
  </si>
  <si>
    <t xml:space="preserve">Lešení pomocné pracovní pro objekty pozemních staveb  pro zatížení do 150 kg/m2, o výšce lešeňové podlahy přes 1,9 do 3,5 m</t>
  </si>
  <si>
    <t>https://podminky.urs.cz/item/CS_URS_2024_02/949101112</t>
  </si>
  <si>
    <t>34,0*2,0*2 "1.NP, 2.NP</t>
  </si>
  <si>
    <t>5*2 "WC</t>
  </si>
  <si>
    <t>952000000</t>
  </si>
  <si>
    <t>Přípravné a dokončovací práce</t>
  </si>
  <si>
    <t>22</t>
  </si>
  <si>
    <t xml:space="preserve">Přípravné a dokončovací práce </t>
  </si>
  <si>
    <t>952901114</t>
  </si>
  <si>
    <t>Vyčištění budov bytové a občanské výstavby při výšce podlaží přes 4 m</t>
  </si>
  <si>
    <t>24</t>
  </si>
  <si>
    <t xml:space="preserve">Vyčištění budov nebo objektů před předáním do užívání  budov bytové nebo občanské výstavby, světlé výšky podlaží přes 4 m</t>
  </si>
  <si>
    <t>https://podminky.urs.cz/item/CS_URS_2024_02/952901114</t>
  </si>
  <si>
    <t>prostor v místě výměny oken, manipulace</t>
  </si>
  <si>
    <t>23</t>
  </si>
  <si>
    <t>968062375</t>
  </si>
  <si>
    <t>Vybourání dřevěných rámů oken zdvojených včetně křídel pl do 2 m2</t>
  </si>
  <si>
    <t>28</t>
  </si>
  <si>
    <t>Vybourání dřevěných rámů oken s křídly, dveřních zárubní, vrat, stěn, ostění nebo obkladů rámů oken s křídly zdvojených, plochy do 2 m2</t>
  </si>
  <si>
    <t>https://podminky.urs.cz/item/CS_URS_2024_02/968062375</t>
  </si>
  <si>
    <t>1.NP, 2.NP, WC</t>
  </si>
  <si>
    <t>2,4*2,45*16 "W1</t>
  </si>
  <si>
    <t>1,5*2,45*8 "W3</t>
  </si>
  <si>
    <t>2,4*2,45*1 "W4</t>
  </si>
  <si>
    <t>968072361</t>
  </si>
  <si>
    <t>Vybourání meziokenní vložky</t>
  </si>
  <si>
    <t>kus</t>
  </si>
  <si>
    <t>-475172697</t>
  </si>
  <si>
    <t xml:space="preserve">Vybourání kovových rámů oken s křídly, dveřních zárubní, vrat, stěn, ostění nebo obkladů  okenních rámů s křídly zdvojených, plochy meziokenní vložky</t>
  </si>
  <si>
    <t>https://podminky.urs.cz/item/CS_URS_2024_02/968072361</t>
  </si>
  <si>
    <t>997</t>
  </si>
  <si>
    <t>Přesun sutě</t>
  </si>
  <si>
    <t>25</t>
  </si>
  <si>
    <t>997013213</t>
  </si>
  <si>
    <t>Vnitrostaveništní doprava suti a vybouraných hmot pro budovy v do 12 m ručně</t>
  </si>
  <si>
    <t>t</t>
  </si>
  <si>
    <t>30</t>
  </si>
  <si>
    <t>Vnitrostaveništní doprava suti a vybouraných hmot vodorovně do 50 m svisle ručně (nošením po schodech) pro budovy a haly výšky přes 9 do 12 m</t>
  </si>
  <si>
    <t>https://podminky.urs.cz/item/CS_URS_2024_02/997013213</t>
  </si>
  <si>
    <t>26</t>
  </si>
  <si>
    <t>997013501.1</t>
  </si>
  <si>
    <t xml:space="preserve">Odvoz  suti na skládku a vybouraných hmot se složením - skládka dle dodavatele stavby</t>
  </si>
  <si>
    <t>32</t>
  </si>
  <si>
    <t>27</t>
  </si>
  <si>
    <t>997013631</t>
  </si>
  <si>
    <t>Poplatek za uložení na skládce (skládkovné) stavebního odpadu směsného kód odpadu 17 09 04</t>
  </si>
  <si>
    <t>34</t>
  </si>
  <si>
    <t>Poplatek za uložení stavebního odpadu na skládce (skládkovné) směsného stavebního a demoličního zatříděného do Katalogu odpadů pod kódem 17 09 04</t>
  </si>
  <si>
    <t>https://podminky.urs.cz/item/CS_URS_2024_02/997013631</t>
  </si>
  <si>
    <t>998</t>
  </si>
  <si>
    <t>Přesun hmot</t>
  </si>
  <si>
    <t>998011002</t>
  </si>
  <si>
    <t>Přesun hmot pro budovy zděné v do 12 m</t>
  </si>
  <si>
    <t>36</t>
  </si>
  <si>
    <t>Přesun hmot pro budovy občanské výstavby, bydlení, výrobu a služby s nosnou svislou konstrukcí zděnou z cihel, tvárnic nebo kamene vodorovná dopravní vzdálenost do 100 m pro budovy výšky přes 6 do 12 m</t>
  </si>
  <si>
    <t>https://podminky.urs.cz/item/CS_URS_2024_02/998011002</t>
  </si>
  <si>
    <t>PSV</t>
  </si>
  <si>
    <t>Práce a dodávky PSV</t>
  </si>
  <si>
    <t>764</t>
  </si>
  <si>
    <t>Konstrukce klempířské</t>
  </si>
  <si>
    <t>29</t>
  </si>
  <si>
    <t>764002851</t>
  </si>
  <si>
    <t>Demontáž oplechování parapetů do suti</t>
  </si>
  <si>
    <t>38</t>
  </si>
  <si>
    <t>Demontáž klempířských konstrukcí oplechování parapetů do suti</t>
  </si>
  <si>
    <t>https://podminky.urs.cz/item/CS_URS_2024_02/764002851</t>
  </si>
  <si>
    <t>stávající oplechování parapetů</t>
  </si>
  <si>
    <t>34,8 "1.NP</t>
  </si>
  <si>
    <t>34,8 "2.NP</t>
  </si>
  <si>
    <t>4,2 "WC</t>
  </si>
  <si>
    <t>764216644.1</t>
  </si>
  <si>
    <t>Oplechování rovných parapetů celoplošně lepené z Pz s povrchovou úpravou rš 300 mm, barva šedá RAL 7040</t>
  </si>
  <si>
    <t>969928004</t>
  </si>
  <si>
    <t>oplechování parapetu</t>
  </si>
  <si>
    <t>31</t>
  </si>
  <si>
    <t>998764202</t>
  </si>
  <si>
    <t>Přesun hmot procentní pro konstrukce klempířské v objektech v do 12 m</t>
  </si>
  <si>
    <t>%</t>
  </si>
  <si>
    <t>42</t>
  </si>
  <si>
    <t>Přesun hmot pro konstrukce klempířské stanovený procentní sazbou (%) z ceny vodorovná dopravní vzdálenost do 50 m v objektech výšky přes 6 do 12 m</t>
  </si>
  <si>
    <t>https://podminky.urs.cz/item/CS_URS_2024_02/998764202</t>
  </si>
  <si>
    <t>766</t>
  </si>
  <si>
    <t>Konstrukce truhlářské</t>
  </si>
  <si>
    <t>766100001</t>
  </si>
  <si>
    <t xml:space="preserve">W1 - Dodávka a montáž okno plastové, čtyřdílné se stř. sloupkem a poutcem, zasklení izolačním trojsklem, barva šedá exteriér, barva bílá interiér, rozm. 2400 x 2450 mm_x000d_
</t>
  </si>
  <si>
    <t>44</t>
  </si>
  <si>
    <t xml:space="preserve">W1 - Dodávka a montáž okno plastové, čtyřdílné se stř. sloupkem a poutcem, zasklení izolačním trojsklem, barva šedá exteriér, barva bílá interiér, rozm. 2400 x 2450 mm
</t>
  </si>
  <si>
    <t>Poznámka k položce:_x000d_
Poznámka k položce: specifikace a schema okna viz Tabulka výplní</t>
  </si>
  <si>
    <t>33</t>
  </si>
  <si>
    <t>766100002</t>
  </si>
  <si>
    <t>W2 - Dodávka a montáž okno plastové, čtyřdílné se stř. sloupkem a poutcem, zasklení izolačním trojsklem, barva šedá exteriér, barva bílá interiér, rozm. 2100 x 2450 mm</t>
  </si>
  <si>
    <t>46</t>
  </si>
  <si>
    <t>766100003</t>
  </si>
  <si>
    <t>W3 - Dodávka a montáž okno plastové, dvoukřídlé s poutcem, zasklení izolačním trojsklem, barva šedá exteriér, barva bílá interiér, rozm. 1500 x 2450 mm</t>
  </si>
  <si>
    <t>48</t>
  </si>
  <si>
    <t>35</t>
  </si>
  <si>
    <t>766100004</t>
  </si>
  <si>
    <t>W4 - Dodávka a montáž okno plastové, čtyřdílné se stř. sloupkem a poutcem, zasklení izolačním trojsklem, barva šedá exteriér, barva bílá interiér, rozm. 2400 x 2450 mm</t>
  </si>
  <si>
    <t>-12998441</t>
  </si>
  <si>
    <t>W4 - Dodávka a montáž okno plastové, dvoukřídlé s poutcem, zasklení izolačním trojsklem, barva šedá exteriér, barva bílá interiér, rozm. 2400 x 2450 mm</t>
  </si>
  <si>
    <t>766100005</t>
  </si>
  <si>
    <t>W5 - Dodávka a montáž okno plastové, dvoukřídlé se středovým sloupkem, zasklení izolačním trojsklem, barva šedá exteriér, barva bílá interiér, rozm. 1800 x 1200 mm</t>
  </si>
  <si>
    <t>-103321280</t>
  </si>
  <si>
    <t>37</t>
  </si>
  <si>
    <t>76644182R</t>
  </si>
  <si>
    <t xml:space="preserve">Demontáž parapetních desek dřevěných nebo plastových šířky do 30 cm </t>
  </si>
  <si>
    <t>663252471</t>
  </si>
  <si>
    <t>2,8+7,2+7,8+9,175+2,8+9,245</t>
  </si>
  <si>
    <t>2,8+10,35+9,175+2,8+9,245</t>
  </si>
  <si>
    <t>766629214.1</t>
  </si>
  <si>
    <t>Příplatek k montáži oken rovné ostění připojovací spára - vnitřní (parotěsná) interiérová páska</t>
  </si>
  <si>
    <t>50</t>
  </si>
  <si>
    <t>Montáž oken dřevěných Příplatek k cenám za tepelnou izolaci mezi ostěním a rámem okna při rovném ostění, připojovací spára - vnitřní interiérová páska</t>
  </si>
  <si>
    <t xml:space="preserve">okna </t>
  </si>
  <si>
    <t>"W1" (2,4*2+2,45*2)*15</t>
  </si>
  <si>
    <t>"W2" (2,1*2+2,45*2)*6</t>
  </si>
  <si>
    <t>"W3" (1,5*2+2,45*2)*2</t>
  </si>
  <si>
    <t>"W4" (2,4*2+2,45*2)*11</t>
  </si>
  <si>
    <t>"W5" (1,8*2+1,2*2)*2</t>
  </si>
  <si>
    <t>39</t>
  </si>
  <si>
    <t>766629214.2</t>
  </si>
  <si>
    <t>Příplatek k montáži oken rovné ostění připojovací spára - vnější (paropropustná) páska</t>
  </si>
  <si>
    <t>52</t>
  </si>
  <si>
    <t>Montáž oken dřevěných Příplatek k cenám za tepelnou izolaci mezi ostěním a rámem okna při rovném ostění, připojovací spára - vnější páska</t>
  </si>
  <si>
    <t>40</t>
  </si>
  <si>
    <t>76669411R</t>
  </si>
  <si>
    <t>Montáž parapetních desek dřevěných nebo plastových šířky do 30 cm délky přes 3,6 m</t>
  </si>
  <si>
    <t>-1967364892</t>
  </si>
  <si>
    <t>Montáž ostatních truhlářských konstrukcí parapetních desek dřevěných nebo plastových šířky do 300 mm, délky přes 3600 mm</t>
  </si>
  <si>
    <t xml:space="preserve">Poznámka k souboru cen:_x000d_
1. Vcenách 766 69 - 3421 a 3422 jsou započteny i náklady na zaměření zřizovaných otvorů. 2. V cenách 766 69 - 4111 až 4125 jsou započteny i náklady na zaměření, vyklínování, horizontální i vertikální vyrovnání, ukotvení a vyplnění spáry mezi parapetem a ostěním polyuretanovou pěnou, včetně zednického začištění. 3. Cenami -97 . . nelze oceňovat venkovní krycí lišty balkónových dveří; tato montáž se oceňuje cenou -1610. </t>
  </si>
  <si>
    <t>3+2</t>
  </si>
  <si>
    <t>41</t>
  </si>
  <si>
    <t>61144438</t>
  </si>
  <si>
    <t>parapet plastový vnitřní komůrkový tl 20mm š 150mm - 250 mm</t>
  </si>
  <si>
    <t>128</t>
  </si>
  <si>
    <t>318677243</t>
  </si>
  <si>
    <t>78,39*1,1 'Přepočtené koeficientem množství</t>
  </si>
  <si>
    <t>998766202</t>
  </si>
  <si>
    <t>Přesun hmot procentní pro konstrukce truhlářské v objektech v do 12 m</t>
  </si>
  <si>
    <t>54</t>
  </si>
  <si>
    <t>Přesun hmot pro konstrukce truhlářské stanovený procentní sazbou (%) z ceny vodorovná dopravní vzdálenost do 50 m v objektech výšky přes 6 do 12 m</t>
  </si>
  <si>
    <t>https://podminky.urs.cz/item/CS_URS_2024_02/998766202</t>
  </si>
  <si>
    <t>784</t>
  </si>
  <si>
    <t>Malby</t>
  </si>
  <si>
    <t>43</t>
  </si>
  <si>
    <t>784181101</t>
  </si>
  <si>
    <t>Základní akrylátová jednonásobná bezbarvá penetrace podkladu v místnostech výšky do 3,80 m</t>
  </si>
  <si>
    <t>-1720928940</t>
  </si>
  <si>
    <t>Penetrace podkladu jednonásobná základní akrylátová bezbarvá v místnostech výšky do 3,80 m</t>
  </si>
  <si>
    <t>https://podminky.urs.cz/item/CS_URS_2024_02/784181101</t>
  </si>
  <si>
    <t>784221101</t>
  </si>
  <si>
    <t>Dvojnásobné bílé malby ze směsí za sucha dobře otěruvzdorných v místnostech do 3,80 m</t>
  </si>
  <si>
    <t>-12762244</t>
  </si>
  <si>
    <t>Malby z malířských směsí otěruvzdorných za sucha dvojnásobné, bílé za sucha otěruvzdorné dobře v místnostech výšky do 3,80 m</t>
  </si>
  <si>
    <t>https://podminky.urs.cz/item/CS_URS_2024_02/784221101</t>
  </si>
  <si>
    <t>786</t>
  </si>
  <si>
    <t>Dokončovací práce - čalounické úpravy</t>
  </si>
  <si>
    <t>45</t>
  </si>
  <si>
    <t>786626121</t>
  </si>
  <si>
    <t>Montáž lamelové žaluzie vnitřní nebo do oken dvojitých kovových</t>
  </si>
  <si>
    <t>2006259475</t>
  </si>
  <si>
    <t>Montáž zastiňujících žaluzií lamelových vnitřních nebo do oken dvojitých kovových</t>
  </si>
  <si>
    <t>https://podminky.urs.cz/item/CS_URS_2024_02/786626121</t>
  </si>
  <si>
    <t>2,4*2,45*15 "W1</t>
  </si>
  <si>
    <t>55346200</t>
  </si>
  <si>
    <t>žaluzie horizontální interiérové</t>
  </si>
  <si>
    <t>1143881584</t>
  </si>
  <si>
    <t>126,42*1,05 'Přepočtené koeficientem množství</t>
  </si>
  <si>
    <t>230803-2 -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</si>
  <si>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</si>
  <si>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</si>
  <si>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</si>
  <si>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</si>
  <si>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</si>
  <si>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</si>
  <si>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</si>
  <si>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</si>
  <si>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</si>
  <si>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</si>
  <si>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>Dokumentace skutečného provedení stavby (dle SoD čl. 2 odst. 2.5.1.)</t>
  </si>
  <si>
    <t>Dokumentace skutečného provedení stavby</t>
  </si>
  <si>
    <t>https://podminky.urs.cz/item/CS_URS_2024_02/013254000</t>
  </si>
  <si>
    <t>VRN3</t>
  </si>
  <si>
    <t>Zařízení staveniště</t>
  </si>
  <si>
    <t>030001000</t>
  </si>
  <si>
    <t>Zařízení staveniště (dle SoD čl. 2 odst. 2.5.2.)</t>
  </si>
  <si>
    <t>soub</t>
  </si>
  <si>
    <t>Základní rozdělení průvodních činností a nákladů zařízení staveniště</t>
  </si>
  <si>
    <t>https://podminky.urs.cz/item/CS_URS_2024_02/030001000</t>
  </si>
  <si>
    <t>Poznámka k položce:_x000d_
Poznámka k položce: vybudování, provoz, odstranění</t>
  </si>
  <si>
    <t>VRN4</t>
  </si>
  <si>
    <t>Inženýrská činnost</t>
  </si>
  <si>
    <t>043203000</t>
  </si>
  <si>
    <t>Fotodokumentace provádění díla (dle SoD čl. 2 odst. 2.5.9.)</t>
  </si>
  <si>
    <t>Fotodokumentace</t>
  </si>
  <si>
    <t>https://podminky.urs.cz/item/CS_URS_2024_02/043203000</t>
  </si>
  <si>
    <t>044002000</t>
  </si>
  <si>
    <t>Revize a zkoušky (dle SoD čl. 2 odst. 2.5.3.)</t>
  </si>
  <si>
    <t>Revize</t>
  </si>
  <si>
    <t>https://podminky.urs.cz/item/CS_URS_2024_02/044002000</t>
  </si>
  <si>
    <t>045203000</t>
  </si>
  <si>
    <t>Kompletační činnost (dle SoD čl. 2 odst. 2.5.4.)</t>
  </si>
  <si>
    <t>Kompletační činnost</t>
  </si>
  <si>
    <t>https://podminky.urs.cz/item/CS_URS_2024_02/045203000</t>
  </si>
  <si>
    <t>045303000</t>
  </si>
  <si>
    <t>Koordinační činnost (dle SoD čl. 2 odst. 2.5.5.)</t>
  </si>
  <si>
    <t>Koordinační činnost</t>
  </si>
  <si>
    <t>https://podminky.urs.cz/item/CS_URS_2024_02/045303000</t>
  </si>
  <si>
    <t>VRN5</t>
  </si>
  <si>
    <t>Finanční náklady</t>
  </si>
  <si>
    <t>051002000</t>
  </si>
  <si>
    <t>Pojištění stavby (dle SoD čl. 2 odst. 2.5.6.)</t>
  </si>
  <si>
    <t>Pojistné</t>
  </si>
  <si>
    <t>https://podminky.urs.cz/item/CS_URS_2024_02/051002000</t>
  </si>
  <si>
    <t>VRN7</t>
  </si>
  <si>
    <t>Provozní vlivy</t>
  </si>
  <si>
    <t>070001000</t>
  </si>
  <si>
    <t>Provozní a územní vlivy (dle SoD čl. 2 odst. 2.5.7.)</t>
  </si>
  <si>
    <t>Základní rozdělení průvodních činností a nákladů provozní vlivy</t>
  </si>
  <si>
    <t>https://podminky.urs.cz/item/CS_URS_2024_02/070001000</t>
  </si>
  <si>
    <t>071002000</t>
  </si>
  <si>
    <t>Provoz dalšího subjektu (dle SoD čl. 2 odst. 2.5.8.)</t>
  </si>
  <si>
    <t>Provoz investora, třetích osob</t>
  </si>
  <si>
    <t>https://podminky.urs.cz/item/CS_URS_2024_02/071002000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</si>
</sst>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40" fillId="0" borderId="22" xfId="0" applyFont="1" applyBorder="1" applyAlignment="1" applyProtection="1">
      <alignment horizontal="center" vertical="center"/>
    </xf>
    <xf numFmtId="49" fontId="40" fillId="0" borderId="22" xfId="0" applyNumberFormat="1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center" vertical="center" wrapText="1"/>
    </xf>
    <xf numFmtId="167" fontId="40" fillId="0" borderId="22" xfId="0" applyNumberFormat="1" applyFont="1" applyBorder="1" applyAlignment="1" applyProtection="1">
      <alignment vertical="center"/>
    </xf>
    <xf numFmtId="4" fontId="40" fillId="2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</xf>
    <xf numFmtId="0" fontId="41" fillId="0" borderId="3" xfId="0" applyFont="1" applyBorder="1" applyAlignment="1">
      <alignment vertical="center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3131121" TargetMode="External" /><Relationship Id="rId2" Type="http://schemas.openxmlformats.org/officeDocument/2006/relationships/hyperlink" Target="https://podminky.urs.cz/item/CS_URS_2024_02/613311131" TargetMode="External" /><Relationship Id="rId3" Type="http://schemas.openxmlformats.org/officeDocument/2006/relationships/hyperlink" Target="https://podminky.urs.cz/item/CS_URS_2024_02/619995001" TargetMode="External" /><Relationship Id="rId4" Type="http://schemas.openxmlformats.org/officeDocument/2006/relationships/hyperlink" Target="https://podminky.urs.cz/item/CS_URS_2024_02/622143003" TargetMode="External" /><Relationship Id="rId5" Type="http://schemas.openxmlformats.org/officeDocument/2006/relationships/hyperlink" Target="https://podminky.urs.cz/item/CS_URS_2024_02/622143004" TargetMode="External" /><Relationship Id="rId6" Type="http://schemas.openxmlformats.org/officeDocument/2006/relationships/hyperlink" Target="https://podminky.urs.cz/item/CS_URS_2024_02/622151011" TargetMode="External" /><Relationship Id="rId7" Type="http://schemas.openxmlformats.org/officeDocument/2006/relationships/hyperlink" Target="https://podminky.urs.cz/item/CS_URS_2024_02/622211011" TargetMode="External" /><Relationship Id="rId8" Type="http://schemas.openxmlformats.org/officeDocument/2006/relationships/hyperlink" Target="https://podminky.urs.cz/item/CS_URS_2024_02/622212001" TargetMode="External" /><Relationship Id="rId9" Type="http://schemas.openxmlformats.org/officeDocument/2006/relationships/hyperlink" Target="https://podminky.urs.cz/item/CS_URS_2024_02/622521012" TargetMode="External" /><Relationship Id="rId10" Type="http://schemas.openxmlformats.org/officeDocument/2006/relationships/hyperlink" Target="https://podminky.urs.cz/item/CS_URS_2024_02/629135102" TargetMode="External" /><Relationship Id="rId11" Type="http://schemas.openxmlformats.org/officeDocument/2006/relationships/hyperlink" Target="https://podminky.urs.cz/item/CS_URS_2024_02/629991011" TargetMode="External" /><Relationship Id="rId12" Type="http://schemas.openxmlformats.org/officeDocument/2006/relationships/hyperlink" Target="https://podminky.urs.cz/item/CS_URS_2024_02/949101112" TargetMode="External" /><Relationship Id="rId13" Type="http://schemas.openxmlformats.org/officeDocument/2006/relationships/hyperlink" Target="https://podminky.urs.cz/item/CS_URS_2024_02/952901114" TargetMode="External" /><Relationship Id="rId14" Type="http://schemas.openxmlformats.org/officeDocument/2006/relationships/hyperlink" Target="https://podminky.urs.cz/item/CS_URS_2024_02/968062375" TargetMode="External" /><Relationship Id="rId15" Type="http://schemas.openxmlformats.org/officeDocument/2006/relationships/hyperlink" Target="https://podminky.urs.cz/item/CS_URS_2024_02/968072361" TargetMode="External" /><Relationship Id="rId16" Type="http://schemas.openxmlformats.org/officeDocument/2006/relationships/hyperlink" Target="https://podminky.urs.cz/item/CS_URS_2024_02/997013213" TargetMode="External" /><Relationship Id="rId17" Type="http://schemas.openxmlformats.org/officeDocument/2006/relationships/hyperlink" Target="https://podminky.urs.cz/item/CS_URS_2024_02/997013631" TargetMode="External" /><Relationship Id="rId18" Type="http://schemas.openxmlformats.org/officeDocument/2006/relationships/hyperlink" Target="https://podminky.urs.cz/item/CS_URS_2024_02/998011002" TargetMode="External" /><Relationship Id="rId19" Type="http://schemas.openxmlformats.org/officeDocument/2006/relationships/hyperlink" Target="https://podminky.urs.cz/item/CS_URS_2024_02/764002851" TargetMode="External" /><Relationship Id="rId20" Type="http://schemas.openxmlformats.org/officeDocument/2006/relationships/hyperlink" Target="https://podminky.urs.cz/item/CS_URS_2024_02/998764202" TargetMode="External" /><Relationship Id="rId21" Type="http://schemas.openxmlformats.org/officeDocument/2006/relationships/hyperlink" Target="https://podminky.urs.cz/item/CS_URS_2024_02/998766202" TargetMode="External" /><Relationship Id="rId22" Type="http://schemas.openxmlformats.org/officeDocument/2006/relationships/hyperlink" Target="https://podminky.urs.cz/item/CS_URS_2024_02/784181101" TargetMode="External" /><Relationship Id="rId23" Type="http://schemas.openxmlformats.org/officeDocument/2006/relationships/hyperlink" Target="https://podminky.urs.cz/item/CS_URS_2024_02/784221101" TargetMode="External" /><Relationship Id="rId24" Type="http://schemas.openxmlformats.org/officeDocument/2006/relationships/hyperlink" Target="https://podminky.urs.cz/item/CS_URS_2024_02/786626121" TargetMode="External" /><Relationship Id="rId2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3254000" TargetMode="External" /><Relationship Id="rId2" Type="http://schemas.openxmlformats.org/officeDocument/2006/relationships/hyperlink" Target="https://podminky.urs.cz/item/CS_URS_2024_02/030001000" TargetMode="External" /><Relationship Id="rId3" Type="http://schemas.openxmlformats.org/officeDocument/2006/relationships/hyperlink" Target="https://podminky.urs.cz/item/CS_URS_2024_02/043203000" TargetMode="External" /><Relationship Id="rId4" Type="http://schemas.openxmlformats.org/officeDocument/2006/relationships/hyperlink" Target="https://podminky.urs.cz/item/CS_URS_2024_02/044002000" TargetMode="External" /><Relationship Id="rId5" Type="http://schemas.openxmlformats.org/officeDocument/2006/relationships/hyperlink" Target="https://podminky.urs.cz/item/CS_URS_2024_02/045203000" TargetMode="External" /><Relationship Id="rId6" Type="http://schemas.openxmlformats.org/officeDocument/2006/relationships/hyperlink" Target="https://podminky.urs.cz/item/CS_URS_2024_02/045303000" TargetMode="External" /><Relationship Id="rId7" Type="http://schemas.openxmlformats.org/officeDocument/2006/relationships/hyperlink" Target="https://podminky.urs.cz/item/CS_URS_2024_02/051002000" TargetMode="External" /><Relationship Id="rId8" Type="http://schemas.openxmlformats.org/officeDocument/2006/relationships/hyperlink" Target="https://podminky.urs.cz/item/CS_URS_2024_02/070001000" TargetMode="External" /><Relationship Id="rId9" Type="http://schemas.openxmlformats.org/officeDocument/2006/relationships/hyperlink" Target="https://podminky.urs.cz/item/CS_URS_2024_02/071002000" TargetMode="External" /><Relationship Id="rId10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18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21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26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27</v>
      </c>
    </row>
    <row r="10" s="1" customFormat="1" ht="12" customHeight="1">
      <c r="B10" s="22"/>
      <c r="C10" s="23"/>
      <c r="D10" s="33" t="s">
        <v>28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29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18</v>
      </c>
    </row>
    <row r="11" s="1" customFormat="1" ht="18.48" customHeight="1">
      <c r="B11" s="22"/>
      <c r="C11" s="23"/>
      <c r="D11" s="23"/>
      <c r="E11" s="28" t="s">
        <v>30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31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18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18</v>
      </c>
    </row>
    <row r="13" s="1" customFormat="1" ht="12" customHeight="1">
      <c r="B13" s="22"/>
      <c r="C13" s="23"/>
      <c r="D13" s="33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29</v>
      </c>
      <c r="AL13" s="23"/>
      <c r="AM13" s="23"/>
      <c r="AN13" s="35" t="s">
        <v>33</v>
      </c>
      <c r="AO13" s="23"/>
      <c r="AP13" s="23"/>
      <c r="AQ13" s="23"/>
      <c r="AR13" s="21"/>
      <c r="BE13" s="32"/>
      <c r="BS13" s="18" t="s">
        <v>18</v>
      </c>
    </row>
    <row r="14">
      <c r="B14" s="22"/>
      <c r="C14" s="23"/>
      <c r="D14" s="23"/>
      <c r="E14" s="35" t="s">
        <v>33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31</v>
      </c>
      <c r="AL14" s="23"/>
      <c r="AM14" s="23"/>
      <c r="AN14" s="35" t="s">
        <v>33</v>
      </c>
      <c r="AO14" s="23"/>
      <c r="AP14" s="23"/>
      <c r="AQ14" s="23"/>
      <c r="AR14" s="21"/>
      <c r="BE14" s="32"/>
      <c r="BS14" s="18" t="s">
        <v>18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29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31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29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31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53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54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55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54</v>
      </c>
      <c r="AI60" s="43"/>
      <c r="AJ60" s="43"/>
      <c r="AK60" s="43"/>
      <c r="AL60" s="43"/>
      <c r="AM60" s="65" t="s">
        <v>55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56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57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54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55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54</v>
      </c>
      <c r="AI75" s="43"/>
      <c r="AJ75" s="43"/>
      <c r="AK75" s="43"/>
      <c r="AL75" s="43"/>
      <c r="AM75" s="65" t="s">
        <v>55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58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240806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ZŠ Jižní – výměna oken, pavilon U1 – jižní strana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22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Česká Lípa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24</v>
      </c>
      <c r="AJ87" s="41"/>
      <c r="AK87" s="41"/>
      <c r="AL87" s="41"/>
      <c r="AM87" s="80" t="str">
        <f>IF(AN8= "","",AN8)</f>
        <v>3. 8. 2023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28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34</v>
      </c>
      <c r="AJ89" s="41"/>
      <c r="AK89" s="41"/>
      <c r="AL89" s="41"/>
      <c r="AM89" s="81" t="str">
        <f>IF(E17="","",E17)</f>
        <v>Petr Kubiš</v>
      </c>
      <c r="AN89" s="72"/>
      <c r="AO89" s="72"/>
      <c r="AP89" s="72"/>
      <c r="AQ89" s="41"/>
      <c r="AR89" s="45"/>
      <c r="AS89" s="82" t="s">
        <v>59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32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60</v>
      </c>
      <c r="D92" s="95"/>
      <c r="E92" s="95"/>
      <c r="F92" s="95"/>
      <c r="G92" s="95"/>
      <c r="H92" s="96"/>
      <c r="I92" s="97" t="s">
        <v>61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62</v>
      </c>
      <c r="AH92" s="95"/>
      <c r="AI92" s="95"/>
      <c r="AJ92" s="95"/>
      <c r="AK92" s="95"/>
      <c r="AL92" s="95"/>
      <c r="AM92" s="95"/>
      <c r="AN92" s="97" t="s">
        <v>63</v>
      </c>
      <c r="AO92" s="95"/>
      <c r="AP92" s="99"/>
      <c r="AQ92" s="100" t="s">
        <v>64</v>
      </c>
      <c r="AR92" s="45"/>
      <c r="AS92" s="101" t="s">
        <v>65</v>
      </c>
      <c r="AT92" s="102" t="s">
        <v>66</v>
      </c>
      <c r="AU92" s="102" t="s">
        <v>67</v>
      </c>
      <c r="AV92" s="102" t="s">
        <v>68</v>
      </c>
      <c r="AW92" s="102" t="s">
        <v>69</v>
      </c>
      <c r="AX92" s="102" t="s">
        <v>70</v>
      </c>
      <c r="AY92" s="102" t="s">
        <v>71</v>
      </c>
      <c r="AZ92" s="102" t="s">
        <v>72</v>
      </c>
      <c r="BA92" s="102" t="s">
        <v>73</v>
      </c>
      <c r="BB92" s="102" t="s">
        <v>74</v>
      </c>
      <c r="BC92" s="102" t="s">
        <v>75</v>
      </c>
      <c r="BD92" s="103" t="s">
        <v>76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77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ROUND(SUM(AS95:AS96),2)</f>
        <v>0</v>
      </c>
      <c r="AT94" s="115">
        <f>ROUND(SUM(AV94:AW94),2)</f>
        <v>0</v>
      </c>
      <c r="AU94" s="116">
        <f>ROUND(SUM(AU95:AU96),5)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ROUND(SUM(AZ95:AZ96),2)</f>
        <v>0</v>
      </c>
      <c r="BA94" s="115">
        <f>ROUND(SUM(BA95:BA96),2)</f>
        <v>0</v>
      </c>
      <c r="BB94" s="115">
        <f>ROUND(SUM(BB95:BB96),2)</f>
        <v>0</v>
      </c>
      <c r="BC94" s="115">
        <f>ROUND(SUM(BC95:BC96),2)</f>
        <v>0</v>
      </c>
      <c r="BD94" s="117">
        <f>ROUND(SUM(BD95:BD96),2)</f>
        <v>0</v>
      </c>
      <c r="BE94" s="6"/>
      <c r="BS94" s="118" t="s">
        <v>78</v>
      </c>
      <c r="BT94" s="118" t="s">
        <v>79</v>
      </c>
      <c r="BU94" s="119" t="s">
        <v>80</v>
      </c>
      <c r="BV94" s="118" t="s">
        <v>81</v>
      </c>
      <c r="BW94" s="118" t="s">
        <v>5</v>
      </c>
      <c r="BX94" s="118" t="s">
        <v>82</v>
      </c>
      <c r="CL94" s="118" t="s">
        <v>1</v>
      </c>
    </row>
    <row r="95" s="7" customFormat="1" ht="24.75" customHeight="1">
      <c r="A95" s="120" t="s">
        <v>83</v>
      </c>
      <c r="B95" s="121"/>
      <c r="C95" s="122"/>
      <c r="D95" s="123" t="s">
        <v>84</v>
      </c>
      <c r="E95" s="123"/>
      <c r="F95" s="123"/>
      <c r="G95" s="123"/>
      <c r="H95" s="123"/>
      <c r="I95" s="124"/>
      <c r="J95" s="123" t="s">
        <v>85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'230803-1 - ZŠ Jižní - vým...'!J30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86</v>
      </c>
      <c r="AR95" s="127"/>
      <c r="AS95" s="128">
        <v>0</v>
      </c>
      <c r="AT95" s="129">
        <f>ROUND(SUM(AV95:AW95),2)</f>
        <v>0</v>
      </c>
      <c r="AU95" s="130">
        <f>'230803-1 - ZŠ Jižní - vým...'!P127</f>
        <v>0</v>
      </c>
      <c r="AV95" s="129">
        <f>'230803-1 - ZŠ Jižní - vým...'!J33</f>
        <v>0</v>
      </c>
      <c r="AW95" s="129">
        <f>'230803-1 - ZŠ Jižní - vým...'!J34</f>
        <v>0</v>
      </c>
      <c r="AX95" s="129">
        <f>'230803-1 - ZŠ Jižní - vým...'!J35</f>
        <v>0</v>
      </c>
      <c r="AY95" s="129">
        <f>'230803-1 - ZŠ Jižní - vým...'!J36</f>
        <v>0</v>
      </c>
      <c r="AZ95" s="129">
        <f>'230803-1 - ZŠ Jižní - vým...'!F33</f>
        <v>0</v>
      </c>
      <c r="BA95" s="129">
        <f>'230803-1 - ZŠ Jižní - vým...'!F34</f>
        <v>0</v>
      </c>
      <c r="BB95" s="129">
        <f>'230803-1 - ZŠ Jižní - vým...'!F35</f>
        <v>0</v>
      </c>
      <c r="BC95" s="129">
        <f>'230803-1 - ZŠ Jižní - vým...'!F36</f>
        <v>0</v>
      </c>
      <c r="BD95" s="131">
        <f>'230803-1 - ZŠ Jižní - vým...'!F37</f>
        <v>0</v>
      </c>
      <c r="BE95" s="7"/>
      <c r="BT95" s="132" t="s">
        <v>21</v>
      </c>
      <c r="BV95" s="132" t="s">
        <v>81</v>
      </c>
      <c r="BW95" s="132" t="s">
        <v>87</v>
      </c>
      <c r="BX95" s="132" t="s">
        <v>5</v>
      </c>
      <c r="CL95" s="132" t="s">
        <v>1</v>
      </c>
      <c r="CM95" s="132" t="s">
        <v>88</v>
      </c>
    </row>
    <row r="96" s="7" customFormat="1" ht="24.75" customHeight="1">
      <c r="A96" s="120" t="s">
        <v>83</v>
      </c>
      <c r="B96" s="121"/>
      <c r="C96" s="122"/>
      <c r="D96" s="123" t="s">
        <v>89</v>
      </c>
      <c r="E96" s="123"/>
      <c r="F96" s="123"/>
      <c r="G96" s="123"/>
      <c r="H96" s="123"/>
      <c r="I96" s="124"/>
      <c r="J96" s="123" t="s">
        <v>90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'230803-2 - VRN'!J30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86</v>
      </c>
      <c r="AR96" s="127"/>
      <c r="AS96" s="133">
        <v>0</v>
      </c>
      <c r="AT96" s="134">
        <f>ROUND(SUM(AV96:AW96),2)</f>
        <v>0</v>
      </c>
      <c r="AU96" s="135">
        <f>'230803-2 - VRN'!P122</f>
        <v>0</v>
      </c>
      <c r="AV96" s="134">
        <f>'230803-2 - VRN'!J33</f>
        <v>0</v>
      </c>
      <c r="AW96" s="134">
        <f>'230803-2 - VRN'!J34</f>
        <v>0</v>
      </c>
      <c r="AX96" s="134">
        <f>'230803-2 - VRN'!J35</f>
        <v>0</v>
      </c>
      <c r="AY96" s="134">
        <f>'230803-2 - VRN'!J36</f>
        <v>0</v>
      </c>
      <c r="AZ96" s="134">
        <f>'230803-2 - VRN'!F33</f>
        <v>0</v>
      </c>
      <c r="BA96" s="134">
        <f>'230803-2 - VRN'!F34</f>
        <v>0</v>
      </c>
      <c r="BB96" s="134">
        <f>'230803-2 - VRN'!F35</f>
        <v>0</v>
      </c>
      <c r="BC96" s="134">
        <f>'230803-2 - VRN'!F36</f>
        <v>0</v>
      </c>
      <c r="BD96" s="136">
        <f>'230803-2 - VRN'!F37</f>
        <v>0</v>
      </c>
      <c r="BE96" s="7"/>
      <c r="BT96" s="132" t="s">
        <v>21</v>
      </c>
      <c r="BV96" s="132" t="s">
        <v>81</v>
      </c>
      <c r="BW96" s="132" t="s">
        <v>91</v>
      </c>
      <c r="BX96" s="132" t="s">
        <v>5</v>
      </c>
      <c r="CL96" s="132" t="s">
        <v>1</v>
      </c>
      <c r="CM96" s="132" t="s">
        <v>88</v>
      </c>
    </row>
    <row r="97" s="2" customFormat="1" ht="30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</sheetData>
  <sheetProtection sheet="1" formatColumns="0" formatRows="0" objects="1" scenarios="1" spinCount="100000" saltValue="0b5O81qX+NB+jNM0XkSQ2mz/7JIgzL2Th0cwstjuUFWQ6BlAd8TD+XBjlxPemG2Zj3BW1jzqborzlC+f0YQ9QQ==" hashValue="ab/BQtYGZpMtOmXr3cvRIx5pVLdpaJYKzAAP3LAnRhLoMtWnwhYj9HzggsZaZflS0ZEMwXB6fMVpk9E7JQ4bXA==" algorithmName="SHA-512" password="CA9C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230803-1 - ZŠ Jižní - vým...'!C2" display="/"/>
    <hyperlink ref="A96" location="'230803-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92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ZŠ Jižní – výměna oken, pavilon U1 – jižní strana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3" t="s">
        <v>94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19</v>
      </c>
      <c r="E11" s="39"/>
      <c r="F11" s="144" t="s">
        <v>1</v>
      </c>
      <c r="G11" s="39"/>
      <c r="H11" s="39"/>
      <c r="I11" s="141" t="s">
        <v>20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22</v>
      </c>
      <c r="E12" s="39"/>
      <c r="F12" s="144" t="s">
        <v>23</v>
      </c>
      <c r="G12" s="39"/>
      <c r="H12" s="39"/>
      <c r="I12" s="141" t="s">
        <v>24</v>
      </c>
      <c r="J12" s="145" t="str">
        <f>'Rekapitulace stavby'!AN8</f>
        <v>3. 8. 2023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28</v>
      </c>
      <c r="E14" s="39"/>
      <c r="F14" s="39"/>
      <c r="G14" s="39"/>
      <c r="H14" s="39"/>
      <c r="I14" s="141" t="s">
        <v>29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31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32</v>
      </c>
      <c r="E17" s="39"/>
      <c r="F17" s="39"/>
      <c r="G17" s="39"/>
      <c r="H17" s="39"/>
      <c r="I17" s="14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34</v>
      </c>
      <c r="E20" s="39"/>
      <c r="F20" s="39"/>
      <c r="G20" s="39"/>
      <c r="H20" s="39"/>
      <c r="I20" s="141" t="s">
        <v>29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35</v>
      </c>
      <c r="F21" s="39"/>
      <c r="G21" s="39"/>
      <c r="H21" s="39"/>
      <c r="I21" s="141" t="s">
        <v>31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37</v>
      </c>
      <c r="E23" s="39"/>
      <c r="F23" s="39"/>
      <c r="G23" s="39"/>
      <c r="H23" s="39"/>
      <c r="I23" s="141" t="s">
        <v>29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31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39</v>
      </c>
      <c r="E30" s="39"/>
      <c r="F30" s="39"/>
      <c r="G30" s="39"/>
      <c r="H30" s="39"/>
      <c r="I30" s="39"/>
      <c r="J30" s="152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41</v>
      </c>
      <c r="G32" s="39"/>
      <c r="H32" s="39"/>
      <c r="I32" s="153" t="s">
        <v>40</v>
      </c>
      <c r="J32" s="153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43</v>
      </c>
      <c r="E33" s="141" t="s">
        <v>44</v>
      </c>
      <c r="F33" s="155">
        <f>ROUND((SUM(BE127:BE508)),  2)</f>
        <v>0</v>
      </c>
      <c r="G33" s="39"/>
      <c r="H33" s="39"/>
      <c r="I33" s="156">
        <v>0.20999999999999999</v>
      </c>
      <c r="J33" s="155">
        <f>ROUND(((SUM(BE127:BE508))*I33),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45</v>
      </c>
      <c r="F34" s="155">
        <f>ROUND((SUM(BF127:BF508)),  2)</f>
        <v>0</v>
      </c>
      <c r="G34" s="39"/>
      <c r="H34" s="39"/>
      <c r="I34" s="156">
        <v>0.14999999999999999</v>
      </c>
      <c r="J34" s="155">
        <f>ROUND(((SUM(BF127:BF508))*I34),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46</v>
      </c>
      <c r="F35" s="155">
        <f>ROUND((SUM(BG127:BG508)),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47</v>
      </c>
      <c r="F36" s="155">
        <f>ROUND((SUM(BH127:BH508)),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48</v>
      </c>
      <c r="F37" s="155">
        <f>ROUND((SUM(BI127:BI508)),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49</v>
      </c>
      <c r="E39" s="159"/>
      <c r="F39" s="159"/>
      <c r="G39" s="160" t="s">
        <v>50</v>
      </c>
      <c r="H39" s="161" t="s">
        <v>51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52</v>
      </c>
      <c r="E50" s="165"/>
      <c r="F50" s="165"/>
      <c r="G50" s="164" t="s">
        <v>53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54</v>
      </c>
      <c r="E61" s="167"/>
      <c r="F61" s="168" t="s">
        <v>55</v>
      </c>
      <c r="G61" s="166" t="s">
        <v>54</v>
      </c>
      <c r="H61" s="167"/>
      <c r="I61" s="167"/>
      <c r="J61" s="169" t="s">
        <v>55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56</v>
      </c>
      <c r="E65" s="170"/>
      <c r="F65" s="170"/>
      <c r="G65" s="164" t="s">
        <v>57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54</v>
      </c>
      <c r="E76" s="167"/>
      <c r="F76" s="168" t="s">
        <v>55</v>
      </c>
      <c r="G76" s="166" t="s">
        <v>54</v>
      </c>
      <c r="H76" s="167"/>
      <c r="I76" s="167"/>
      <c r="J76" s="169" t="s">
        <v>55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ZŠ Jižní – výměna oken, pavilon U1 – jižní strana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230803-1 - ZŠ Jižní - výměna oken, pavilon U1 - jižní strana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Česká Lípa</v>
      </c>
      <c r="G89" s="41"/>
      <c r="H89" s="41"/>
      <c r="I89" s="33" t="s">
        <v>24</v>
      </c>
      <c r="J89" s="80" t="str">
        <f>IF(J12="","",J12)</f>
        <v>3. 8. 2023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Petr Kubiš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96</v>
      </c>
      <c r="D94" s="177"/>
      <c r="E94" s="177"/>
      <c r="F94" s="177"/>
      <c r="G94" s="177"/>
      <c r="H94" s="177"/>
      <c r="I94" s="177"/>
      <c r="J94" s="178" t="s">
        <v>97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98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99</v>
      </c>
    </row>
    <row r="97" s="9" customFormat="1" ht="24.96" customHeight="1">
      <c r="A97" s="9"/>
      <c r="B97" s="180"/>
      <c r="C97" s="181"/>
      <c r="D97" s="182" t="s">
        <v>100</v>
      </c>
      <c r="E97" s="183"/>
      <c r="F97" s="183"/>
      <c r="G97" s="183"/>
      <c r="H97" s="183"/>
      <c r="I97" s="183"/>
      <c r="J97" s="184">
        <f>J128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101</v>
      </c>
      <c r="E98" s="189"/>
      <c r="F98" s="189"/>
      <c r="G98" s="189"/>
      <c r="H98" s="189"/>
      <c r="I98" s="189"/>
      <c r="J98" s="190">
        <f>J129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102</v>
      </c>
      <c r="E99" s="189"/>
      <c r="F99" s="189"/>
      <c r="G99" s="189"/>
      <c r="H99" s="189"/>
      <c r="I99" s="189"/>
      <c r="J99" s="190">
        <f>J139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103</v>
      </c>
      <c r="E100" s="189"/>
      <c r="F100" s="189"/>
      <c r="G100" s="189"/>
      <c r="H100" s="189"/>
      <c r="I100" s="189"/>
      <c r="J100" s="190">
        <f>J328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104</v>
      </c>
      <c r="E101" s="189"/>
      <c r="F101" s="189"/>
      <c r="G101" s="189"/>
      <c r="H101" s="189"/>
      <c r="I101" s="189"/>
      <c r="J101" s="190">
        <f>J368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105</v>
      </c>
      <c r="E102" s="189"/>
      <c r="F102" s="189"/>
      <c r="G102" s="189"/>
      <c r="H102" s="189"/>
      <c r="I102" s="189"/>
      <c r="J102" s="190">
        <f>J377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106</v>
      </c>
      <c r="E103" s="183"/>
      <c r="F103" s="183"/>
      <c r="G103" s="183"/>
      <c r="H103" s="183"/>
      <c r="I103" s="183"/>
      <c r="J103" s="184">
        <f>J381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107</v>
      </c>
      <c r="E104" s="189"/>
      <c r="F104" s="189"/>
      <c r="G104" s="189"/>
      <c r="H104" s="189"/>
      <c r="I104" s="189"/>
      <c r="J104" s="190">
        <f>J382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108</v>
      </c>
      <c r="E105" s="189"/>
      <c r="F105" s="189"/>
      <c r="G105" s="189"/>
      <c r="H105" s="189"/>
      <c r="I105" s="189"/>
      <c r="J105" s="190">
        <f>J402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109</v>
      </c>
      <c r="E106" s="189"/>
      <c r="F106" s="189"/>
      <c r="G106" s="189"/>
      <c r="H106" s="189"/>
      <c r="I106" s="189"/>
      <c r="J106" s="190">
        <f>J459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110</v>
      </c>
      <c r="E107" s="189"/>
      <c r="F107" s="189"/>
      <c r="G107" s="189"/>
      <c r="H107" s="189"/>
      <c r="I107" s="189"/>
      <c r="J107" s="190">
        <f>J498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111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75" t="str">
        <f>E7</f>
        <v>ZŠ Jižní – výměna oken, pavilon U1 – jižní strana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93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30" customHeight="1">
      <c r="A119" s="39"/>
      <c r="B119" s="40"/>
      <c r="C119" s="41"/>
      <c r="D119" s="41"/>
      <c r="E119" s="77" t="str">
        <f>E9</f>
        <v>230803-1 - ZŠ Jižní - výměna oken, pavilon U1 - jižní strana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22</v>
      </c>
      <c r="D121" s="41"/>
      <c r="E121" s="41"/>
      <c r="F121" s="28" t="str">
        <f>F12</f>
        <v>Česká Lípa</v>
      </c>
      <c r="G121" s="41"/>
      <c r="H121" s="41"/>
      <c r="I121" s="33" t="s">
        <v>24</v>
      </c>
      <c r="J121" s="80" t="str">
        <f>IF(J12="","",J12)</f>
        <v>3. 8. 2023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E15</f>
        <v xml:space="preserve"> </v>
      </c>
      <c r="G123" s="41"/>
      <c r="H123" s="41"/>
      <c r="I123" s="33" t="s">
        <v>34</v>
      </c>
      <c r="J123" s="37" t="str">
        <f>E21</f>
        <v>Petr Kubiš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32</v>
      </c>
      <c r="D124" s="41"/>
      <c r="E124" s="41"/>
      <c r="F124" s="28" t="str">
        <f>IF(E18="","",E18)</f>
        <v>Vyplň údaj</v>
      </c>
      <c r="G124" s="41"/>
      <c r="H124" s="41"/>
      <c r="I124" s="33" t="s">
        <v>37</v>
      </c>
      <c r="J124" s="37" t="str">
        <f>E24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192"/>
      <c r="B126" s="193"/>
      <c r="C126" s="194" t="s">
        <v>112</v>
      </c>
      <c r="D126" s="195" t="s">
        <v>64</v>
      </c>
      <c r="E126" s="195" t="s">
        <v>60</v>
      </c>
      <c r="F126" s="195" t="s">
        <v>61</v>
      </c>
      <c r="G126" s="195" t="s">
        <v>113</v>
      </c>
      <c r="H126" s="195" t="s">
        <v>114</v>
      </c>
      <c r="I126" s="195" t="s">
        <v>115</v>
      </c>
      <c r="J126" s="195" t="s">
        <v>97</v>
      </c>
      <c r="K126" s="196" t="s">
        <v>116</v>
      </c>
      <c r="L126" s="197"/>
      <c r="M126" s="101" t="s">
        <v>1</v>
      </c>
      <c r="N126" s="102" t="s">
        <v>43</v>
      </c>
      <c r="O126" s="102" t="s">
        <v>117</v>
      </c>
      <c r="P126" s="102" t="s">
        <v>118</v>
      </c>
      <c r="Q126" s="102" t="s">
        <v>119</v>
      </c>
      <c r="R126" s="102" t="s">
        <v>120</v>
      </c>
      <c r="S126" s="102" t="s">
        <v>121</v>
      </c>
      <c r="T126" s="103" t="s">
        <v>122</v>
      </c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</row>
    <row r="127" s="2" customFormat="1" ht="22.8" customHeight="1">
      <c r="A127" s="39"/>
      <c r="B127" s="40"/>
      <c r="C127" s="108" t="s">
        <v>123</v>
      </c>
      <c r="D127" s="41"/>
      <c r="E127" s="41"/>
      <c r="F127" s="41"/>
      <c r="G127" s="41"/>
      <c r="H127" s="41"/>
      <c r="I127" s="41"/>
      <c r="J127" s="198">
        <f>BK127</f>
        <v>0</v>
      </c>
      <c r="K127" s="41"/>
      <c r="L127" s="45"/>
      <c r="M127" s="104"/>
      <c r="N127" s="199"/>
      <c r="O127" s="105"/>
      <c r="P127" s="200">
        <f>P128+P381</f>
        <v>0</v>
      </c>
      <c r="Q127" s="105"/>
      <c r="R127" s="200">
        <f>R128+R381</f>
        <v>6.3782546752</v>
      </c>
      <c r="S127" s="105"/>
      <c r="T127" s="201">
        <f>T128+T381</f>
        <v>8.2308284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78</v>
      </c>
      <c r="AU127" s="18" t="s">
        <v>99</v>
      </c>
      <c r="BK127" s="202">
        <f>BK128+BK381</f>
        <v>0</v>
      </c>
    </row>
    <row r="128" s="12" customFormat="1" ht="25.92" customHeight="1">
      <c r="A128" s="12"/>
      <c r="B128" s="203"/>
      <c r="C128" s="204"/>
      <c r="D128" s="205" t="s">
        <v>78</v>
      </c>
      <c r="E128" s="206" t="s">
        <v>124</v>
      </c>
      <c r="F128" s="206" t="s">
        <v>125</v>
      </c>
      <c r="G128" s="204"/>
      <c r="H128" s="204"/>
      <c r="I128" s="207"/>
      <c r="J128" s="208">
        <f>BK128</f>
        <v>0</v>
      </c>
      <c r="K128" s="204"/>
      <c r="L128" s="209"/>
      <c r="M128" s="210"/>
      <c r="N128" s="211"/>
      <c r="O128" s="211"/>
      <c r="P128" s="212">
        <f>P129+P139+P328+P368+P377</f>
        <v>0</v>
      </c>
      <c r="Q128" s="211"/>
      <c r="R128" s="212">
        <f>R129+R139+R328+R368+R377</f>
        <v>5.8698242352000003</v>
      </c>
      <c r="S128" s="211"/>
      <c r="T128" s="213">
        <f>T129+T139+T328+T368+T377</f>
        <v>7.7406324000000009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21</v>
      </c>
      <c r="AT128" s="215" t="s">
        <v>78</v>
      </c>
      <c r="AU128" s="215" t="s">
        <v>79</v>
      </c>
      <c r="AY128" s="214" t="s">
        <v>126</v>
      </c>
      <c r="BK128" s="216">
        <f>BK129+BK139+BK328+BK368+BK377</f>
        <v>0</v>
      </c>
    </row>
    <row r="129" s="12" customFormat="1" ht="22.8" customHeight="1">
      <c r="A129" s="12"/>
      <c r="B129" s="203"/>
      <c r="C129" s="204"/>
      <c r="D129" s="205" t="s">
        <v>78</v>
      </c>
      <c r="E129" s="217" t="s">
        <v>127</v>
      </c>
      <c r="F129" s="217" t="s">
        <v>128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SUM(P130:P138)</f>
        <v>0</v>
      </c>
      <c r="Q129" s="211"/>
      <c r="R129" s="212">
        <f>SUM(R130:R138)</f>
        <v>3.0844374000000001</v>
      </c>
      <c r="S129" s="211"/>
      <c r="T129" s="213">
        <f>SUM(T130:T138)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21</v>
      </c>
      <c r="AT129" s="215" t="s">
        <v>78</v>
      </c>
      <c r="AU129" s="215" t="s">
        <v>21</v>
      </c>
      <c r="AY129" s="214" t="s">
        <v>126</v>
      </c>
      <c r="BK129" s="216">
        <f>SUM(BK130:BK138)</f>
        <v>0</v>
      </c>
    </row>
    <row r="130" s="2" customFormat="1" ht="24.15" customHeight="1">
      <c r="A130" s="39"/>
      <c r="B130" s="40"/>
      <c r="C130" s="219" t="s">
        <v>21</v>
      </c>
      <c r="D130" s="219" t="s">
        <v>129</v>
      </c>
      <c r="E130" s="220" t="s">
        <v>130</v>
      </c>
      <c r="F130" s="221" t="s">
        <v>131</v>
      </c>
      <c r="G130" s="222" t="s">
        <v>132</v>
      </c>
      <c r="H130" s="223">
        <v>38.939999999999998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44</v>
      </c>
      <c r="O130" s="92"/>
      <c r="P130" s="228">
        <f>O130*H130</f>
        <v>0</v>
      </c>
      <c r="Q130" s="228">
        <v>0.079210000000000003</v>
      </c>
      <c r="R130" s="228">
        <f>Q130*H130</f>
        <v>3.0844374000000001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133</v>
      </c>
      <c r="AT130" s="230" t="s">
        <v>129</v>
      </c>
      <c r="AU130" s="230" t="s">
        <v>88</v>
      </c>
      <c r="AY130" s="18" t="s">
        <v>126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21</v>
      </c>
      <c r="BK130" s="231">
        <f>ROUND(I130*H130,2)</f>
        <v>0</v>
      </c>
      <c r="BL130" s="18" t="s">
        <v>133</v>
      </c>
      <c r="BM130" s="230" t="s">
        <v>134</v>
      </c>
    </row>
    <row r="131" s="2" customFormat="1">
      <c r="A131" s="39"/>
      <c r="B131" s="40"/>
      <c r="C131" s="41"/>
      <c r="D131" s="232" t="s">
        <v>135</v>
      </c>
      <c r="E131" s="41"/>
      <c r="F131" s="233" t="s">
        <v>136</v>
      </c>
      <c r="G131" s="41"/>
      <c r="H131" s="41"/>
      <c r="I131" s="234"/>
      <c r="J131" s="41"/>
      <c r="K131" s="41"/>
      <c r="L131" s="45"/>
      <c r="M131" s="235"/>
      <c r="N131" s="23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135</v>
      </c>
      <c r="AU131" s="18" t="s">
        <v>88</v>
      </c>
    </row>
    <row r="132" s="13" customFormat="1">
      <c r="A132" s="13"/>
      <c r="B132" s="237"/>
      <c r="C132" s="238"/>
      <c r="D132" s="232" t="s">
        <v>137</v>
      </c>
      <c r="E132" s="239" t="s">
        <v>1</v>
      </c>
      <c r="F132" s="240" t="s">
        <v>138</v>
      </c>
      <c r="G132" s="238"/>
      <c r="H132" s="239" t="s">
        <v>1</v>
      </c>
      <c r="I132" s="241"/>
      <c r="J132" s="238"/>
      <c r="K132" s="238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137</v>
      </c>
      <c r="AU132" s="246" t="s">
        <v>88</v>
      </c>
      <c r="AV132" s="13" t="s">
        <v>21</v>
      </c>
      <c r="AW132" s="13" t="s">
        <v>36</v>
      </c>
      <c r="AX132" s="13" t="s">
        <v>79</v>
      </c>
      <c r="AY132" s="246" t="s">
        <v>126</v>
      </c>
    </row>
    <row r="133" s="14" customFormat="1">
      <c r="A133" s="14"/>
      <c r="B133" s="247"/>
      <c r="C133" s="248"/>
      <c r="D133" s="232" t="s">
        <v>137</v>
      </c>
      <c r="E133" s="249" t="s">
        <v>1</v>
      </c>
      <c r="F133" s="250" t="s">
        <v>139</v>
      </c>
      <c r="G133" s="248"/>
      <c r="H133" s="251">
        <v>19.109999999999999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137</v>
      </c>
      <c r="AU133" s="257" t="s">
        <v>88</v>
      </c>
      <c r="AV133" s="14" t="s">
        <v>88</v>
      </c>
      <c r="AW133" s="14" t="s">
        <v>36</v>
      </c>
      <c r="AX133" s="14" t="s">
        <v>79</v>
      </c>
      <c r="AY133" s="257" t="s">
        <v>126</v>
      </c>
    </row>
    <row r="134" s="13" customFormat="1">
      <c r="A134" s="13"/>
      <c r="B134" s="237"/>
      <c r="C134" s="238"/>
      <c r="D134" s="232" t="s">
        <v>137</v>
      </c>
      <c r="E134" s="239" t="s">
        <v>1</v>
      </c>
      <c r="F134" s="240" t="s">
        <v>140</v>
      </c>
      <c r="G134" s="238"/>
      <c r="H134" s="239" t="s">
        <v>1</v>
      </c>
      <c r="I134" s="241"/>
      <c r="J134" s="238"/>
      <c r="K134" s="238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137</v>
      </c>
      <c r="AU134" s="246" t="s">
        <v>88</v>
      </c>
      <c r="AV134" s="13" t="s">
        <v>21</v>
      </c>
      <c r="AW134" s="13" t="s">
        <v>36</v>
      </c>
      <c r="AX134" s="13" t="s">
        <v>79</v>
      </c>
      <c r="AY134" s="246" t="s">
        <v>126</v>
      </c>
    </row>
    <row r="135" s="14" customFormat="1">
      <c r="A135" s="14"/>
      <c r="B135" s="247"/>
      <c r="C135" s="248"/>
      <c r="D135" s="232" t="s">
        <v>137</v>
      </c>
      <c r="E135" s="249" t="s">
        <v>1</v>
      </c>
      <c r="F135" s="250" t="s">
        <v>139</v>
      </c>
      <c r="G135" s="248"/>
      <c r="H135" s="251">
        <v>19.109999999999999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137</v>
      </c>
      <c r="AU135" s="257" t="s">
        <v>88</v>
      </c>
      <c r="AV135" s="14" t="s">
        <v>88</v>
      </c>
      <c r="AW135" s="14" t="s">
        <v>36</v>
      </c>
      <c r="AX135" s="14" t="s">
        <v>79</v>
      </c>
      <c r="AY135" s="257" t="s">
        <v>126</v>
      </c>
    </row>
    <row r="136" s="13" customFormat="1">
      <c r="A136" s="13"/>
      <c r="B136" s="237"/>
      <c r="C136" s="238"/>
      <c r="D136" s="232" t="s">
        <v>137</v>
      </c>
      <c r="E136" s="239" t="s">
        <v>1</v>
      </c>
      <c r="F136" s="240" t="s">
        <v>141</v>
      </c>
      <c r="G136" s="238"/>
      <c r="H136" s="239" t="s">
        <v>1</v>
      </c>
      <c r="I136" s="241"/>
      <c r="J136" s="238"/>
      <c r="K136" s="238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137</v>
      </c>
      <c r="AU136" s="246" t="s">
        <v>88</v>
      </c>
      <c r="AV136" s="13" t="s">
        <v>21</v>
      </c>
      <c r="AW136" s="13" t="s">
        <v>36</v>
      </c>
      <c r="AX136" s="13" t="s">
        <v>79</v>
      </c>
      <c r="AY136" s="246" t="s">
        <v>126</v>
      </c>
    </row>
    <row r="137" s="14" customFormat="1">
      <c r="A137" s="14"/>
      <c r="B137" s="247"/>
      <c r="C137" s="248"/>
      <c r="D137" s="232" t="s">
        <v>137</v>
      </c>
      <c r="E137" s="249" t="s">
        <v>1</v>
      </c>
      <c r="F137" s="250" t="s">
        <v>142</v>
      </c>
      <c r="G137" s="248"/>
      <c r="H137" s="251">
        <v>0.71999999999999997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137</v>
      </c>
      <c r="AU137" s="257" t="s">
        <v>88</v>
      </c>
      <c r="AV137" s="14" t="s">
        <v>88</v>
      </c>
      <c r="AW137" s="14" t="s">
        <v>36</v>
      </c>
      <c r="AX137" s="14" t="s">
        <v>79</v>
      </c>
      <c r="AY137" s="257" t="s">
        <v>126</v>
      </c>
    </row>
    <row r="138" s="15" customFormat="1">
      <c r="A138" s="15"/>
      <c r="B138" s="258"/>
      <c r="C138" s="259"/>
      <c r="D138" s="232" t="s">
        <v>137</v>
      </c>
      <c r="E138" s="260" t="s">
        <v>1</v>
      </c>
      <c r="F138" s="261" t="s">
        <v>143</v>
      </c>
      <c r="G138" s="259"/>
      <c r="H138" s="262">
        <v>38.939999999999998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8" t="s">
        <v>137</v>
      </c>
      <c r="AU138" s="268" t="s">
        <v>88</v>
      </c>
      <c r="AV138" s="15" t="s">
        <v>133</v>
      </c>
      <c r="AW138" s="15" t="s">
        <v>36</v>
      </c>
      <c r="AX138" s="15" t="s">
        <v>21</v>
      </c>
      <c r="AY138" s="268" t="s">
        <v>126</v>
      </c>
    </row>
    <row r="139" s="12" customFormat="1" ht="22.8" customHeight="1">
      <c r="A139" s="12"/>
      <c r="B139" s="203"/>
      <c r="C139" s="204"/>
      <c r="D139" s="205" t="s">
        <v>78</v>
      </c>
      <c r="E139" s="217" t="s">
        <v>144</v>
      </c>
      <c r="F139" s="217" t="s">
        <v>145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SUM(P140:P327)</f>
        <v>0</v>
      </c>
      <c r="Q139" s="211"/>
      <c r="R139" s="212">
        <f>SUM(R140:R327)</f>
        <v>2.7496168351999999</v>
      </c>
      <c r="S139" s="211"/>
      <c r="T139" s="213">
        <f>SUM(T140:T327)</f>
        <v>0.0027324000000000003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21</v>
      </c>
      <c r="AT139" s="215" t="s">
        <v>78</v>
      </c>
      <c r="AU139" s="215" t="s">
        <v>21</v>
      </c>
      <c r="AY139" s="214" t="s">
        <v>126</v>
      </c>
      <c r="BK139" s="216">
        <f>SUM(BK140:BK327)</f>
        <v>0</v>
      </c>
    </row>
    <row r="140" s="2" customFormat="1" ht="24.15" customHeight="1">
      <c r="A140" s="39"/>
      <c r="B140" s="40"/>
      <c r="C140" s="219" t="s">
        <v>88</v>
      </c>
      <c r="D140" s="219" t="s">
        <v>129</v>
      </c>
      <c r="E140" s="220" t="s">
        <v>146</v>
      </c>
      <c r="F140" s="221" t="s">
        <v>147</v>
      </c>
      <c r="G140" s="222" t="s">
        <v>132</v>
      </c>
      <c r="H140" s="223">
        <v>70.459999999999994</v>
      </c>
      <c r="I140" s="224"/>
      <c r="J140" s="225">
        <f>ROUND(I140*H140,2)</f>
        <v>0</v>
      </c>
      <c r="K140" s="221" t="s">
        <v>148</v>
      </c>
      <c r="L140" s="45"/>
      <c r="M140" s="226" t="s">
        <v>1</v>
      </c>
      <c r="N140" s="227" t="s">
        <v>44</v>
      </c>
      <c r="O140" s="92"/>
      <c r="P140" s="228">
        <f>O140*H140</f>
        <v>0</v>
      </c>
      <c r="Q140" s="228">
        <v>0.000263</v>
      </c>
      <c r="R140" s="228">
        <f>Q140*H140</f>
        <v>0.018530979999999999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133</v>
      </c>
      <c r="AT140" s="230" t="s">
        <v>129</v>
      </c>
      <c r="AU140" s="230" t="s">
        <v>88</v>
      </c>
      <c r="AY140" s="18" t="s">
        <v>126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21</v>
      </c>
      <c r="BK140" s="231">
        <f>ROUND(I140*H140,2)</f>
        <v>0</v>
      </c>
      <c r="BL140" s="18" t="s">
        <v>133</v>
      </c>
      <c r="BM140" s="230" t="s">
        <v>149</v>
      </c>
    </row>
    <row r="141" s="2" customFormat="1">
      <c r="A141" s="39"/>
      <c r="B141" s="40"/>
      <c r="C141" s="41"/>
      <c r="D141" s="232" t="s">
        <v>135</v>
      </c>
      <c r="E141" s="41"/>
      <c r="F141" s="233" t="s">
        <v>150</v>
      </c>
      <c r="G141" s="41"/>
      <c r="H141" s="41"/>
      <c r="I141" s="234"/>
      <c r="J141" s="41"/>
      <c r="K141" s="41"/>
      <c r="L141" s="45"/>
      <c r="M141" s="235"/>
      <c r="N141" s="23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135</v>
      </c>
      <c r="AU141" s="18" t="s">
        <v>88</v>
      </c>
    </row>
    <row r="142" s="2" customFormat="1">
      <c r="A142" s="39"/>
      <c r="B142" s="40"/>
      <c r="C142" s="41"/>
      <c r="D142" s="269" t="s">
        <v>151</v>
      </c>
      <c r="E142" s="41"/>
      <c r="F142" s="270" t="s">
        <v>152</v>
      </c>
      <c r="G142" s="41"/>
      <c r="H142" s="41"/>
      <c r="I142" s="234"/>
      <c r="J142" s="41"/>
      <c r="K142" s="41"/>
      <c r="L142" s="45"/>
      <c r="M142" s="235"/>
      <c r="N142" s="23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151</v>
      </c>
      <c r="AU142" s="18" t="s">
        <v>88</v>
      </c>
    </row>
    <row r="143" s="13" customFormat="1">
      <c r="A143" s="13"/>
      <c r="B143" s="237"/>
      <c r="C143" s="238"/>
      <c r="D143" s="232" t="s">
        <v>137</v>
      </c>
      <c r="E143" s="239" t="s">
        <v>1</v>
      </c>
      <c r="F143" s="240" t="s">
        <v>153</v>
      </c>
      <c r="G143" s="238"/>
      <c r="H143" s="239" t="s">
        <v>1</v>
      </c>
      <c r="I143" s="241"/>
      <c r="J143" s="238"/>
      <c r="K143" s="238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137</v>
      </c>
      <c r="AU143" s="246" t="s">
        <v>88</v>
      </c>
      <c r="AV143" s="13" t="s">
        <v>21</v>
      </c>
      <c r="AW143" s="13" t="s">
        <v>36</v>
      </c>
      <c r="AX143" s="13" t="s">
        <v>79</v>
      </c>
      <c r="AY143" s="246" t="s">
        <v>126</v>
      </c>
    </row>
    <row r="144" s="14" customFormat="1">
      <c r="A144" s="14"/>
      <c r="B144" s="247"/>
      <c r="C144" s="248"/>
      <c r="D144" s="232" t="s">
        <v>137</v>
      </c>
      <c r="E144" s="249" t="s">
        <v>1</v>
      </c>
      <c r="F144" s="250" t="s">
        <v>154</v>
      </c>
      <c r="G144" s="248"/>
      <c r="H144" s="251">
        <v>5.4000000000000004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137</v>
      </c>
      <c r="AU144" s="257" t="s">
        <v>88</v>
      </c>
      <c r="AV144" s="14" t="s">
        <v>88</v>
      </c>
      <c r="AW144" s="14" t="s">
        <v>36</v>
      </c>
      <c r="AX144" s="14" t="s">
        <v>79</v>
      </c>
      <c r="AY144" s="257" t="s">
        <v>126</v>
      </c>
    </row>
    <row r="145" s="14" customFormat="1">
      <c r="A145" s="14"/>
      <c r="B145" s="247"/>
      <c r="C145" s="248"/>
      <c r="D145" s="232" t="s">
        <v>137</v>
      </c>
      <c r="E145" s="249" t="s">
        <v>1</v>
      </c>
      <c r="F145" s="250" t="s">
        <v>155</v>
      </c>
      <c r="G145" s="248"/>
      <c r="H145" s="251">
        <v>5.4000000000000004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137</v>
      </c>
      <c r="AU145" s="257" t="s">
        <v>88</v>
      </c>
      <c r="AV145" s="14" t="s">
        <v>88</v>
      </c>
      <c r="AW145" s="14" t="s">
        <v>36</v>
      </c>
      <c r="AX145" s="14" t="s">
        <v>79</v>
      </c>
      <c r="AY145" s="257" t="s">
        <v>126</v>
      </c>
    </row>
    <row r="146" s="14" customFormat="1">
      <c r="A146" s="14"/>
      <c r="B146" s="247"/>
      <c r="C146" s="248"/>
      <c r="D146" s="232" t="s">
        <v>137</v>
      </c>
      <c r="E146" s="249" t="s">
        <v>1</v>
      </c>
      <c r="F146" s="250" t="s">
        <v>156</v>
      </c>
      <c r="G146" s="248"/>
      <c r="H146" s="251">
        <v>0.71999999999999997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137</v>
      </c>
      <c r="AU146" s="257" t="s">
        <v>88</v>
      </c>
      <c r="AV146" s="14" t="s">
        <v>88</v>
      </c>
      <c r="AW146" s="14" t="s">
        <v>36</v>
      </c>
      <c r="AX146" s="14" t="s">
        <v>79</v>
      </c>
      <c r="AY146" s="257" t="s">
        <v>126</v>
      </c>
    </row>
    <row r="147" s="16" customFormat="1">
      <c r="A147" s="16"/>
      <c r="B147" s="271"/>
      <c r="C147" s="272"/>
      <c r="D147" s="232" t="s">
        <v>137</v>
      </c>
      <c r="E147" s="273" t="s">
        <v>1</v>
      </c>
      <c r="F147" s="274" t="s">
        <v>157</v>
      </c>
      <c r="G147" s="272"/>
      <c r="H147" s="275">
        <v>11.520000000000001</v>
      </c>
      <c r="I147" s="276"/>
      <c r="J147" s="272"/>
      <c r="K147" s="272"/>
      <c r="L147" s="277"/>
      <c r="M147" s="278"/>
      <c r="N147" s="279"/>
      <c r="O147" s="279"/>
      <c r="P147" s="279"/>
      <c r="Q147" s="279"/>
      <c r="R147" s="279"/>
      <c r="S147" s="279"/>
      <c r="T147" s="280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81" t="s">
        <v>137</v>
      </c>
      <c r="AU147" s="281" t="s">
        <v>88</v>
      </c>
      <c r="AV147" s="16" t="s">
        <v>127</v>
      </c>
      <c r="AW147" s="16" t="s">
        <v>36</v>
      </c>
      <c r="AX147" s="16" t="s">
        <v>79</v>
      </c>
      <c r="AY147" s="281" t="s">
        <v>126</v>
      </c>
    </row>
    <row r="148" s="13" customFormat="1">
      <c r="A148" s="13"/>
      <c r="B148" s="237"/>
      <c r="C148" s="238"/>
      <c r="D148" s="232" t="s">
        <v>137</v>
      </c>
      <c r="E148" s="239" t="s">
        <v>1</v>
      </c>
      <c r="F148" s="240" t="s">
        <v>158</v>
      </c>
      <c r="G148" s="238"/>
      <c r="H148" s="239" t="s">
        <v>1</v>
      </c>
      <c r="I148" s="241"/>
      <c r="J148" s="238"/>
      <c r="K148" s="238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137</v>
      </c>
      <c r="AU148" s="246" t="s">
        <v>88</v>
      </c>
      <c r="AV148" s="13" t="s">
        <v>21</v>
      </c>
      <c r="AW148" s="13" t="s">
        <v>36</v>
      </c>
      <c r="AX148" s="13" t="s">
        <v>79</v>
      </c>
      <c r="AY148" s="246" t="s">
        <v>126</v>
      </c>
    </row>
    <row r="149" s="13" customFormat="1">
      <c r="A149" s="13"/>
      <c r="B149" s="237"/>
      <c r="C149" s="238"/>
      <c r="D149" s="232" t="s">
        <v>137</v>
      </c>
      <c r="E149" s="239" t="s">
        <v>1</v>
      </c>
      <c r="F149" s="240" t="s">
        <v>138</v>
      </c>
      <c r="G149" s="238"/>
      <c r="H149" s="239" t="s">
        <v>1</v>
      </c>
      <c r="I149" s="241"/>
      <c r="J149" s="238"/>
      <c r="K149" s="238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137</v>
      </c>
      <c r="AU149" s="246" t="s">
        <v>88</v>
      </c>
      <c r="AV149" s="13" t="s">
        <v>21</v>
      </c>
      <c r="AW149" s="13" t="s">
        <v>36</v>
      </c>
      <c r="AX149" s="13" t="s">
        <v>79</v>
      </c>
      <c r="AY149" s="246" t="s">
        <v>126</v>
      </c>
    </row>
    <row r="150" s="14" customFormat="1">
      <c r="A150" s="14"/>
      <c r="B150" s="247"/>
      <c r="C150" s="248"/>
      <c r="D150" s="232" t="s">
        <v>137</v>
      </c>
      <c r="E150" s="249" t="s">
        <v>1</v>
      </c>
      <c r="F150" s="250" t="s">
        <v>139</v>
      </c>
      <c r="G150" s="248"/>
      <c r="H150" s="251">
        <v>19.109999999999999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137</v>
      </c>
      <c r="AU150" s="257" t="s">
        <v>88</v>
      </c>
      <c r="AV150" s="14" t="s">
        <v>88</v>
      </c>
      <c r="AW150" s="14" t="s">
        <v>36</v>
      </c>
      <c r="AX150" s="14" t="s">
        <v>79</v>
      </c>
      <c r="AY150" s="257" t="s">
        <v>126</v>
      </c>
    </row>
    <row r="151" s="13" customFormat="1">
      <c r="A151" s="13"/>
      <c r="B151" s="237"/>
      <c r="C151" s="238"/>
      <c r="D151" s="232" t="s">
        <v>137</v>
      </c>
      <c r="E151" s="239" t="s">
        <v>1</v>
      </c>
      <c r="F151" s="240" t="s">
        <v>140</v>
      </c>
      <c r="G151" s="238"/>
      <c r="H151" s="239" t="s">
        <v>1</v>
      </c>
      <c r="I151" s="241"/>
      <c r="J151" s="238"/>
      <c r="K151" s="238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137</v>
      </c>
      <c r="AU151" s="246" t="s">
        <v>88</v>
      </c>
      <c r="AV151" s="13" t="s">
        <v>21</v>
      </c>
      <c r="AW151" s="13" t="s">
        <v>36</v>
      </c>
      <c r="AX151" s="13" t="s">
        <v>79</v>
      </c>
      <c r="AY151" s="246" t="s">
        <v>126</v>
      </c>
    </row>
    <row r="152" s="14" customFormat="1">
      <c r="A152" s="14"/>
      <c r="B152" s="247"/>
      <c r="C152" s="248"/>
      <c r="D152" s="232" t="s">
        <v>137</v>
      </c>
      <c r="E152" s="249" t="s">
        <v>1</v>
      </c>
      <c r="F152" s="250" t="s">
        <v>139</v>
      </c>
      <c r="G152" s="248"/>
      <c r="H152" s="251">
        <v>19.109999999999999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137</v>
      </c>
      <c r="AU152" s="257" t="s">
        <v>88</v>
      </c>
      <c r="AV152" s="14" t="s">
        <v>88</v>
      </c>
      <c r="AW152" s="14" t="s">
        <v>36</v>
      </c>
      <c r="AX152" s="14" t="s">
        <v>79</v>
      </c>
      <c r="AY152" s="257" t="s">
        <v>126</v>
      </c>
    </row>
    <row r="153" s="13" customFormat="1">
      <c r="A153" s="13"/>
      <c r="B153" s="237"/>
      <c r="C153" s="238"/>
      <c r="D153" s="232" t="s">
        <v>137</v>
      </c>
      <c r="E153" s="239" t="s">
        <v>1</v>
      </c>
      <c r="F153" s="240" t="s">
        <v>141</v>
      </c>
      <c r="G153" s="238"/>
      <c r="H153" s="239" t="s">
        <v>1</v>
      </c>
      <c r="I153" s="241"/>
      <c r="J153" s="238"/>
      <c r="K153" s="238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137</v>
      </c>
      <c r="AU153" s="246" t="s">
        <v>88</v>
      </c>
      <c r="AV153" s="13" t="s">
        <v>21</v>
      </c>
      <c r="AW153" s="13" t="s">
        <v>36</v>
      </c>
      <c r="AX153" s="13" t="s">
        <v>79</v>
      </c>
      <c r="AY153" s="246" t="s">
        <v>126</v>
      </c>
    </row>
    <row r="154" s="14" customFormat="1">
      <c r="A154" s="14"/>
      <c r="B154" s="247"/>
      <c r="C154" s="248"/>
      <c r="D154" s="232" t="s">
        <v>137</v>
      </c>
      <c r="E154" s="249" t="s">
        <v>1</v>
      </c>
      <c r="F154" s="250" t="s">
        <v>142</v>
      </c>
      <c r="G154" s="248"/>
      <c r="H154" s="251">
        <v>0.71999999999999997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137</v>
      </c>
      <c r="AU154" s="257" t="s">
        <v>88</v>
      </c>
      <c r="AV154" s="14" t="s">
        <v>88</v>
      </c>
      <c r="AW154" s="14" t="s">
        <v>36</v>
      </c>
      <c r="AX154" s="14" t="s">
        <v>79</v>
      </c>
      <c r="AY154" s="257" t="s">
        <v>126</v>
      </c>
    </row>
    <row r="155" s="13" customFormat="1">
      <c r="A155" s="13"/>
      <c r="B155" s="237"/>
      <c r="C155" s="238"/>
      <c r="D155" s="232" t="s">
        <v>137</v>
      </c>
      <c r="E155" s="239" t="s">
        <v>1</v>
      </c>
      <c r="F155" s="240" t="s">
        <v>159</v>
      </c>
      <c r="G155" s="238"/>
      <c r="H155" s="239" t="s">
        <v>1</v>
      </c>
      <c r="I155" s="241"/>
      <c r="J155" s="238"/>
      <c r="K155" s="238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137</v>
      </c>
      <c r="AU155" s="246" t="s">
        <v>88</v>
      </c>
      <c r="AV155" s="13" t="s">
        <v>21</v>
      </c>
      <c r="AW155" s="13" t="s">
        <v>36</v>
      </c>
      <c r="AX155" s="13" t="s">
        <v>79</v>
      </c>
      <c r="AY155" s="246" t="s">
        <v>126</v>
      </c>
    </row>
    <row r="156" s="14" customFormat="1">
      <c r="A156" s="14"/>
      <c r="B156" s="247"/>
      <c r="C156" s="248"/>
      <c r="D156" s="232" t="s">
        <v>137</v>
      </c>
      <c r="E156" s="249" t="s">
        <v>1</v>
      </c>
      <c r="F156" s="250" t="s">
        <v>160</v>
      </c>
      <c r="G156" s="248"/>
      <c r="H156" s="251">
        <v>20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137</v>
      </c>
      <c r="AU156" s="257" t="s">
        <v>88</v>
      </c>
      <c r="AV156" s="14" t="s">
        <v>88</v>
      </c>
      <c r="AW156" s="14" t="s">
        <v>36</v>
      </c>
      <c r="AX156" s="14" t="s">
        <v>79</v>
      </c>
      <c r="AY156" s="257" t="s">
        <v>126</v>
      </c>
    </row>
    <row r="157" s="16" customFormat="1">
      <c r="A157" s="16"/>
      <c r="B157" s="271"/>
      <c r="C157" s="272"/>
      <c r="D157" s="232" t="s">
        <v>137</v>
      </c>
      <c r="E157" s="273" t="s">
        <v>1</v>
      </c>
      <c r="F157" s="274" t="s">
        <v>157</v>
      </c>
      <c r="G157" s="272"/>
      <c r="H157" s="275">
        <v>58.939999999999998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1" t="s">
        <v>137</v>
      </c>
      <c r="AU157" s="281" t="s">
        <v>88</v>
      </c>
      <c r="AV157" s="16" t="s">
        <v>127</v>
      </c>
      <c r="AW157" s="16" t="s">
        <v>36</v>
      </c>
      <c r="AX157" s="16" t="s">
        <v>79</v>
      </c>
      <c r="AY157" s="281" t="s">
        <v>126</v>
      </c>
    </row>
    <row r="158" s="15" customFormat="1">
      <c r="A158" s="15"/>
      <c r="B158" s="258"/>
      <c r="C158" s="259"/>
      <c r="D158" s="232" t="s">
        <v>137</v>
      </c>
      <c r="E158" s="260" t="s">
        <v>1</v>
      </c>
      <c r="F158" s="261" t="s">
        <v>143</v>
      </c>
      <c r="G158" s="259"/>
      <c r="H158" s="262">
        <v>70.460000000000008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8" t="s">
        <v>137</v>
      </c>
      <c r="AU158" s="268" t="s">
        <v>88</v>
      </c>
      <c r="AV158" s="15" t="s">
        <v>133</v>
      </c>
      <c r="AW158" s="15" t="s">
        <v>36</v>
      </c>
      <c r="AX158" s="15" t="s">
        <v>21</v>
      </c>
      <c r="AY158" s="268" t="s">
        <v>126</v>
      </c>
    </row>
    <row r="159" s="2" customFormat="1" ht="24.15" customHeight="1">
      <c r="A159" s="39"/>
      <c r="B159" s="40"/>
      <c r="C159" s="219" t="s">
        <v>127</v>
      </c>
      <c r="D159" s="219" t="s">
        <v>129</v>
      </c>
      <c r="E159" s="220" t="s">
        <v>161</v>
      </c>
      <c r="F159" s="221" t="s">
        <v>162</v>
      </c>
      <c r="G159" s="222" t="s">
        <v>132</v>
      </c>
      <c r="H159" s="223">
        <v>70.459999999999994</v>
      </c>
      <c r="I159" s="224"/>
      <c r="J159" s="225">
        <f>ROUND(I159*H159,2)</f>
        <v>0</v>
      </c>
      <c r="K159" s="221" t="s">
        <v>148</v>
      </c>
      <c r="L159" s="45"/>
      <c r="M159" s="226" t="s">
        <v>1</v>
      </c>
      <c r="N159" s="227" t="s">
        <v>44</v>
      </c>
      <c r="O159" s="92"/>
      <c r="P159" s="228">
        <f>O159*H159</f>
        <v>0</v>
      </c>
      <c r="Q159" s="228">
        <v>0.0040000000000000001</v>
      </c>
      <c r="R159" s="228">
        <f>Q159*H159</f>
        <v>0.28183999999999998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133</v>
      </c>
      <c r="AT159" s="230" t="s">
        <v>129</v>
      </c>
      <c r="AU159" s="230" t="s">
        <v>88</v>
      </c>
      <c r="AY159" s="18" t="s">
        <v>126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21</v>
      </c>
      <c r="BK159" s="231">
        <f>ROUND(I159*H159,2)</f>
        <v>0</v>
      </c>
      <c r="BL159" s="18" t="s">
        <v>133</v>
      </c>
      <c r="BM159" s="230" t="s">
        <v>163</v>
      </c>
    </row>
    <row r="160" s="2" customFormat="1">
      <c r="A160" s="39"/>
      <c r="B160" s="40"/>
      <c r="C160" s="41"/>
      <c r="D160" s="232" t="s">
        <v>135</v>
      </c>
      <c r="E160" s="41"/>
      <c r="F160" s="233" t="s">
        <v>164</v>
      </c>
      <c r="G160" s="41"/>
      <c r="H160" s="41"/>
      <c r="I160" s="234"/>
      <c r="J160" s="41"/>
      <c r="K160" s="41"/>
      <c r="L160" s="45"/>
      <c r="M160" s="235"/>
      <c r="N160" s="236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135</v>
      </c>
      <c r="AU160" s="18" t="s">
        <v>88</v>
      </c>
    </row>
    <row r="161" s="2" customFormat="1">
      <c r="A161" s="39"/>
      <c r="B161" s="40"/>
      <c r="C161" s="41"/>
      <c r="D161" s="269" t="s">
        <v>151</v>
      </c>
      <c r="E161" s="41"/>
      <c r="F161" s="270" t="s">
        <v>165</v>
      </c>
      <c r="G161" s="41"/>
      <c r="H161" s="41"/>
      <c r="I161" s="234"/>
      <c r="J161" s="41"/>
      <c r="K161" s="41"/>
      <c r="L161" s="45"/>
      <c r="M161" s="235"/>
      <c r="N161" s="236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151</v>
      </c>
      <c r="AU161" s="18" t="s">
        <v>88</v>
      </c>
    </row>
    <row r="162" s="13" customFormat="1">
      <c r="A162" s="13"/>
      <c r="B162" s="237"/>
      <c r="C162" s="238"/>
      <c r="D162" s="232" t="s">
        <v>137</v>
      </c>
      <c r="E162" s="239" t="s">
        <v>1</v>
      </c>
      <c r="F162" s="240" t="s">
        <v>153</v>
      </c>
      <c r="G162" s="238"/>
      <c r="H162" s="239" t="s">
        <v>1</v>
      </c>
      <c r="I162" s="241"/>
      <c r="J162" s="238"/>
      <c r="K162" s="238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137</v>
      </c>
      <c r="AU162" s="246" t="s">
        <v>88</v>
      </c>
      <c r="AV162" s="13" t="s">
        <v>21</v>
      </c>
      <c r="AW162" s="13" t="s">
        <v>36</v>
      </c>
      <c r="AX162" s="13" t="s">
        <v>79</v>
      </c>
      <c r="AY162" s="246" t="s">
        <v>126</v>
      </c>
    </row>
    <row r="163" s="14" customFormat="1">
      <c r="A163" s="14"/>
      <c r="B163" s="247"/>
      <c r="C163" s="248"/>
      <c r="D163" s="232" t="s">
        <v>137</v>
      </c>
      <c r="E163" s="249" t="s">
        <v>1</v>
      </c>
      <c r="F163" s="250" t="s">
        <v>154</v>
      </c>
      <c r="G163" s="248"/>
      <c r="H163" s="251">
        <v>5.4000000000000004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137</v>
      </c>
      <c r="AU163" s="257" t="s">
        <v>88</v>
      </c>
      <c r="AV163" s="14" t="s">
        <v>88</v>
      </c>
      <c r="AW163" s="14" t="s">
        <v>36</v>
      </c>
      <c r="AX163" s="14" t="s">
        <v>79</v>
      </c>
      <c r="AY163" s="257" t="s">
        <v>126</v>
      </c>
    </row>
    <row r="164" s="14" customFormat="1">
      <c r="A164" s="14"/>
      <c r="B164" s="247"/>
      <c r="C164" s="248"/>
      <c r="D164" s="232" t="s">
        <v>137</v>
      </c>
      <c r="E164" s="249" t="s">
        <v>1</v>
      </c>
      <c r="F164" s="250" t="s">
        <v>155</v>
      </c>
      <c r="G164" s="248"/>
      <c r="H164" s="251">
        <v>5.4000000000000004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137</v>
      </c>
      <c r="AU164" s="257" t="s">
        <v>88</v>
      </c>
      <c r="AV164" s="14" t="s">
        <v>88</v>
      </c>
      <c r="AW164" s="14" t="s">
        <v>36</v>
      </c>
      <c r="AX164" s="14" t="s">
        <v>79</v>
      </c>
      <c r="AY164" s="257" t="s">
        <v>126</v>
      </c>
    </row>
    <row r="165" s="14" customFormat="1">
      <c r="A165" s="14"/>
      <c r="B165" s="247"/>
      <c r="C165" s="248"/>
      <c r="D165" s="232" t="s">
        <v>137</v>
      </c>
      <c r="E165" s="249" t="s">
        <v>1</v>
      </c>
      <c r="F165" s="250" t="s">
        <v>156</v>
      </c>
      <c r="G165" s="248"/>
      <c r="H165" s="251">
        <v>0.71999999999999997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137</v>
      </c>
      <c r="AU165" s="257" t="s">
        <v>88</v>
      </c>
      <c r="AV165" s="14" t="s">
        <v>88</v>
      </c>
      <c r="AW165" s="14" t="s">
        <v>36</v>
      </c>
      <c r="AX165" s="14" t="s">
        <v>79</v>
      </c>
      <c r="AY165" s="257" t="s">
        <v>126</v>
      </c>
    </row>
    <row r="166" s="16" customFormat="1">
      <c r="A166" s="16"/>
      <c r="B166" s="271"/>
      <c r="C166" s="272"/>
      <c r="D166" s="232" t="s">
        <v>137</v>
      </c>
      <c r="E166" s="273" t="s">
        <v>1</v>
      </c>
      <c r="F166" s="274" t="s">
        <v>157</v>
      </c>
      <c r="G166" s="272"/>
      <c r="H166" s="275">
        <v>11.520000000000001</v>
      </c>
      <c r="I166" s="276"/>
      <c r="J166" s="272"/>
      <c r="K166" s="272"/>
      <c r="L166" s="277"/>
      <c r="M166" s="278"/>
      <c r="N166" s="279"/>
      <c r="O166" s="279"/>
      <c r="P166" s="279"/>
      <c r="Q166" s="279"/>
      <c r="R166" s="279"/>
      <c r="S166" s="279"/>
      <c r="T166" s="280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81" t="s">
        <v>137</v>
      </c>
      <c r="AU166" s="281" t="s">
        <v>88</v>
      </c>
      <c r="AV166" s="16" t="s">
        <v>127</v>
      </c>
      <c r="AW166" s="16" t="s">
        <v>36</v>
      </c>
      <c r="AX166" s="16" t="s">
        <v>79</v>
      </c>
      <c r="AY166" s="281" t="s">
        <v>126</v>
      </c>
    </row>
    <row r="167" s="13" customFormat="1">
      <c r="A167" s="13"/>
      <c r="B167" s="237"/>
      <c r="C167" s="238"/>
      <c r="D167" s="232" t="s">
        <v>137</v>
      </c>
      <c r="E167" s="239" t="s">
        <v>1</v>
      </c>
      <c r="F167" s="240" t="s">
        <v>158</v>
      </c>
      <c r="G167" s="238"/>
      <c r="H167" s="239" t="s">
        <v>1</v>
      </c>
      <c r="I167" s="241"/>
      <c r="J167" s="238"/>
      <c r="K167" s="238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137</v>
      </c>
      <c r="AU167" s="246" t="s">
        <v>88</v>
      </c>
      <c r="AV167" s="13" t="s">
        <v>21</v>
      </c>
      <c r="AW167" s="13" t="s">
        <v>36</v>
      </c>
      <c r="AX167" s="13" t="s">
        <v>79</v>
      </c>
      <c r="AY167" s="246" t="s">
        <v>126</v>
      </c>
    </row>
    <row r="168" s="13" customFormat="1">
      <c r="A168" s="13"/>
      <c r="B168" s="237"/>
      <c r="C168" s="238"/>
      <c r="D168" s="232" t="s">
        <v>137</v>
      </c>
      <c r="E168" s="239" t="s">
        <v>1</v>
      </c>
      <c r="F168" s="240" t="s">
        <v>138</v>
      </c>
      <c r="G168" s="238"/>
      <c r="H168" s="239" t="s">
        <v>1</v>
      </c>
      <c r="I168" s="241"/>
      <c r="J168" s="238"/>
      <c r="K168" s="238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137</v>
      </c>
      <c r="AU168" s="246" t="s">
        <v>88</v>
      </c>
      <c r="AV168" s="13" t="s">
        <v>21</v>
      </c>
      <c r="AW168" s="13" t="s">
        <v>36</v>
      </c>
      <c r="AX168" s="13" t="s">
        <v>79</v>
      </c>
      <c r="AY168" s="246" t="s">
        <v>126</v>
      </c>
    </row>
    <row r="169" s="14" customFormat="1">
      <c r="A169" s="14"/>
      <c r="B169" s="247"/>
      <c r="C169" s="248"/>
      <c r="D169" s="232" t="s">
        <v>137</v>
      </c>
      <c r="E169" s="249" t="s">
        <v>1</v>
      </c>
      <c r="F169" s="250" t="s">
        <v>139</v>
      </c>
      <c r="G169" s="248"/>
      <c r="H169" s="251">
        <v>19.109999999999999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137</v>
      </c>
      <c r="AU169" s="257" t="s">
        <v>88</v>
      </c>
      <c r="AV169" s="14" t="s">
        <v>88</v>
      </c>
      <c r="AW169" s="14" t="s">
        <v>36</v>
      </c>
      <c r="AX169" s="14" t="s">
        <v>79</v>
      </c>
      <c r="AY169" s="257" t="s">
        <v>126</v>
      </c>
    </row>
    <row r="170" s="13" customFormat="1">
      <c r="A170" s="13"/>
      <c r="B170" s="237"/>
      <c r="C170" s="238"/>
      <c r="D170" s="232" t="s">
        <v>137</v>
      </c>
      <c r="E170" s="239" t="s">
        <v>1</v>
      </c>
      <c r="F170" s="240" t="s">
        <v>140</v>
      </c>
      <c r="G170" s="238"/>
      <c r="H170" s="239" t="s">
        <v>1</v>
      </c>
      <c r="I170" s="241"/>
      <c r="J170" s="238"/>
      <c r="K170" s="238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137</v>
      </c>
      <c r="AU170" s="246" t="s">
        <v>88</v>
      </c>
      <c r="AV170" s="13" t="s">
        <v>21</v>
      </c>
      <c r="AW170" s="13" t="s">
        <v>36</v>
      </c>
      <c r="AX170" s="13" t="s">
        <v>79</v>
      </c>
      <c r="AY170" s="246" t="s">
        <v>126</v>
      </c>
    </row>
    <row r="171" s="14" customFormat="1">
      <c r="A171" s="14"/>
      <c r="B171" s="247"/>
      <c r="C171" s="248"/>
      <c r="D171" s="232" t="s">
        <v>137</v>
      </c>
      <c r="E171" s="249" t="s">
        <v>1</v>
      </c>
      <c r="F171" s="250" t="s">
        <v>139</v>
      </c>
      <c r="G171" s="248"/>
      <c r="H171" s="251">
        <v>19.109999999999999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137</v>
      </c>
      <c r="AU171" s="257" t="s">
        <v>88</v>
      </c>
      <c r="AV171" s="14" t="s">
        <v>88</v>
      </c>
      <c r="AW171" s="14" t="s">
        <v>36</v>
      </c>
      <c r="AX171" s="14" t="s">
        <v>79</v>
      </c>
      <c r="AY171" s="257" t="s">
        <v>126</v>
      </c>
    </row>
    <row r="172" s="13" customFormat="1">
      <c r="A172" s="13"/>
      <c r="B172" s="237"/>
      <c r="C172" s="238"/>
      <c r="D172" s="232" t="s">
        <v>137</v>
      </c>
      <c r="E172" s="239" t="s">
        <v>1</v>
      </c>
      <c r="F172" s="240" t="s">
        <v>141</v>
      </c>
      <c r="G172" s="238"/>
      <c r="H172" s="239" t="s">
        <v>1</v>
      </c>
      <c r="I172" s="241"/>
      <c r="J172" s="238"/>
      <c r="K172" s="238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137</v>
      </c>
      <c r="AU172" s="246" t="s">
        <v>88</v>
      </c>
      <c r="AV172" s="13" t="s">
        <v>21</v>
      </c>
      <c r="AW172" s="13" t="s">
        <v>36</v>
      </c>
      <c r="AX172" s="13" t="s">
        <v>79</v>
      </c>
      <c r="AY172" s="246" t="s">
        <v>126</v>
      </c>
    </row>
    <row r="173" s="14" customFormat="1">
      <c r="A173" s="14"/>
      <c r="B173" s="247"/>
      <c r="C173" s="248"/>
      <c r="D173" s="232" t="s">
        <v>137</v>
      </c>
      <c r="E173" s="249" t="s">
        <v>1</v>
      </c>
      <c r="F173" s="250" t="s">
        <v>142</v>
      </c>
      <c r="G173" s="248"/>
      <c r="H173" s="251">
        <v>0.71999999999999997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137</v>
      </c>
      <c r="AU173" s="257" t="s">
        <v>88</v>
      </c>
      <c r="AV173" s="14" t="s">
        <v>88</v>
      </c>
      <c r="AW173" s="14" t="s">
        <v>36</v>
      </c>
      <c r="AX173" s="14" t="s">
        <v>79</v>
      </c>
      <c r="AY173" s="257" t="s">
        <v>126</v>
      </c>
    </row>
    <row r="174" s="13" customFormat="1">
      <c r="A174" s="13"/>
      <c r="B174" s="237"/>
      <c r="C174" s="238"/>
      <c r="D174" s="232" t="s">
        <v>137</v>
      </c>
      <c r="E174" s="239" t="s">
        <v>1</v>
      </c>
      <c r="F174" s="240" t="s">
        <v>159</v>
      </c>
      <c r="G174" s="238"/>
      <c r="H174" s="239" t="s">
        <v>1</v>
      </c>
      <c r="I174" s="241"/>
      <c r="J174" s="238"/>
      <c r="K174" s="238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137</v>
      </c>
      <c r="AU174" s="246" t="s">
        <v>88</v>
      </c>
      <c r="AV174" s="13" t="s">
        <v>21</v>
      </c>
      <c r="AW174" s="13" t="s">
        <v>36</v>
      </c>
      <c r="AX174" s="13" t="s">
        <v>79</v>
      </c>
      <c r="AY174" s="246" t="s">
        <v>126</v>
      </c>
    </row>
    <row r="175" s="14" customFormat="1">
      <c r="A175" s="14"/>
      <c r="B175" s="247"/>
      <c r="C175" s="248"/>
      <c r="D175" s="232" t="s">
        <v>137</v>
      </c>
      <c r="E175" s="249" t="s">
        <v>1</v>
      </c>
      <c r="F175" s="250" t="s">
        <v>160</v>
      </c>
      <c r="G175" s="248"/>
      <c r="H175" s="251">
        <v>20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137</v>
      </c>
      <c r="AU175" s="257" t="s">
        <v>88</v>
      </c>
      <c r="AV175" s="14" t="s">
        <v>88</v>
      </c>
      <c r="AW175" s="14" t="s">
        <v>36</v>
      </c>
      <c r="AX175" s="14" t="s">
        <v>79</v>
      </c>
      <c r="AY175" s="257" t="s">
        <v>126</v>
      </c>
    </row>
    <row r="176" s="16" customFormat="1">
      <c r="A176" s="16"/>
      <c r="B176" s="271"/>
      <c r="C176" s="272"/>
      <c r="D176" s="232" t="s">
        <v>137</v>
      </c>
      <c r="E176" s="273" t="s">
        <v>1</v>
      </c>
      <c r="F176" s="274" t="s">
        <v>157</v>
      </c>
      <c r="G176" s="272"/>
      <c r="H176" s="275">
        <v>58.939999999999998</v>
      </c>
      <c r="I176" s="276"/>
      <c r="J176" s="272"/>
      <c r="K176" s="272"/>
      <c r="L176" s="277"/>
      <c r="M176" s="278"/>
      <c r="N176" s="279"/>
      <c r="O176" s="279"/>
      <c r="P176" s="279"/>
      <c r="Q176" s="279"/>
      <c r="R176" s="279"/>
      <c r="S176" s="279"/>
      <c r="T176" s="280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81" t="s">
        <v>137</v>
      </c>
      <c r="AU176" s="281" t="s">
        <v>88</v>
      </c>
      <c r="AV176" s="16" t="s">
        <v>127</v>
      </c>
      <c r="AW176" s="16" t="s">
        <v>36</v>
      </c>
      <c r="AX176" s="16" t="s">
        <v>79</v>
      </c>
      <c r="AY176" s="281" t="s">
        <v>126</v>
      </c>
    </row>
    <row r="177" s="15" customFormat="1">
      <c r="A177" s="15"/>
      <c r="B177" s="258"/>
      <c r="C177" s="259"/>
      <c r="D177" s="232" t="s">
        <v>137</v>
      </c>
      <c r="E177" s="260" t="s">
        <v>1</v>
      </c>
      <c r="F177" s="261" t="s">
        <v>143</v>
      </c>
      <c r="G177" s="259"/>
      <c r="H177" s="262">
        <v>70.460000000000008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8" t="s">
        <v>137</v>
      </c>
      <c r="AU177" s="268" t="s">
        <v>88</v>
      </c>
      <c r="AV177" s="15" t="s">
        <v>133</v>
      </c>
      <c r="AW177" s="15" t="s">
        <v>36</v>
      </c>
      <c r="AX177" s="15" t="s">
        <v>21</v>
      </c>
      <c r="AY177" s="268" t="s">
        <v>126</v>
      </c>
    </row>
    <row r="178" s="2" customFormat="1" ht="24.15" customHeight="1">
      <c r="A178" s="39"/>
      <c r="B178" s="40"/>
      <c r="C178" s="219" t="s">
        <v>133</v>
      </c>
      <c r="D178" s="219" t="s">
        <v>129</v>
      </c>
      <c r="E178" s="220" t="s">
        <v>166</v>
      </c>
      <c r="F178" s="221" t="s">
        <v>167</v>
      </c>
      <c r="G178" s="222" t="s">
        <v>168</v>
      </c>
      <c r="H178" s="223">
        <v>237.59999999999999</v>
      </c>
      <c r="I178" s="224"/>
      <c r="J178" s="225">
        <f>ROUND(I178*H178,2)</f>
        <v>0</v>
      </c>
      <c r="K178" s="221" t="s">
        <v>148</v>
      </c>
      <c r="L178" s="45"/>
      <c r="M178" s="226" t="s">
        <v>1</v>
      </c>
      <c r="N178" s="227" t="s">
        <v>44</v>
      </c>
      <c r="O178" s="92"/>
      <c r="P178" s="228">
        <f>O178*H178</f>
        <v>0</v>
      </c>
      <c r="Q178" s="228">
        <v>0.0015</v>
      </c>
      <c r="R178" s="228">
        <f>Q178*H178</f>
        <v>0.35639999999999999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133</v>
      </c>
      <c r="AT178" s="230" t="s">
        <v>129</v>
      </c>
      <c r="AU178" s="230" t="s">
        <v>88</v>
      </c>
      <c r="AY178" s="18" t="s">
        <v>126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21</v>
      </c>
      <c r="BK178" s="231">
        <f>ROUND(I178*H178,2)</f>
        <v>0</v>
      </c>
      <c r="BL178" s="18" t="s">
        <v>133</v>
      </c>
      <c r="BM178" s="230" t="s">
        <v>169</v>
      </c>
    </row>
    <row r="179" s="2" customFormat="1">
      <c r="A179" s="39"/>
      <c r="B179" s="40"/>
      <c r="C179" s="41"/>
      <c r="D179" s="232" t="s">
        <v>135</v>
      </c>
      <c r="E179" s="41"/>
      <c r="F179" s="233" t="s">
        <v>170</v>
      </c>
      <c r="G179" s="41"/>
      <c r="H179" s="41"/>
      <c r="I179" s="234"/>
      <c r="J179" s="41"/>
      <c r="K179" s="41"/>
      <c r="L179" s="45"/>
      <c r="M179" s="235"/>
      <c r="N179" s="236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135</v>
      </c>
      <c r="AU179" s="18" t="s">
        <v>88</v>
      </c>
    </row>
    <row r="180" s="2" customFormat="1">
      <c r="A180" s="39"/>
      <c r="B180" s="40"/>
      <c r="C180" s="41"/>
      <c r="D180" s="269" t="s">
        <v>151</v>
      </c>
      <c r="E180" s="41"/>
      <c r="F180" s="270" t="s">
        <v>171</v>
      </c>
      <c r="G180" s="41"/>
      <c r="H180" s="41"/>
      <c r="I180" s="234"/>
      <c r="J180" s="41"/>
      <c r="K180" s="41"/>
      <c r="L180" s="45"/>
      <c r="M180" s="235"/>
      <c r="N180" s="236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151</v>
      </c>
      <c r="AU180" s="18" t="s">
        <v>88</v>
      </c>
    </row>
    <row r="181" s="2" customFormat="1">
      <c r="A181" s="39"/>
      <c r="B181" s="40"/>
      <c r="C181" s="41"/>
      <c r="D181" s="232" t="s">
        <v>172</v>
      </c>
      <c r="E181" s="41"/>
      <c r="F181" s="282" t="s">
        <v>173</v>
      </c>
      <c r="G181" s="41"/>
      <c r="H181" s="41"/>
      <c r="I181" s="234"/>
      <c r="J181" s="41"/>
      <c r="K181" s="41"/>
      <c r="L181" s="45"/>
      <c r="M181" s="235"/>
      <c r="N181" s="236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172</v>
      </c>
      <c r="AU181" s="18" t="s">
        <v>88</v>
      </c>
    </row>
    <row r="182" s="13" customFormat="1">
      <c r="A182" s="13"/>
      <c r="B182" s="237"/>
      <c r="C182" s="238"/>
      <c r="D182" s="232" t="s">
        <v>137</v>
      </c>
      <c r="E182" s="239" t="s">
        <v>1</v>
      </c>
      <c r="F182" s="240" t="s">
        <v>174</v>
      </c>
      <c r="G182" s="238"/>
      <c r="H182" s="239" t="s">
        <v>1</v>
      </c>
      <c r="I182" s="241"/>
      <c r="J182" s="238"/>
      <c r="K182" s="238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137</v>
      </c>
      <c r="AU182" s="246" t="s">
        <v>88</v>
      </c>
      <c r="AV182" s="13" t="s">
        <v>21</v>
      </c>
      <c r="AW182" s="13" t="s">
        <v>36</v>
      </c>
      <c r="AX182" s="13" t="s">
        <v>79</v>
      </c>
      <c r="AY182" s="246" t="s">
        <v>126</v>
      </c>
    </row>
    <row r="183" s="14" customFormat="1">
      <c r="A183" s="14"/>
      <c r="B183" s="247"/>
      <c r="C183" s="248"/>
      <c r="D183" s="232" t="s">
        <v>137</v>
      </c>
      <c r="E183" s="249" t="s">
        <v>1</v>
      </c>
      <c r="F183" s="250" t="s">
        <v>175</v>
      </c>
      <c r="G183" s="248"/>
      <c r="H183" s="251">
        <v>145.5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137</v>
      </c>
      <c r="AU183" s="257" t="s">
        <v>88</v>
      </c>
      <c r="AV183" s="14" t="s">
        <v>88</v>
      </c>
      <c r="AW183" s="14" t="s">
        <v>36</v>
      </c>
      <c r="AX183" s="14" t="s">
        <v>79</v>
      </c>
      <c r="AY183" s="257" t="s">
        <v>126</v>
      </c>
    </row>
    <row r="184" s="13" customFormat="1">
      <c r="A184" s="13"/>
      <c r="B184" s="237"/>
      <c r="C184" s="238"/>
      <c r="D184" s="232" t="s">
        <v>137</v>
      </c>
      <c r="E184" s="239" t="s">
        <v>1</v>
      </c>
      <c r="F184" s="240" t="s">
        <v>176</v>
      </c>
      <c r="G184" s="238"/>
      <c r="H184" s="239" t="s">
        <v>1</v>
      </c>
      <c r="I184" s="241"/>
      <c r="J184" s="238"/>
      <c r="K184" s="238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137</v>
      </c>
      <c r="AU184" s="246" t="s">
        <v>88</v>
      </c>
      <c r="AV184" s="13" t="s">
        <v>21</v>
      </c>
      <c r="AW184" s="13" t="s">
        <v>36</v>
      </c>
      <c r="AX184" s="13" t="s">
        <v>79</v>
      </c>
      <c r="AY184" s="246" t="s">
        <v>126</v>
      </c>
    </row>
    <row r="185" s="14" customFormat="1">
      <c r="A185" s="14"/>
      <c r="B185" s="247"/>
      <c r="C185" s="248"/>
      <c r="D185" s="232" t="s">
        <v>137</v>
      </c>
      <c r="E185" s="249" t="s">
        <v>1</v>
      </c>
      <c r="F185" s="250" t="s">
        <v>177</v>
      </c>
      <c r="G185" s="248"/>
      <c r="H185" s="251">
        <v>54.600000000000001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137</v>
      </c>
      <c r="AU185" s="257" t="s">
        <v>88</v>
      </c>
      <c r="AV185" s="14" t="s">
        <v>88</v>
      </c>
      <c r="AW185" s="14" t="s">
        <v>36</v>
      </c>
      <c r="AX185" s="14" t="s">
        <v>79</v>
      </c>
      <c r="AY185" s="257" t="s">
        <v>126</v>
      </c>
    </row>
    <row r="186" s="13" customFormat="1">
      <c r="A186" s="13"/>
      <c r="B186" s="237"/>
      <c r="C186" s="238"/>
      <c r="D186" s="232" t="s">
        <v>137</v>
      </c>
      <c r="E186" s="239" t="s">
        <v>1</v>
      </c>
      <c r="F186" s="240" t="s">
        <v>178</v>
      </c>
      <c r="G186" s="238"/>
      <c r="H186" s="239" t="s">
        <v>1</v>
      </c>
      <c r="I186" s="241"/>
      <c r="J186" s="238"/>
      <c r="K186" s="238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137</v>
      </c>
      <c r="AU186" s="246" t="s">
        <v>88</v>
      </c>
      <c r="AV186" s="13" t="s">
        <v>21</v>
      </c>
      <c r="AW186" s="13" t="s">
        <v>36</v>
      </c>
      <c r="AX186" s="13" t="s">
        <v>79</v>
      </c>
      <c r="AY186" s="246" t="s">
        <v>126</v>
      </c>
    </row>
    <row r="187" s="14" customFormat="1">
      <c r="A187" s="14"/>
      <c r="B187" s="247"/>
      <c r="C187" s="248"/>
      <c r="D187" s="232" t="s">
        <v>137</v>
      </c>
      <c r="E187" s="249" t="s">
        <v>1</v>
      </c>
      <c r="F187" s="250" t="s">
        <v>179</v>
      </c>
      <c r="G187" s="248"/>
      <c r="H187" s="251">
        <v>15.800000000000001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7" t="s">
        <v>137</v>
      </c>
      <c r="AU187" s="257" t="s">
        <v>88</v>
      </c>
      <c r="AV187" s="14" t="s">
        <v>88</v>
      </c>
      <c r="AW187" s="14" t="s">
        <v>36</v>
      </c>
      <c r="AX187" s="14" t="s">
        <v>79</v>
      </c>
      <c r="AY187" s="257" t="s">
        <v>126</v>
      </c>
    </row>
    <row r="188" s="13" customFormat="1">
      <c r="A188" s="13"/>
      <c r="B188" s="237"/>
      <c r="C188" s="238"/>
      <c r="D188" s="232" t="s">
        <v>137</v>
      </c>
      <c r="E188" s="239" t="s">
        <v>1</v>
      </c>
      <c r="F188" s="240" t="s">
        <v>180</v>
      </c>
      <c r="G188" s="238"/>
      <c r="H188" s="239" t="s">
        <v>1</v>
      </c>
      <c r="I188" s="241"/>
      <c r="J188" s="238"/>
      <c r="K188" s="238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137</v>
      </c>
      <c r="AU188" s="246" t="s">
        <v>88</v>
      </c>
      <c r="AV188" s="13" t="s">
        <v>21</v>
      </c>
      <c r="AW188" s="13" t="s">
        <v>36</v>
      </c>
      <c r="AX188" s="13" t="s">
        <v>79</v>
      </c>
      <c r="AY188" s="246" t="s">
        <v>126</v>
      </c>
    </row>
    <row r="189" s="14" customFormat="1">
      <c r="A189" s="14"/>
      <c r="B189" s="247"/>
      <c r="C189" s="248"/>
      <c r="D189" s="232" t="s">
        <v>137</v>
      </c>
      <c r="E189" s="249" t="s">
        <v>1</v>
      </c>
      <c r="F189" s="250" t="s">
        <v>181</v>
      </c>
      <c r="G189" s="248"/>
      <c r="H189" s="251">
        <v>9.6999999999999993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137</v>
      </c>
      <c r="AU189" s="257" t="s">
        <v>88</v>
      </c>
      <c r="AV189" s="14" t="s">
        <v>88</v>
      </c>
      <c r="AW189" s="14" t="s">
        <v>36</v>
      </c>
      <c r="AX189" s="14" t="s">
        <v>79</v>
      </c>
      <c r="AY189" s="257" t="s">
        <v>126</v>
      </c>
    </row>
    <row r="190" s="13" customFormat="1">
      <c r="A190" s="13"/>
      <c r="B190" s="237"/>
      <c r="C190" s="238"/>
      <c r="D190" s="232" t="s">
        <v>137</v>
      </c>
      <c r="E190" s="239" t="s">
        <v>1</v>
      </c>
      <c r="F190" s="240" t="s">
        <v>182</v>
      </c>
      <c r="G190" s="238"/>
      <c r="H190" s="239" t="s">
        <v>1</v>
      </c>
      <c r="I190" s="241"/>
      <c r="J190" s="238"/>
      <c r="K190" s="238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137</v>
      </c>
      <c r="AU190" s="246" t="s">
        <v>88</v>
      </c>
      <c r="AV190" s="13" t="s">
        <v>21</v>
      </c>
      <c r="AW190" s="13" t="s">
        <v>36</v>
      </c>
      <c r="AX190" s="13" t="s">
        <v>79</v>
      </c>
      <c r="AY190" s="246" t="s">
        <v>126</v>
      </c>
    </row>
    <row r="191" s="14" customFormat="1">
      <c r="A191" s="14"/>
      <c r="B191" s="247"/>
      <c r="C191" s="248"/>
      <c r="D191" s="232" t="s">
        <v>137</v>
      </c>
      <c r="E191" s="249" t="s">
        <v>1</v>
      </c>
      <c r="F191" s="250" t="s">
        <v>183</v>
      </c>
      <c r="G191" s="248"/>
      <c r="H191" s="251">
        <v>12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137</v>
      </c>
      <c r="AU191" s="257" t="s">
        <v>88</v>
      </c>
      <c r="AV191" s="14" t="s">
        <v>88</v>
      </c>
      <c r="AW191" s="14" t="s">
        <v>36</v>
      </c>
      <c r="AX191" s="14" t="s">
        <v>79</v>
      </c>
      <c r="AY191" s="257" t="s">
        <v>126</v>
      </c>
    </row>
    <row r="192" s="15" customFormat="1">
      <c r="A192" s="15"/>
      <c r="B192" s="258"/>
      <c r="C192" s="259"/>
      <c r="D192" s="232" t="s">
        <v>137</v>
      </c>
      <c r="E192" s="260" t="s">
        <v>1</v>
      </c>
      <c r="F192" s="261" t="s">
        <v>143</v>
      </c>
      <c r="G192" s="259"/>
      <c r="H192" s="262">
        <v>237.59999999999999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8" t="s">
        <v>137</v>
      </c>
      <c r="AU192" s="268" t="s">
        <v>88</v>
      </c>
      <c r="AV192" s="15" t="s">
        <v>133</v>
      </c>
      <c r="AW192" s="15" t="s">
        <v>36</v>
      </c>
      <c r="AX192" s="15" t="s">
        <v>21</v>
      </c>
      <c r="AY192" s="268" t="s">
        <v>126</v>
      </c>
    </row>
    <row r="193" s="2" customFormat="1" ht="24.15" customHeight="1">
      <c r="A193" s="39"/>
      <c r="B193" s="40"/>
      <c r="C193" s="219" t="s">
        <v>184</v>
      </c>
      <c r="D193" s="219" t="s">
        <v>129</v>
      </c>
      <c r="E193" s="220" t="s">
        <v>185</v>
      </c>
      <c r="F193" s="221" t="s">
        <v>186</v>
      </c>
      <c r="G193" s="222" t="s">
        <v>187</v>
      </c>
      <c r="H193" s="223">
        <v>1</v>
      </c>
      <c r="I193" s="224"/>
      <c r="J193" s="225">
        <f>ROUND(I193*H193,2)</f>
        <v>0</v>
      </c>
      <c r="K193" s="221" t="s">
        <v>1</v>
      </c>
      <c r="L193" s="45"/>
      <c r="M193" s="226" t="s">
        <v>1</v>
      </c>
      <c r="N193" s="227" t="s">
        <v>44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133</v>
      </c>
      <c r="AT193" s="230" t="s">
        <v>129</v>
      </c>
      <c r="AU193" s="230" t="s">
        <v>88</v>
      </c>
      <c r="AY193" s="18" t="s">
        <v>126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21</v>
      </c>
      <c r="BK193" s="231">
        <f>ROUND(I193*H193,2)</f>
        <v>0</v>
      </c>
      <c r="BL193" s="18" t="s">
        <v>133</v>
      </c>
      <c r="BM193" s="230" t="s">
        <v>26</v>
      </c>
    </row>
    <row r="194" s="2" customFormat="1">
      <c r="A194" s="39"/>
      <c r="B194" s="40"/>
      <c r="C194" s="41"/>
      <c r="D194" s="232" t="s">
        <v>135</v>
      </c>
      <c r="E194" s="41"/>
      <c r="F194" s="233" t="s">
        <v>188</v>
      </c>
      <c r="G194" s="41"/>
      <c r="H194" s="41"/>
      <c r="I194" s="234"/>
      <c r="J194" s="41"/>
      <c r="K194" s="41"/>
      <c r="L194" s="45"/>
      <c r="M194" s="235"/>
      <c r="N194" s="236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135</v>
      </c>
      <c r="AU194" s="18" t="s">
        <v>88</v>
      </c>
    </row>
    <row r="195" s="2" customFormat="1" ht="24.15" customHeight="1">
      <c r="A195" s="39"/>
      <c r="B195" s="40"/>
      <c r="C195" s="219" t="s">
        <v>144</v>
      </c>
      <c r="D195" s="219" t="s">
        <v>129</v>
      </c>
      <c r="E195" s="220" t="s">
        <v>189</v>
      </c>
      <c r="F195" s="221" t="s">
        <v>190</v>
      </c>
      <c r="G195" s="222" t="s">
        <v>168</v>
      </c>
      <c r="H195" s="223">
        <v>177.59999999999999</v>
      </c>
      <c r="I195" s="224"/>
      <c r="J195" s="225">
        <f>ROUND(I195*H195,2)</f>
        <v>0</v>
      </c>
      <c r="K195" s="221" t="s">
        <v>148</v>
      </c>
      <c r="L195" s="45"/>
      <c r="M195" s="226" t="s">
        <v>1</v>
      </c>
      <c r="N195" s="227" t="s">
        <v>44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133</v>
      </c>
      <c r="AT195" s="230" t="s">
        <v>129</v>
      </c>
      <c r="AU195" s="230" t="s">
        <v>88</v>
      </c>
      <c r="AY195" s="18" t="s">
        <v>126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21</v>
      </c>
      <c r="BK195" s="231">
        <f>ROUND(I195*H195,2)</f>
        <v>0</v>
      </c>
      <c r="BL195" s="18" t="s">
        <v>133</v>
      </c>
      <c r="BM195" s="230" t="s">
        <v>191</v>
      </c>
    </row>
    <row r="196" s="2" customFormat="1">
      <c r="A196" s="39"/>
      <c r="B196" s="40"/>
      <c r="C196" s="41"/>
      <c r="D196" s="232" t="s">
        <v>135</v>
      </c>
      <c r="E196" s="41"/>
      <c r="F196" s="233" t="s">
        <v>192</v>
      </c>
      <c r="G196" s="41"/>
      <c r="H196" s="41"/>
      <c r="I196" s="234"/>
      <c r="J196" s="41"/>
      <c r="K196" s="41"/>
      <c r="L196" s="45"/>
      <c r="M196" s="235"/>
      <c r="N196" s="236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135</v>
      </c>
      <c r="AU196" s="18" t="s">
        <v>88</v>
      </c>
    </row>
    <row r="197" s="2" customFormat="1">
      <c r="A197" s="39"/>
      <c r="B197" s="40"/>
      <c r="C197" s="41"/>
      <c r="D197" s="269" t="s">
        <v>151</v>
      </c>
      <c r="E197" s="41"/>
      <c r="F197" s="270" t="s">
        <v>193</v>
      </c>
      <c r="G197" s="41"/>
      <c r="H197" s="41"/>
      <c r="I197" s="234"/>
      <c r="J197" s="41"/>
      <c r="K197" s="41"/>
      <c r="L197" s="45"/>
      <c r="M197" s="235"/>
      <c r="N197" s="236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151</v>
      </c>
      <c r="AU197" s="18" t="s">
        <v>88</v>
      </c>
    </row>
    <row r="198" s="2" customFormat="1">
      <c r="A198" s="39"/>
      <c r="B198" s="40"/>
      <c r="C198" s="41"/>
      <c r="D198" s="232" t="s">
        <v>194</v>
      </c>
      <c r="E198" s="41"/>
      <c r="F198" s="282" t="s">
        <v>195</v>
      </c>
      <c r="G198" s="41"/>
      <c r="H198" s="41"/>
      <c r="I198" s="234"/>
      <c r="J198" s="41"/>
      <c r="K198" s="41"/>
      <c r="L198" s="45"/>
      <c r="M198" s="235"/>
      <c r="N198" s="236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194</v>
      </c>
      <c r="AU198" s="18" t="s">
        <v>88</v>
      </c>
    </row>
    <row r="199" s="13" customFormat="1">
      <c r="A199" s="13"/>
      <c r="B199" s="237"/>
      <c r="C199" s="238"/>
      <c r="D199" s="232" t="s">
        <v>137</v>
      </c>
      <c r="E199" s="239" t="s">
        <v>1</v>
      </c>
      <c r="F199" s="240" t="s">
        <v>138</v>
      </c>
      <c r="G199" s="238"/>
      <c r="H199" s="239" t="s">
        <v>1</v>
      </c>
      <c r="I199" s="241"/>
      <c r="J199" s="238"/>
      <c r="K199" s="238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137</v>
      </c>
      <c r="AU199" s="246" t="s">
        <v>88</v>
      </c>
      <c r="AV199" s="13" t="s">
        <v>21</v>
      </c>
      <c r="AW199" s="13" t="s">
        <v>36</v>
      </c>
      <c r="AX199" s="13" t="s">
        <v>79</v>
      </c>
      <c r="AY199" s="246" t="s">
        <v>126</v>
      </c>
    </row>
    <row r="200" s="14" customFormat="1">
      <c r="A200" s="14"/>
      <c r="B200" s="247"/>
      <c r="C200" s="248"/>
      <c r="D200" s="232" t="s">
        <v>137</v>
      </c>
      <c r="E200" s="249" t="s">
        <v>1</v>
      </c>
      <c r="F200" s="250" t="s">
        <v>196</v>
      </c>
      <c r="G200" s="248"/>
      <c r="H200" s="251">
        <v>85.799999999999997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137</v>
      </c>
      <c r="AU200" s="257" t="s">
        <v>88</v>
      </c>
      <c r="AV200" s="14" t="s">
        <v>88</v>
      </c>
      <c r="AW200" s="14" t="s">
        <v>36</v>
      </c>
      <c r="AX200" s="14" t="s">
        <v>79</v>
      </c>
      <c r="AY200" s="257" t="s">
        <v>126</v>
      </c>
    </row>
    <row r="201" s="13" customFormat="1">
      <c r="A201" s="13"/>
      <c r="B201" s="237"/>
      <c r="C201" s="238"/>
      <c r="D201" s="232" t="s">
        <v>137</v>
      </c>
      <c r="E201" s="239" t="s">
        <v>1</v>
      </c>
      <c r="F201" s="240" t="s">
        <v>140</v>
      </c>
      <c r="G201" s="238"/>
      <c r="H201" s="239" t="s">
        <v>1</v>
      </c>
      <c r="I201" s="241"/>
      <c r="J201" s="238"/>
      <c r="K201" s="238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137</v>
      </c>
      <c r="AU201" s="246" t="s">
        <v>88</v>
      </c>
      <c r="AV201" s="13" t="s">
        <v>21</v>
      </c>
      <c r="AW201" s="13" t="s">
        <v>36</v>
      </c>
      <c r="AX201" s="13" t="s">
        <v>79</v>
      </c>
      <c r="AY201" s="246" t="s">
        <v>126</v>
      </c>
    </row>
    <row r="202" s="14" customFormat="1">
      <c r="A202" s="14"/>
      <c r="B202" s="247"/>
      <c r="C202" s="248"/>
      <c r="D202" s="232" t="s">
        <v>137</v>
      </c>
      <c r="E202" s="249" t="s">
        <v>1</v>
      </c>
      <c r="F202" s="250" t="s">
        <v>196</v>
      </c>
      <c r="G202" s="248"/>
      <c r="H202" s="251">
        <v>85.799999999999997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137</v>
      </c>
      <c r="AU202" s="257" t="s">
        <v>88</v>
      </c>
      <c r="AV202" s="14" t="s">
        <v>88</v>
      </c>
      <c r="AW202" s="14" t="s">
        <v>36</v>
      </c>
      <c r="AX202" s="14" t="s">
        <v>79</v>
      </c>
      <c r="AY202" s="257" t="s">
        <v>126</v>
      </c>
    </row>
    <row r="203" s="13" customFormat="1">
      <c r="A203" s="13"/>
      <c r="B203" s="237"/>
      <c r="C203" s="238"/>
      <c r="D203" s="232" t="s">
        <v>137</v>
      </c>
      <c r="E203" s="239" t="s">
        <v>1</v>
      </c>
      <c r="F203" s="240" t="s">
        <v>197</v>
      </c>
      <c r="G203" s="238"/>
      <c r="H203" s="239" t="s">
        <v>1</v>
      </c>
      <c r="I203" s="241"/>
      <c r="J203" s="238"/>
      <c r="K203" s="238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137</v>
      </c>
      <c r="AU203" s="246" t="s">
        <v>88</v>
      </c>
      <c r="AV203" s="13" t="s">
        <v>21</v>
      </c>
      <c r="AW203" s="13" t="s">
        <v>36</v>
      </c>
      <c r="AX203" s="13" t="s">
        <v>79</v>
      </c>
      <c r="AY203" s="246" t="s">
        <v>126</v>
      </c>
    </row>
    <row r="204" s="14" customFormat="1">
      <c r="A204" s="14"/>
      <c r="B204" s="247"/>
      <c r="C204" s="248"/>
      <c r="D204" s="232" t="s">
        <v>137</v>
      </c>
      <c r="E204" s="249" t="s">
        <v>1</v>
      </c>
      <c r="F204" s="250" t="s">
        <v>198</v>
      </c>
      <c r="G204" s="248"/>
      <c r="H204" s="251">
        <v>6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137</v>
      </c>
      <c r="AU204" s="257" t="s">
        <v>88</v>
      </c>
      <c r="AV204" s="14" t="s">
        <v>88</v>
      </c>
      <c r="AW204" s="14" t="s">
        <v>36</v>
      </c>
      <c r="AX204" s="14" t="s">
        <v>79</v>
      </c>
      <c r="AY204" s="257" t="s">
        <v>126</v>
      </c>
    </row>
    <row r="205" s="15" customFormat="1">
      <c r="A205" s="15"/>
      <c r="B205" s="258"/>
      <c r="C205" s="259"/>
      <c r="D205" s="232" t="s">
        <v>137</v>
      </c>
      <c r="E205" s="260" t="s">
        <v>1</v>
      </c>
      <c r="F205" s="261" t="s">
        <v>143</v>
      </c>
      <c r="G205" s="259"/>
      <c r="H205" s="262">
        <v>177.59999999999999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8" t="s">
        <v>137</v>
      </c>
      <c r="AU205" s="268" t="s">
        <v>88</v>
      </c>
      <c r="AV205" s="15" t="s">
        <v>133</v>
      </c>
      <c r="AW205" s="15" t="s">
        <v>36</v>
      </c>
      <c r="AX205" s="15" t="s">
        <v>21</v>
      </c>
      <c r="AY205" s="268" t="s">
        <v>126</v>
      </c>
    </row>
    <row r="206" s="2" customFormat="1" ht="24.15" customHeight="1">
      <c r="A206" s="39"/>
      <c r="B206" s="40"/>
      <c r="C206" s="283" t="s">
        <v>199</v>
      </c>
      <c r="D206" s="283" t="s">
        <v>200</v>
      </c>
      <c r="E206" s="284" t="s">
        <v>201</v>
      </c>
      <c r="F206" s="285" t="s">
        <v>202</v>
      </c>
      <c r="G206" s="286" t="s">
        <v>168</v>
      </c>
      <c r="H206" s="287">
        <v>186.47999999999999</v>
      </c>
      <c r="I206" s="288"/>
      <c r="J206" s="289">
        <f>ROUND(I206*H206,2)</f>
        <v>0</v>
      </c>
      <c r="K206" s="285" t="s">
        <v>148</v>
      </c>
      <c r="L206" s="290"/>
      <c r="M206" s="291" t="s">
        <v>1</v>
      </c>
      <c r="N206" s="292" t="s">
        <v>44</v>
      </c>
      <c r="O206" s="92"/>
      <c r="P206" s="228">
        <f>O206*H206</f>
        <v>0</v>
      </c>
      <c r="Q206" s="228">
        <v>0.00010000000000000001</v>
      </c>
      <c r="R206" s="228">
        <f>Q206*H206</f>
        <v>0.018648000000000001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169</v>
      </c>
      <c r="AT206" s="230" t="s">
        <v>200</v>
      </c>
      <c r="AU206" s="230" t="s">
        <v>88</v>
      </c>
      <c r="AY206" s="18" t="s">
        <v>126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21</v>
      </c>
      <c r="BK206" s="231">
        <f>ROUND(I206*H206,2)</f>
        <v>0</v>
      </c>
      <c r="BL206" s="18" t="s">
        <v>133</v>
      </c>
      <c r="BM206" s="230" t="s">
        <v>203</v>
      </c>
    </row>
    <row r="207" s="2" customFormat="1">
      <c r="A207" s="39"/>
      <c r="B207" s="40"/>
      <c r="C207" s="41"/>
      <c r="D207" s="232" t="s">
        <v>135</v>
      </c>
      <c r="E207" s="41"/>
      <c r="F207" s="233" t="s">
        <v>202</v>
      </c>
      <c r="G207" s="41"/>
      <c r="H207" s="41"/>
      <c r="I207" s="234"/>
      <c r="J207" s="41"/>
      <c r="K207" s="41"/>
      <c r="L207" s="45"/>
      <c r="M207" s="235"/>
      <c r="N207" s="236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135</v>
      </c>
      <c r="AU207" s="18" t="s">
        <v>88</v>
      </c>
    </row>
    <row r="208" s="14" customFormat="1">
      <c r="A208" s="14"/>
      <c r="B208" s="247"/>
      <c r="C208" s="248"/>
      <c r="D208" s="232" t="s">
        <v>137</v>
      </c>
      <c r="E208" s="248"/>
      <c r="F208" s="250" t="s">
        <v>204</v>
      </c>
      <c r="G208" s="248"/>
      <c r="H208" s="251">
        <v>186.47999999999999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137</v>
      </c>
      <c r="AU208" s="257" t="s">
        <v>88</v>
      </c>
      <c r="AV208" s="14" t="s">
        <v>88</v>
      </c>
      <c r="AW208" s="14" t="s">
        <v>4</v>
      </c>
      <c r="AX208" s="14" t="s">
        <v>21</v>
      </c>
      <c r="AY208" s="257" t="s">
        <v>126</v>
      </c>
    </row>
    <row r="209" s="2" customFormat="1" ht="24.15" customHeight="1">
      <c r="A209" s="39"/>
      <c r="B209" s="40"/>
      <c r="C209" s="219" t="s">
        <v>169</v>
      </c>
      <c r="D209" s="219" t="s">
        <v>129</v>
      </c>
      <c r="E209" s="220" t="s">
        <v>205</v>
      </c>
      <c r="F209" s="221" t="s">
        <v>206</v>
      </c>
      <c r="G209" s="222" t="s">
        <v>168</v>
      </c>
      <c r="H209" s="223">
        <v>177.59999999999999</v>
      </c>
      <c r="I209" s="224"/>
      <c r="J209" s="225">
        <f>ROUND(I209*H209,2)</f>
        <v>0</v>
      </c>
      <c r="K209" s="221" t="s">
        <v>148</v>
      </c>
      <c r="L209" s="45"/>
      <c r="M209" s="226" t="s">
        <v>1</v>
      </c>
      <c r="N209" s="227" t="s">
        <v>44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133</v>
      </c>
      <c r="AT209" s="230" t="s">
        <v>129</v>
      </c>
      <c r="AU209" s="230" t="s">
        <v>88</v>
      </c>
      <c r="AY209" s="18" t="s">
        <v>126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21</v>
      </c>
      <c r="BK209" s="231">
        <f>ROUND(I209*H209,2)</f>
        <v>0</v>
      </c>
      <c r="BL209" s="18" t="s">
        <v>133</v>
      </c>
      <c r="BM209" s="230" t="s">
        <v>207</v>
      </c>
    </row>
    <row r="210" s="2" customFormat="1">
      <c r="A210" s="39"/>
      <c r="B210" s="40"/>
      <c r="C210" s="41"/>
      <c r="D210" s="232" t="s">
        <v>135</v>
      </c>
      <c r="E210" s="41"/>
      <c r="F210" s="233" t="s">
        <v>208</v>
      </c>
      <c r="G210" s="41"/>
      <c r="H210" s="41"/>
      <c r="I210" s="234"/>
      <c r="J210" s="41"/>
      <c r="K210" s="41"/>
      <c r="L210" s="45"/>
      <c r="M210" s="235"/>
      <c r="N210" s="236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135</v>
      </c>
      <c r="AU210" s="18" t="s">
        <v>88</v>
      </c>
    </row>
    <row r="211" s="2" customFormat="1">
      <c r="A211" s="39"/>
      <c r="B211" s="40"/>
      <c r="C211" s="41"/>
      <c r="D211" s="269" t="s">
        <v>151</v>
      </c>
      <c r="E211" s="41"/>
      <c r="F211" s="270" t="s">
        <v>209</v>
      </c>
      <c r="G211" s="41"/>
      <c r="H211" s="41"/>
      <c r="I211" s="234"/>
      <c r="J211" s="41"/>
      <c r="K211" s="41"/>
      <c r="L211" s="45"/>
      <c r="M211" s="235"/>
      <c r="N211" s="236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151</v>
      </c>
      <c r="AU211" s="18" t="s">
        <v>88</v>
      </c>
    </row>
    <row r="212" s="2" customFormat="1">
      <c r="A212" s="39"/>
      <c r="B212" s="40"/>
      <c r="C212" s="41"/>
      <c r="D212" s="232" t="s">
        <v>194</v>
      </c>
      <c r="E212" s="41"/>
      <c r="F212" s="282" t="s">
        <v>195</v>
      </c>
      <c r="G212" s="41"/>
      <c r="H212" s="41"/>
      <c r="I212" s="234"/>
      <c r="J212" s="41"/>
      <c r="K212" s="41"/>
      <c r="L212" s="45"/>
      <c r="M212" s="235"/>
      <c r="N212" s="236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194</v>
      </c>
      <c r="AU212" s="18" t="s">
        <v>88</v>
      </c>
    </row>
    <row r="213" s="13" customFormat="1">
      <c r="A213" s="13"/>
      <c r="B213" s="237"/>
      <c r="C213" s="238"/>
      <c r="D213" s="232" t="s">
        <v>137</v>
      </c>
      <c r="E213" s="239" t="s">
        <v>1</v>
      </c>
      <c r="F213" s="240" t="s">
        <v>138</v>
      </c>
      <c r="G213" s="238"/>
      <c r="H213" s="239" t="s">
        <v>1</v>
      </c>
      <c r="I213" s="241"/>
      <c r="J213" s="238"/>
      <c r="K213" s="238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137</v>
      </c>
      <c r="AU213" s="246" t="s">
        <v>88</v>
      </c>
      <c r="AV213" s="13" t="s">
        <v>21</v>
      </c>
      <c r="AW213" s="13" t="s">
        <v>36</v>
      </c>
      <c r="AX213" s="13" t="s">
        <v>79</v>
      </c>
      <c r="AY213" s="246" t="s">
        <v>126</v>
      </c>
    </row>
    <row r="214" s="14" customFormat="1">
      <c r="A214" s="14"/>
      <c r="B214" s="247"/>
      <c r="C214" s="248"/>
      <c r="D214" s="232" t="s">
        <v>137</v>
      </c>
      <c r="E214" s="249" t="s">
        <v>1</v>
      </c>
      <c r="F214" s="250" t="s">
        <v>196</v>
      </c>
      <c r="G214" s="248"/>
      <c r="H214" s="251">
        <v>85.799999999999997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137</v>
      </c>
      <c r="AU214" s="257" t="s">
        <v>88</v>
      </c>
      <c r="AV214" s="14" t="s">
        <v>88</v>
      </c>
      <c r="AW214" s="14" t="s">
        <v>36</v>
      </c>
      <c r="AX214" s="14" t="s">
        <v>79</v>
      </c>
      <c r="AY214" s="257" t="s">
        <v>126</v>
      </c>
    </row>
    <row r="215" s="13" customFormat="1">
      <c r="A215" s="13"/>
      <c r="B215" s="237"/>
      <c r="C215" s="238"/>
      <c r="D215" s="232" t="s">
        <v>137</v>
      </c>
      <c r="E215" s="239" t="s">
        <v>1</v>
      </c>
      <c r="F215" s="240" t="s">
        <v>140</v>
      </c>
      <c r="G215" s="238"/>
      <c r="H215" s="239" t="s">
        <v>1</v>
      </c>
      <c r="I215" s="241"/>
      <c r="J215" s="238"/>
      <c r="K215" s="238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137</v>
      </c>
      <c r="AU215" s="246" t="s">
        <v>88</v>
      </c>
      <c r="AV215" s="13" t="s">
        <v>21</v>
      </c>
      <c r="AW215" s="13" t="s">
        <v>36</v>
      </c>
      <c r="AX215" s="13" t="s">
        <v>79</v>
      </c>
      <c r="AY215" s="246" t="s">
        <v>126</v>
      </c>
    </row>
    <row r="216" s="14" customFormat="1">
      <c r="A216" s="14"/>
      <c r="B216" s="247"/>
      <c r="C216" s="248"/>
      <c r="D216" s="232" t="s">
        <v>137</v>
      </c>
      <c r="E216" s="249" t="s">
        <v>1</v>
      </c>
      <c r="F216" s="250" t="s">
        <v>196</v>
      </c>
      <c r="G216" s="248"/>
      <c r="H216" s="251">
        <v>85.799999999999997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137</v>
      </c>
      <c r="AU216" s="257" t="s">
        <v>88</v>
      </c>
      <c r="AV216" s="14" t="s">
        <v>88</v>
      </c>
      <c r="AW216" s="14" t="s">
        <v>36</v>
      </c>
      <c r="AX216" s="14" t="s">
        <v>79</v>
      </c>
      <c r="AY216" s="257" t="s">
        <v>126</v>
      </c>
    </row>
    <row r="217" s="13" customFormat="1">
      <c r="A217" s="13"/>
      <c r="B217" s="237"/>
      <c r="C217" s="238"/>
      <c r="D217" s="232" t="s">
        <v>137</v>
      </c>
      <c r="E217" s="239" t="s">
        <v>1</v>
      </c>
      <c r="F217" s="240" t="s">
        <v>197</v>
      </c>
      <c r="G217" s="238"/>
      <c r="H217" s="239" t="s">
        <v>1</v>
      </c>
      <c r="I217" s="241"/>
      <c r="J217" s="238"/>
      <c r="K217" s="238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137</v>
      </c>
      <c r="AU217" s="246" t="s">
        <v>88</v>
      </c>
      <c r="AV217" s="13" t="s">
        <v>21</v>
      </c>
      <c r="AW217" s="13" t="s">
        <v>36</v>
      </c>
      <c r="AX217" s="13" t="s">
        <v>79</v>
      </c>
      <c r="AY217" s="246" t="s">
        <v>126</v>
      </c>
    </row>
    <row r="218" s="14" customFormat="1">
      <c r="A218" s="14"/>
      <c r="B218" s="247"/>
      <c r="C218" s="248"/>
      <c r="D218" s="232" t="s">
        <v>137</v>
      </c>
      <c r="E218" s="249" t="s">
        <v>1</v>
      </c>
      <c r="F218" s="250" t="s">
        <v>198</v>
      </c>
      <c r="G218" s="248"/>
      <c r="H218" s="251">
        <v>6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137</v>
      </c>
      <c r="AU218" s="257" t="s">
        <v>88</v>
      </c>
      <c r="AV218" s="14" t="s">
        <v>88</v>
      </c>
      <c r="AW218" s="14" t="s">
        <v>36</v>
      </c>
      <c r="AX218" s="14" t="s">
        <v>79</v>
      </c>
      <c r="AY218" s="257" t="s">
        <v>126</v>
      </c>
    </row>
    <row r="219" s="15" customFormat="1">
      <c r="A219" s="15"/>
      <c r="B219" s="258"/>
      <c r="C219" s="259"/>
      <c r="D219" s="232" t="s">
        <v>137</v>
      </c>
      <c r="E219" s="260" t="s">
        <v>1</v>
      </c>
      <c r="F219" s="261" t="s">
        <v>143</v>
      </c>
      <c r="G219" s="259"/>
      <c r="H219" s="262">
        <v>177.59999999999999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8" t="s">
        <v>137</v>
      </c>
      <c r="AU219" s="268" t="s">
        <v>88</v>
      </c>
      <c r="AV219" s="15" t="s">
        <v>133</v>
      </c>
      <c r="AW219" s="15" t="s">
        <v>36</v>
      </c>
      <c r="AX219" s="15" t="s">
        <v>21</v>
      </c>
      <c r="AY219" s="268" t="s">
        <v>126</v>
      </c>
    </row>
    <row r="220" s="2" customFormat="1" ht="24.15" customHeight="1">
      <c r="A220" s="39"/>
      <c r="B220" s="40"/>
      <c r="C220" s="283" t="s">
        <v>210</v>
      </c>
      <c r="D220" s="283" t="s">
        <v>200</v>
      </c>
      <c r="E220" s="284" t="s">
        <v>211</v>
      </c>
      <c r="F220" s="285" t="s">
        <v>212</v>
      </c>
      <c r="G220" s="286" t="s">
        <v>168</v>
      </c>
      <c r="H220" s="287">
        <v>186.47999999999999</v>
      </c>
      <c r="I220" s="288"/>
      <c r="J220" s="289">
        <f>ROUND(I220*H220,2)</f>
        <v>0</v>
      </c>
      <c r="K220" s="285" t="s">
        <v>148</v>
      </c>
      <c r="L220" s="290"/>
      <c r="M220" s="291" t="s">
        <v>1</v>
      </c>
      <c r="N220" s="292" t="s">
        <v>44</v>
      </c>
      <c r="O220" s="92"/>
      <c r="P220" s="228">
        <f>O220*H220</f>
        <v>0</v>
      </c>
      <c r="Q220" s="228">
        <v>4.0000000000000003E-05</v>
      </c>
      <c r="R220" s="228">
        <f>Q220*H220</f>
        <v>0.0074592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169</v>
      </c>
      <c r="AT220" s="230" t="s">
        <v>200</v>
      </c>
      <c r="AU220" s="230" t="s">
        <v>88</v>
      </c>
      <c r="AY220" s="18" t="s">
        <v>126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21</v>
      </c>
      <c r="BK220" s="231">
        <f>ROUND(I220*H220,2)</f>
        <v>0</v>
      </c>
      <c r="BL220" s="18" t="s">
        <v>133</v>
      </c>
      <c r="BM220" s="230" t="s">
        <v>213</v>
      </c>
    </row>
    <row r="221" s="2" customFormat="1">
      <c r="A221" s="39"/>
      <c r="B221" s="40"/>
      <c r="C221" s="41"/>
      <c r="D221" s="232" t="s">
        <v>135</v>
      </c>
      <c r="E221" s="41"/>
      <c r="F221" s="233" t="s">
        <v>212</v>
      </c>
      <c r="G221" s="41"/>
      <c r="H221" s="41"/>
      <c r="I221" s="234"/>
      <c r="J221" s="41"/>
      <c r="K221" s="41"/>
      <c r="L221" s="45"/>
      <c r="M221" s="235"/>
      <c r="N221" s="236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135</v>
      </c>
      <c r="AU221" s="18" t="s">
        <v>88</v>
      </c>
    </row>
    <row r="222" s="14" customFormat="1">
      <c r="A222" s="14"/>
      <c r="B222" s="247"/>
      <c r="C222" s="248"/>
      <c r="D222" s="232" t="s">
        <v>137</v>
      </c>
      <c r="E222" s="248"/>
      <c r="F222" s="250" t="s">
        <v>204</v>
      </c>
      <c r="G222" s="248"/>
      <c r="H222" s="251">
        <v>186.47999999999999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7" t="s">
        <v>137</v>
      </c>
      <c r="AU222" s="257" t="s">
        <v>88</v>
      </c>
      <c r="AV222" s="14" t="s">
        <v>88</v>
      </c>
      <c r="AW222" s="14" t="s">
        <v>4</v>
      </c>
      <c r="AX222" s="14" t="s">
        <v>21</v>
      </c>
      <c r="AY222" s="257" t="s">
        <v>126</v>
      </c>
    </row>
    <row r="223" s="2" customFormat="1" ht="24.15" customHeight="1">
      <c r="A223" s="39"/>
      <c r="B223" s="40"/>
      <c r="C223" s="219" t="s">
        <v>26</v>
      </c>
      <c r="D223" s="219" t="s">
        <v>129</v>
      </c>
      <c r="E223" s="220" t="s">
        <v>214</v>
      </c>
      <c r="F223" s="221" t="s">
        <v>215</v>
      </c>
      <c r="G223" s="222" t="s">
        <v>132</v>
      </c>
      <c r="H223" s="223">
        <v>68.939999999999998</v>
      </c>
      <c r="I223" s="224"/>
      <c r="J223" s="225">
        <f>ROUND(I223*H223,2)</f>
        <v>0</v>
      </c>
      <c r="K223" s="221" t="s">
        <v>148</v>
      </c>
      <c r="L223" s="45"/>
      <c r="M223" s="226" t="s">
        <v>1</v>
      </c>
      <c r="N223" s="227" t="s">
        <v>44</v>
      </c>
      <c r="O223" s="92"/>
      <c r="P223" s="228">
        <f>O223*H223</f>
        <v>0</v>
      </c>
      <c r="Q223" s="228">
        <v>0.00020000000000000001</v>
      </c>
      <c r="R223" s="228">
        <f>Q223*H223</f>
        <v>0.013788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133</v>
      </c>
      <c r="AT223" s="230" t="s">
        <v>129</v>
      </c>
      <c r="AU223" s="230" t="s">
        <v>88</v>
      </c>
      <c r="AY223" s="18" t="s">
        <v>126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21</v>
      </c>
      <c r="BK223" s="231">
        <f>ROUND(I223*H223,2)</f>
        <v>0</v>
      </c>
      <c r="BL223" s="18" t="s">
        <v>133</v>
      </c>
      <c r="BM223" s="230" t="s">
        <v>216</v>
      </c>
    </row>
    <row r="224" s="2" customFormat="1">
      <c r="A224" s="39"/>
      <c r="B224" s="40"/>
      <c r="C224" s="41"/>
      <c r="D224" s="232" t="s">
        <v>135</v>
      </c>
      <c r="E224" s="41"/>
      <c r="F224" s="233" t="s">
        <v>217</v>
      </c>
      <c r="G224" s="41"/>
      <c r="H224" s="41"/>
      <c r="I224" s="234"/>
      <c r="J224" s="41"/>
      <c r="K224" s="41"/>
      <c r="L224" s="45"/>
      <c r="M224" s="235"/>
      <c r="N224" s="236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135</v>
      </c>
      <c r="AU224" s="18" t="s">
        <v>88</v>
      </c>
    </row>
    <row r="225" s="2" customFormat="1">
      <c r="A225" s="39"/>
      <c r="B225" s="40"/>
      <c r="C225" s="41"/>
      <c r="D225" s="269" t="s">
        <v>151</v>
      </c>
      <c r="E225" s="41"/>
      <c r="F225" s="270" t="s">
        <v>218</v>
      </c>
      <c r="G225" s="41"/>
      <c r="H225" s="41"/>
      <c r="I225" s="234"/>
      <c r="J225" s="41"/>
      <c r="K225" s="41"/>
      <c r="L225" s="45"/>
      <c r="M225" s="235"/>
      <c r="N225" s="236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151</v>
      </c>
      <c r="AU225" s="18" t="s">
        <v>88</v>
      </c>
    </row>
    <row r="226" s="13" customFormat="1">
      <c r="A226" s="13"/>
      <c r="B226" s="237"/>
      <c r="C226" s="238"/>
      <c r="D226" s="232" t="s">
        <v>137</v>
      </c>
      <c r="E226" s="239" t="s">
        <v>1</v>
      </c>
      <c r="F226" s="240" t="s">
        <v>138</v>
      </c>
      <c r="G226" s="238"/>
      <c r="H226" s="239" t="s">
        <v>1</v>
      </c>
      <c r="I226" s="241"/>
      <c r="J226" s="238"/>
      <c r="K226" s="238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137</v>
      </c>
      <c r="AU226" s="246" t="s">
        <v>88</v>
      </c>
      <c r="AV226" s="13" t="s">
        <v>21</v>
      </c>
      <c r="AW226" s="13" t="s">
        <v>36</v>
      </c>
      <c r="AX226" s="13" t="s">
        <v>79</v>
      </c>
      <c r="AY226" s="246" t="s">
        <v>126</v>
      </c>
    </row>
    <row r="227" s="14" customFormat="1">
      <c r="A227" s="14"/>
      <c r="B227" s="247"/>
      <c r="C227" s="248"/>
      <c r="D227" s="232" t="s">
        <v>137</v>
      </c>
      <c r="E227" s="249" t="s">
        <v>1</v>
      </c>
      <c r="F227" s="250" t="s">
        <v>139</v>
      </c>
      <c r="G227" s="248"/>
      <c r="H227" s="251">
        <v>19.109999999999999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7" t="s">
        <v>137</v>
      </c>
      <c r="AU227" s="257" t="s">
        <v>88</v>
      </c>
      <c r="AV227" s="14" t="s">
        <v>88</v>
      </c>
      <c r="AW227" s="14" t="s">
        <v>36</v>
      </c>
      <c r="AX227" s="14" t="s">
        <v>79</v>
      </c>
      <c r="AY227" s="257" t="s">
        <v>126</v>
      </c>
    </row>
    <row r="228" s="13" customFormat="1">
      <c r="A228" s="13"/>
      <c r="B228" s="237"/>
      <c r="C228" s="238"/>
      <c r="D228" s="232" t="s">
        <v>137</v>
      </c>
      <c r="E228" s="239" t="s">
        <v>1</v>
      </c>
      <c r="F228" s="240" t="s">
        <v>140</v>
      </c>
      <c r="G228" s="238"/>
      <c r="H228" s="239" t="s">
        <v>1</v>
      </c>
      <c r="I228" s="241"/>
      <c r="J228" s="238"/>
      <c r="K228" s="238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137</v>
      </c>
      <c r="AU228" s="246" t="s">
        <v>88</v>
      </c>
      <c r="AV228" s="13" t="s">
        <v>21</v>
      </c>
      <c r="AW228" s="13" t="s">
        <v>36</v>
      </c>
      <c r="AX228" s="13" t="s">
        <v>79</v>
      </c>
      <c r="AY228" s="246" t="s">
        <v>126</v>
      </c>
    </row>
    <row r="229" s="14" customFormat="1">
      <c r="A229" s="14"/>
      <c r="B229" s="247"/>
      <c r="C229" s="248"/>
      <c r="D229" s="232" t="s">
        <v>137</v>
      </c>
      <c r="E229" s="249" t="s">
        <v>1</v>
      </c>
      <c r="F229" s="250" t="s">
        <v>139</v>
      </c>
      <c r="G229" s="248"/>
      <c r="H229" s="251">
        <v>19.109999999999999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7" t="s">
        <v>137</v>
      </c>
      <c r="AU229" s="257" t="s">
        <v>88</v>
      </c>
      <c r="AV229" s="14" t="s">
        <v>88</v>
      </c>
      <c r="AW229" s="14" t="s">
        <v>36</v>
      </c>
      <c r="AX229" s="14" t="s">
        <v>79</v>
      </c>
      <c r="AY229" s="257" t="s">
        <v>126</v>
      </c>
    </row>
    <row r="230" s="13" customFormat="1">
      <c r="A230" s="13"/>
      <c r="B230" s="237"/>
      <c r="C230" s="238"/>
      <c r="D230" s="232" t="s">
        <v>137</v>
      </c>
      <c r="E230" s="239" t="s">
        <v>1</v>
      </c>
      <c r="F230" s="240" t="s">
        <v>197</v>
      </c>
      <c r="G230" s="238"/>
      <c r="H230" s="239" t="s">
        <v>1</v>
      </c>
      <c r="I230" s="241"/>
      <c r="J230" s="238"/>
      <c r="K230" s="238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137</v>
      </c>
      <c r="AU230" s="246" t="s">
        <v>88</v>
      </c>
      <c r="AV230" s="13" t="s">
        <v>21</v>
      </c>
      <c r="AW230" s="13" t="s">
        <v>36</v>
      </c>
      <c r="AX230" s="13" t="s">
        <v>79</v>
      </c>
      <c r="AY230" s="246" t="s">
        <v>126</v>
      </c>
    </row>
    <row r="231" s="14" customFormat="1">
      <c r="A231" s="14"/>
      <c r="B231" s="247"/>
      <c r="C231" s="248"/>
      <c r="D231" s="232" t="s">
        <v>137</v>
      </c>
      <c r="E231" s="249" t="s">
        <v>1</v>
      </c>
      <c r="F231" s="250" t="s">
        <v>142</v>
      </c>
      <c r="G231" s="248"/>
      <c r="H231" s="251">
        <v>0.71999999999999997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137</v>
      </c>
      <c r="AU231" s="257" t="s">
        <v>88</v>
      </c>
      <c r="AV231" s="14" t="s">
        <v>88</v>
      </c>
      <c r="AW231" s="14" t="s">
        <v>36</v>
      </c>
      <c r="AX231" s="14" t="s">
        <v>79</v>
      </c>
      <c r="AY231" s="257" t="s">
        <v>126</v>
      </c>
    </row>
    <row r="232" s="16" customFormat="1">
      <c r="A232" s="16"/>
      <c r="B232" s="271"/>
      <c r="C232" s="272"/>
      <c r="D232" s="232" t="s">
        <v>137</v>
      </c>
      <c r="E232" s="273" t="s">
        <v>1</v>
      </c>
      <c r="F232" s="274" t="s">
        <v>157</v>
      </c>
      <c r="G232" s="272"/>
      <c r="H232" s="275">
        <v>38.939999999999998</v>
      </c>
      <c r="I232" s="276"/>
      <c r="J232" s="272"/>
      <c r="K232" s="272"/>
      <c r="L232" s="277"/>
      <c r="M232" s="278"/>
      <c r="N232" s="279"/>
      <c r="O232" s="279"/>
      <c r="P232" s="279"/>
      <c r="Q232" s="279"/>
      <c r="R232" s="279"/>
      <c r="S232" s="279"/>
      <c r="T232" s="280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81" t="s">
        <v>137</v>
      </c>
      <c r="AU232" s="281" t="s">
        <v>88</v>
      </c>
      <c r="AV232" s="16" t="s">
        <v>127</v>
      </c>
      <c r="AW232" s="16" t="s">
        <v>36</v>
      </c>
      <c r="AX232" s="16" t="s">
        <v>79</v>
      </c>
      <c r="AY232" s="281" t="s">
        <v>126</v>
      </c>
    </row>
    <row r="233" s="13" customFormat="1">
      <c r="A233" s="13"/>
      <c r="B233" s="237"/>
      <c r="C233" s="238"/>
      <c r="D233" s="232" t="s">
        <v>137</v>
      </c>
      <c r="E233" s="239" t="s">
        <v>1</v>
      </c>
      <c r="F233" s="240" t="s">
        <v>219</v>
      </c>
      <c r="G233" s="238"/>
      <c r="H233" s="239" t="s">
        <v>1</v>
      </c>
      <c r="I233" s="241"/>
      <c r="J233" s="238"/>
      <c r="K233" s="238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137</v>
      </c>
      <c r="AU233" s="246" t="s">
        <v>88</v>
      </c>
      <c r="AV233" s="13" t="s">
        <v>21</v>
      </c>
      <c r="AW233" s="13" t="s">
        <v>36</v>
      </c>
      <c r="AX233" s="13" t="s">
        <v>79</v>
      </c>
      <c r="AY233" s="246" t="s">
        <v>126</v>
      </c>
    </row>
    <row r="234" s="13" customFormat="1">
      <c r="A234" s="13"/>
      <c r="B234" s="237"/>
      <c r="C234" s="238"/>
      <c r="D234" s="232" t="s">
        <v>137</v>
      </c>
      <c r="E234" s="239" t="s">
        <v>1</v>
      </c>
      <c r="F234" s="240" t="s">
        <v>138</v>
      </c>
      <c r="G234" s="238"/>
      <c r="H234" s="239" t="s">
        <v>1</v>
      </c>
      <c r="I234" s="241"/>
      <c r="J234" s="238"/>
      <c r="K234" s="238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137</v>
      </c>
      <c r="AU234" s="246" t="s">
        <v>88</v>
      </c>
      <c r="AV234" s="13" t="s">
        <v>21</v>
      </c>
      <c r="AW234" s="13" t="s">
        <v>36</v>
      </c>
      <c r="AX234" s="13" t="s">
        <v>79</v>
      </c>
      <c r="AY234" s="246" t="s">
        <v>126</v>
      </c>
    </row>
    <row r="235" s="14" customFormat="1">
      <c r="A235" s="14"/>
      <c r="B235" s="247"/>
      <c r="C235" s="248"/>
      <c r="D235" s="232" t="s">
        <v>137</v>
      </c>
      <c r="E235" s="249" t="s">
        <v>1</v>
      </c>
      <c r="F235" s="250" t="s">
        <v>220</v>
      </c>
      <c r="G235" s="248"/>
      <c r="H235" s="251">
        <v>14.699999999999999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137</v>
      </c>
      <c r="AU235" s="257" t="s">
        <v>88</v>
      </c>
      <c r="AV235" s="14" t="s">
        <v>88</v>
      </c>
      <c r="AW235" s="14" t="s">
        <v>36</v>
      </c>
      <c r="AX235" s="14" t="s">
        <v>79</v>
      </c>
      <c r="AY235" s="257" t="s">
        <v>126</v>
      </c>
    </row>
    <row r="236" s="13" customFormat="1">
      <c r="A236" s="13"/>
      <c r="B236" s="237"/>
      <c r="C236" s="238"/>
      <c r="D236" s="232" t="s">
        <v>137</v>
      </c>
      <c r="E236" s="239" t="s">
        <v>1</v>
      </c>
      <c r="F236" s="240" t="s">
        <v>140</v>
      </c>
      <c r="G236" s="238"/>
      <c r="H236" s="239" t="s">
        <v>1</v>
      </c>
      <c r="I236" s="241"/>
      <c r="J236" s="238"/>
      <c r="K236" s="238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137</v>
      </c>
      <c r="AU236" s="246" t="s">
        <v>88</v>
      </c>
      <c r="AV236" s="13" t="s">
        <v>21</v>
      </c>
      <c r="AW236" s="13" t="s">
        <v>36</v>
      </c>
      <c r="AX236" s="13" t="s">
        <v>79</v>
      </c>
      <c r="AY236" s="246" t="s">
        <v>126</v>
      </c>
    </row>
    <row r="237" s="14" customFormat="1">
      <c r="A237" s="14"/>
      <c r="B237" s="247"/>
      <c r="C237" s="248"/>
      <c r="D237" s="232" t="s">
        <v>137</v>
      </c>
      <c r="E237" s="249" t="s">
        <v>1</v>
      </c>
      <c r="F237" s="250" t="s">
        <v>220</v>
      </c>
      <c r="G237" s="248"/>
      <c r="H237" s="251">
        <v>14.699999999999999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7" t="s">
        <v>137</v>
      </c>
      <c r="AU237" s="257" t="s">
        <v>88</v>
      </c>
      <c r="AV237" s="14" t="s">
        <v>88</v>
      </c>
      <c r="AW237" s="14" t="s">
        <v>36</v>
      </c>
      <c r="AX237" s="14" t="s">
        <v>79</v>
      </c>
      <c r="AY237" s="257" t="s">
        <v>126</v>
      </c>
    </row>
    <row r="238" s="13" customFormat="1">
      <c r="A238" s="13"/>
      <c r="B238" s="237"/>
      <c r="C238" s="238"/>
      <c r="D238" s="232" t="s">
        <v>137</v>
      </c>
      <c r="E238" s="239" t="s">
        <v>1</v>
      </c>
      <c r="F238" s="240" t="s">
        <v>197</v>
      </c>
      <c r="G238" s="238"/>
      <c r="H238" s="239" t="s">
        <v>1</v>
      </c>
      <c r="I238" s="241"/>
      <c r="J238" s="238"/>
      <c r="K238" s="238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137</v>
      </c>
      <c r="AU238" s="246" t="s">
        <v>88</v>
      </c>
      <c r="AV238" s="13" t="s">
        <v>21</v>
      </c>
      <c r="AW238" s="13" t="s">
        <v>36</v>
      </c>
      <c r="AX238" s="13" t="s">
        <v>79</v>
      </c>
      <c r="AY238" s="246" t="s">
        <v>126</v>
      </c>
    </row>
    <row r="239" s="14" customFormat="1">
      <c r="A239" s="14"/>
      <c r="B239" s="247"/>
      <c r="C239" s="248"/>
      <c r="D239" s="232" t="s">
        <v>137</v>
      </c>
      <c r="E239" s="249" t="s">
        <v>1</v>
      </c>
      <c r="F239" s="250" t="s">
        <v>221</v>
      </c>
      <c r="G239" s="248"/>
      <c r="H239" s="251">
        <v>0.59999999999999998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137</v>
      </c>
      <c r="AU239" s="257" t="s">
        <v>88</v>
      </c>
      <c r="AV239" s="14" t="s">
        <v>88</v>
      </c>
      <c r="AW239" s="14" t="s">
        <v>36</v>
      </c>
      <c r="AX239" s="14" t="s">
        <v>79</v>
      </c>
      <c r="AY239" s="257" t="s">
        <v>126</v>
      </c>
    </row>
    <row r="240" s="16" customFormat="1">
      <c r="A240" s="16"/>
      <c r="B240" s="271"/>
      <c r="C240" s="272"/>
      <c r="D240" s="232" t="s">
        <v>137</v>
      </c>
      <c r="E240" s="273" t="s">
        <v>1</v>
      </c>
      <c r="F240" s="274" t="s">
        <v>157</v>
      </c>
      <c r="G240" s="272"/>
      <c r="H240" s="275">
        <v>30</v>
      </c>
      <c r="I240" s="276"/>
      <c r="J240" s="272"/>
      <c r="K240" s="272"/>
      <c r="L240" s="277"/>
      <c r="M240" s="278"/>
      <c r="N240" s="279"/>
      <c r="O240" s="279"/>
      <c r="P240" s="279"/>
      <c r="Q240" s="279"/>
      <c r="R240" s="279"/>
      <c r="S240" s="279"/>
      <c r="T240" s="280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81" t="s">
        <v>137</v>
      </c>
      <c r="AU240" s="281" t="s">
        <v>88</v>
      </c>
      <c r="AV240" s="16" t="s">
        <v>127</v>
      </c>
      <c r="AW240" s="16" t="s">
        <v>36</v>
      </c>
      <c r="AX240" s="16" t="s">
        <v>79</v>
      </c>
      <c r="AY240" s="281" t="s">
        <v>126</v>
      </c>
    </row>
    <row r="241" s="15" customFormat="1">
      <c r="A241" s="15"/>
      <c r="B241" s="258"/>
      <c r="C241" s="259"/>
      <c r="D241" s="232" t="s">
        <v>137</v>
      </c>
      <c r="E241" s="260" t="s">
        <v>1</v>
      </c>
      <c r="F241" s="261" t="s">
        <v>143</v>
      </c>
      <c r="G241" s="259"/>
      <c r="H241" s="262">
        <v>68.939999999999998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8" t="s">
        <v>137</v>
      </c>
      <c r="AU241" s="268" t="s">
        <v>88</v>
      </c>
      <c r="AV241" s="15" t="s">
        <v>133</v>
      </c>
      <c r="AW241" s="15" t="s">
        <v>36</v>
      </c>
      <c r="AX241" s="15" t="s">
        <v>21</v>
      </c>
      <c r="AY241" s="268" t="s">
        <v>126</v>
      </c>
    </row>
    <row r="242" s="2" customFormat="1" ht="37.8" customHeight="1">
      <c r="A242" s="39"/>
      <c r="B242" s="40"/>
      <c r="C242" s="219" t="s">
        <v>222</v>
      </c>
      <c r="D242" s="219" t="s">
        <v>129</v>
      </c>
      <c r="E242" s="220" t="s">
        <v>223</v>
      </c>
      <c r="F242" s="221" t="s">
        <v>224</v>
      </c>
      <c r="G242" s="222" t="s">
        <v>132</v>
      </c>
      <c r="H242" s="223">
        <v>38.939999999999998</v>
      </c>
      <c r="I242" s="224"/>
      <c r="J242" s="225">
        <f>ROUND(I242*H242,2)</f>
        <v>0</v>
      </c>
      <c r="K242" s="221" t="s">
        <v>148</v>
      </c>
      <c r="L242" s="45"/>
      <c r="M242" s="226" t="s">
        <v>1</v>
      </c>
      <c r="N242" s="227" t="s">
        <v>44</v>
      </c>
      <c r="O242" s="92"/>
      <c r="P242" s="228">
        <f>O242*H242</f>
        <v>0</v>
      </c>
      <c r="Q242" s="228">
        <v>0.0083540799999999998</v>
      </c>
      <c r="R242" s="228">
        <f>Q242*H242</f>
        <v>0.32530787519999999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133</v>
      </c>
      <c r="AT242" s="230" t="s">
        <v>129</v>
      </c>
      <c r="AU242" s="230" t="s">
        <v>88</v>
      </c>
      <c r="AY242" s="18" t="s">
        <v>126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21</v>
      </c>
      <c r="BK242" s="231">
        <f>ROUND(I242*H242,2)</f>
        <v>0</v>
      </c>
      <c r="BL242" s="18" t="s">
        <v>133</v>
      </c>
      <c r="BM242" s="230" t="s">
        <v>225</v>
      </c>
    </row>
    <row r="243" s="2" customFormat="1">
      <c r="A243" s="39"/>
      <c r="B243" s="40"/>
      <c r="C243" s="41"/>
      <c r="D243" s="232" t="s">
        <v>135</v>
      </c>
      <c r="E243" s="41"/>
      <c r="F243" s="233" t="s">
        <v>226</v>
      </c>
      <c r="G243" s="41"/>
      <c r="H243" s="41"/>
      <c r="I243" s="234"/>
      <c r="J243" s="41"/>
      <c r="K243" s="41"/>
      <c r="L243" s="45"/>
      <c r="M243" s="235"/>
      <c r="N243" s="236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135</v>
      </c>
      <c r="AU243" s="18" t="s">
        <v>88</v>
      </c>
    </row>
    <row r="244" s="2" customFormat="1">
      <c r="A244" s="39"/>
      <c r="B244" s="40"/>
      <c r="C244" s="41"/>
      <c r="D244" s="269" t="s">
        <v>151</v>
      </c>
      <c r="E244" s="41"/>
      <c r="F244" s="270" t="s">
        <v>227</v>
      </c>
      <c r="G244" s="41"/>
      <c r="H244" s="41"/>
      <c r="I244" s="234"/>
      <c r="J244" s="41"/>
      <c r="K244" s="41"/>
      <c r="L244" s="45"/>
      <c r="M244" s="235"/>
      <c r="N244" s="236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151</v>
      </c>
      <c r="AU244" s="18" t="s">
        <v>88</v>
      </c>
    </row>
    <row r="245" s="2" customFormat="1">
      <c r="A245" s="39"/>
      <c r="B245" s="40"/>
      <c r="C245" s="41"/>
      <c r="D245" s="232" t="s">
        <v>194</v>
      </c>
      <c r="E245" s="41"/>
      <c r="F245" s="282" t="s">
        <v>228</v>
      </c>
      <c r="G245" s="41"/>
      <c r="H245" s="41"/>
      <c r="I245" s="234"/>
      <c r="J245" s="41"/>
      <c r="K245" s="41"/>
      <c r="L245" s="45"/>
      <c r="M245" s="235"/>
      <c r="N245" s="236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194</v>
      </c>
      <c r="AU245" s="18" t="s">
        <v>88</v>
      </c>
    </row>
    <row r="246" s="13" customFormat="1">
      <c r="A246" s="13"/>
      <c r="B246" s="237"/>
      <c r="C246" s="238"/>
      <c r="D246" s="232" t="s">
        <v>137</v>
      </c>
      <c r="E246" s="239" t="s">
        <v>1</v>
      </c>
      <c r="F246" s="240" t="s">
        <v>138</v>
      </c>
      <c r="G246" s="238"/>
      <c r="H246" s="239" t="s">
        <v>1</v>
      </c>
      <c r="I246" s="241"/>
      <c r="J246" s="238"/>
      <c r="K246" s="238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137</v>
      </c>
      <c r="AU246" s="246" t="s">
        <v>88</v>
      </c>
      <c r="AV246" s="13" t="s">
        <v>21</v>
      </c>
      <c r="AW246" s="13" t="s">
        <v>36</v>
      </c>
      <c r="AX246" s="13" t="s">
        <v>79</v>
      </c>
      <c r="AY246" s="246" t="s">
        <v>126</v>
      </c>
    </row>
    <row r="247" s="14" customFormat="1">
      <c r="A247" s="14"/>
      <c r="B247" s="247"/>
      <c r="C247" s="248"/>
      <c r="D247" s="232" t="s">
        <v>137</v>
      </c>
      <c r="E247" s="249" t="s">
        <v>1</v>
      </c>
      <c r="F247" s="250" t="s">
        <v>139</v>
      </c>
      <c r="G247" s="248"/>
      <c r="H247" s="251">
        <v>19.109999999999999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7" t="s">
        <v>137</v>
      </c>
      <c r="AU247" s="257" t="s">
        <v>88</v>
      </c>
      <c r="AV247" s="14" t="s">
        <v>88</v>
      </c>
      <c r="AW247" s="14" t="s">
        <v>36</v>
      </c>
      <c r="AX247" s="14" t="s">
        <v>79</v>
      </c>
      <c r="AY247" s="257" t="s">
        <v>126</v>
      </c>
    </row>
    <row r="248" s="13" customFormat="1">
      <c r="A248" s="13"/>
      <c r="B248" s="237"/>
      <c r="C248" s="238"/>
      <c r="D248" s="232" t="s">
        <v>137</v>
      </c>
      <c r="E248" s="239" t="s">
        <v>1</v>
      </c>
      <c r="F248" s="240" t="s">
        <v>140</v>
      </c>
      <c r="G248" s="238"/>
      <c r="H248" s="239" t="s">
        <v>1</v>
      </c>
      <c r="I248" s="241"/>
      <c r="J248" s="238"/>
      <c r="K248" s="238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137</v>
      </c>
      <c r="AU248" s="246" t="s">
        <v>88</v>
      </c>
      <c r="AV248" s="13" t="s">
        <v>21</v>
      </c>
      <c r="AW248" s="13" t="s">
        <v>36</v>
      </c>
      <c r="AX248" s="13" t="s">
        <v>79</v>
      </c>
      <c r="AY248" s="246" t="s">
        <v>126</v>
      </c>
    </row>
    <row r="249" s="14" customFormat="1">
      <c r="A249" s="14"/>
      <c r="B249" s="247"/>
      <c r="C249" s="248"/>
      <c r="D249" s="232" t="s">
        <v>137</v>
      </c>
      <c r="E249" s="249" t="s">
        <v>1</v>
      </c>
      <c r="F249" s="250" t="s">
        <v>139</v>
      </c>
      <c r="G249" s="248"/>
      <c r="H249" s="251">
        <v>19.109999999999999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7" t="s">
        <v>137</v>
      </c>
      <c r="AU249" s="257" t="s">
        <v>88</v>
      </c>
      <c r="AV249" s="14" t="s">
        <v>88</v>
      </c>
      <c r="AW249" s="14" t="s">
        <v>36</v>
      </c>
      <c r="AX249" s="14" t="s">
        <v>79</v>
      </c>
      <c r="AY249" s="257" t="s">
        <v>126</v>
      </c>
    </row>
    <row r="250" s="13" customFormat="1">
      <c r="A250" s="13"/>
      <c r="B250" s="237"/>
      <c r="C250" s="238"/>
      <c r="D250" s="232" t="s">
        <v>137</v>
      </c>
      <c r="E250" s="239" t="s">
        <v>1</v>
      </c>
      <c r="F250" s="240" t="s">
        <v>197</v>
      </c>
      <c r="G250" s="238"/>
      <c r="H250" s="239" t="s">
        <v>1</v>
      </c>
      <c r="I250" s="241"/>
      <c r="J250" s="238"/>
      <c r="K250" s="238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137</v>
      </c>
      <c r="AU250" s="246" t="s">
        <v>88</v>
      </c>
      <c r="AV250" s="13" t="s">
        <v>21</v>
      </c>
      <c r="AW250" s="13" t="s">
        <v>36</v>
      </c>
      <c r="AX250" s="13" t="s">
        <v>79</v>
      </c>
      <c r="AY250" s="246" t="s">
        <v>126</v>
      </c>
    </row>
    <row r="251" s="14" customFormat="1">
      <c r="A251" s="14"/>
      <c r="B251" s="247"/>
      <c r="C251" s="248"/>
      <c r="D251" s="232" t="s">
        <v>137</v>
      </c>
      <c r="E251" s="249" t="s">
        <v>1</v>
      </c>
      <c r="F251" s="250" t="s">
        <v>142</v>
      </c>
      <c r="G251" s="248"/>
      <c r="H251" s="251">
        <v>0.71999999999999997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7" t="s">
        <v>137</v>
      </c>
      <c r="AU251" s="257" t="s">
        <v>88</v>
      </c>
      <c r="AV251" s="14" t="s">
        <v>88</v>
      </c>
      <c r="AW251" s="14" t="s">
        <v>36</v>
      </c>
      <c r="AX251" s="14" t="s">
        <v>79</v>
      </c>
      <c r="AY251" s="257" t="s">
        <v>126</v>
      </c>
    </row>
    <row r="252" s="15" customFormat="1">
      <c r="A252" s="15"/>
      <c r="B252" s="258"/>
      <c r="C252" s="259"/>
      <c r="D252" s="232" t="s">
        <v>137</v>
      </c>
      <c r="E252" s="260" t="s">
        <v>1</v>
      </c>
      <c r="F252" s="261" t="s">
        <v>143</v>
      </c>
      <c r="G252" s="259"/>
      <c r="H252" s="262">
        <v>38.939999999999998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8" t="s">
        <v>137</v>
      </c>
      <c r="AU252" s="268" t="s">
        <v>88</v>
      </c>
      <c r="AV252" s="15" t="s">
        <v>133</v>
      </c>
      <c r="AW252" s="15" t="s">
        <v>36</v>
      </c>
      <c r="AX252" s="15" t="s">
        <v>21</v>
      </c>
      <c r="AY252" s="268" t="s">
        <v>126</v>
      </c>
    </row>
    <row r="253" s="2" customFormat="1" ht="16.5" customHeight="1">
      <c r="A253" s="39"/>
      <c r="B253" s="40"/>
      <c r="C253" s="283" t="s">
        <v>229</v>
      </c>
      <c r="D253" s="283" t="s">
        <v>200</v>
      </c>
      <c r="E253" s="284" t="s">
        <v>230</v>
      </c>
      <c r="F253" s="285" t="s">
        <v>231</v>
      </c>
      <c r="G253" s="286" t="s">
        <v>132</v>
      </c>
      <c r="H253" s="287">
        <v>39.719000000000001</v>
      </c>
      <c r="I253" s="288"/>
      <c r="J253" s="289">
        <f>ROUND(I253*H253,2)</f>
        <v>0</v>
      </c>
      <c r="K253" s="285" t="s">
        <v>148</v>
      </c>
      <c r="L253" s="290"/>
      <c r="M253" s="291" t="s">
        <v>1</v>
      </c>
      <c r="N253" s="292" t="s">
        <v>44</v>
      </c>
      <c r="O253" s="92"/>
      <c r="P253" s="228">
        <f>O253*H253</f>
        <v>0</v>
      </c>
      <c r="Q253" s="228">
        <v>0.00069999999999999999</v>
      </c>
      <c r="R253" s="228">
        <f>Q253*H253</f>
        <v>0.0278033</v>
      </c>
      <c r="S253" s="228">
        <v>0</v>
      </c>
      <c r="T253" s="22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0" t="s">
        <v>169</v>
      </c>
      <c r="AT253" s="230" t="s">
        <v>200</v>
      </c>
      <c r="AU253" s="230" t="s">
        <v>88</v>
      </c>
      <c r="AY253" s="18" t="s">
        <v>126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8" t="s">
        <v>21</v>
      </c>
      <c r="BK253" s="231">
        <f>ROUND(I253*H253,2)</f>
        <v>0</v>
      </c>
      <c r="BL253" s="18" t="s">
        <v>133</v>
      </c>
      <c r="BM253" s="230" t="s">
        <v>232</v>
      </c>
    </row>
    <row r="254" s="2" customFormat="1">
      <c r="A254" s="39"/>
      <c r="B254" s="40"/>
      <c r="C254" s="41"/>
      <c r="D254" s="232" t="s">
        <v>135</v>
      </c>
      <c r="E254" s="41"/>
      <c r="F254" s="233" t="s">
        <v>231</v>
      </c>
      <c r="G254" s="41"/>
      <c r="H254" s="41"/>
      <c r="I254" s="234"/>
      <c r="J254" s="41"/>
      <c r="K254" s="41"/>
      <c r="L254" s="45"/>
      <c r="M254" s="235"/>
      <c r="N254" s="236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135</v>
      </c>
      <c r="AU254" s="18" t="s">
        <v>88</v>
      </c>
    </row>
    <row r="255" s="14" customFormat="1">
      <c r="A255" s="14"/>
      <c r="B255" s="247"/>
      <c r="C255" s="248"/>
      <c r="D255" s="232" t="s">
        <v>137</v>
      </c>
      <c r="E255" s="248"/>
      <c r="F255" s="250" t="s">
        <v>233</v>
      </c>
      <c r="G255" s="248"/>
      <c r="H255" s="251">
        <v>39.719000000000001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7" t="s">
        <v>137</v>
      </c>
      <c r="AU255" s="257" t="s">
        <v>88</v>
      </c>
      <c r="AV255" s="14" t="s">
        <v>88</v>
      </c>
      <c r="AW255" s="14" t="s">
        <v>4</v>
      </c>
      <c r="AX255" s="14" t="s">
        <v>21</v>
      </c>
      <c r="AY255" s="257" t="s">
        <v>126</v>
      </c>
    </row>
    <row r="256" s="2" customFormat="1" ht="37.8" customHeight="1">
      <c r="A256" s="39"/>
      <c r="B256" s="40"/>
      <c r="C256" s="219" t="s">
        <v>234</v>
      </c>
      <c r="D256" s="219" t="s">
        <v>129</v>
      </c>
      <c r="E256" s="220" t="s">
        <v>235</v>
      </c>
      <c r="F256" s="221" t="s">
        <v>236</v>
      </c>
      <c r="G256" s="222" t="s">
        <v>168</v>
      </c>
      <c r="H256" s="223">
        <v>120</v>
      </c>
      <c r="I256" s="224"/>
      <c r="J256" s="225">
        <f>ROUND(I256*H256,2)</f>
        <v>0</v>
      </c>
      <c r="K256" s="221" t="s">
        <v>148</v>
      </c>
      <c r="L256" s="45"/>
      <c r="M256" s="226" t="s">
        <v>1</v>
      </c>
      <c r="N256" s="227" t="s">
        <v>44</v>
      </c>
      <c r="O256" s="92"/>
      <c r="P256" s="228">
        <f>O256*H256</f>
        <v>0</v>
      </c>
      <c r="Q256" s="228">
        <v>0.001758</v>
      </c>
      <c r="R256" s="228">
        <f>Q256*H256</f>
        <v>0.21096000000000001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133</v>
      </c>
      <c r="AT256" s="230" t="s">
        <v>129</v>
      </c>
      <c r="AU256" s="230" t="s">
        <v>88</v>
      </c>
      <c r="AY256" s="18" t="s">
        <v>126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21</v>
      </c>
      <c r="BK256" s="231">
        <f>ROUND(I256*H256,2)</f>
        <v>0</v>
      </c>
      <c r="BL256" s="18" t="s">
        <v>133</v>
      </c>
      <c r="BM256" s="230" t="s">
        <v>237</v>
      </c>
    </row>
    <row r="257" s="2" customFormat="1">
      <c r="A257" s="39"/>
      <c r="B257" s="40"/>
      <c r="C257" s="41"/>
      <c r="D257" s="232" t="s">
        <v>135</v>
      </c>
      <c r="E257" s="41"/>
      <c r="F257" s="233" t="s">
        <v>238</v>
      </c>
      <c r="G257" s="41"/>
      <c r="H257" s="41"/>
      <c r="I257" s="234"/>
      <c r="J257" s="41"/>
      <c r="K257" s="41"/>
      <c r="L257" s="45"/>
      <c r="M257" s="235"/>
      <c r="N257" s="236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135</v>
      </c>
      <c r="AU257" s="18" t="s">
        <v>88</v>
      </c>
    </row>
    <row r="258" s="2" customFormat="1">
      <c r="A258" s="39"/>
      <c r="B258" s="40"/>
      <c r="C258" s="41"/>
      <c r="D258" s="269" t="s">
        <v>151</v>
      </c>
      <c r="E258" s="41"/>
      <c r="F258" s="270" t="s">
        <v>239</v>
      </c>
      <c r="G258" s="41"/>
      <c r="H258" s="41"/>
      <c r="I258" s="234"/>
      <c r="J258" s="41"/>
      <c r="K258" s="41"/>
      <c r="L258" s="45"/>
      <c r="M258" s="235"/>
      <c r="N258" s="236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151</v>
      </c>
      <c r="AU258" s="18" t="s">
        <v>88</v>
      </c>
    </row>
    <row r="259" s="2" customFormat="1">
      <c r="A259" s="39"/>
      <c r="B259" s="40"/>
      <c r="C259" s="41"/>
      <c r="D259" s="232" t="s">
        <v>194</v>
      </c>
      <c r="E259" s="41"/>
      <c r="F259" s="282" t="s">
        <v>240</v>
      </c>
      <c r="G259" s="41"/>
      <c r="H259" s="41"/>
      <c r="I259" s="234"/>
      <c r="J259" s="41"/>
      <c r="K259" s="41"/>
      <c r="L259" s="45"/>
      <c r="M259" s="235"/>
      <c r="N259" s="236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194</v>
      </c>
      <c r="AU259" s="18" t="s">
        <v>88</v>
      </c>
    </row>
    <row r="260" s="14" customFormat="1">
      <c r="A260" s="14"/>
      <c r="B260" s="247"/>
      <c r="C260" s="248"/>
      <c r="D260" s="232" t="s">
        <v>137</v>
      </c>
      <c r="E260" s="249" t="s">
        <v>1</v>
      </c>
      <c r="F260" s="250" t="s">
        <v>241</v>
      </c>
      <c r="G260" s="248"/>
      <c r="H260" s="251">
        <v>58.799999999999997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137</v>
      </c>
      <c r="AU260" s="257" t="s">
        <v>88</v>
      </c>
      <c r="AV260" s="14" t="s">
        <v>88</v>
      </c>
      <c r="AW260" s="14" t="s">
        <v>36</v>
      </c>
      <c r="AX260" s="14" t="s">
        <v>79</v>
      </c>
      <c r="AY260" s="257" t="s">
        <v>126</v>
      </c>
    </row>
    <row r="261" s="14" customFormat="1">
      <c r="A261" s="14"/>
      <c r="B261" s="247"/>
      <c r="C261" s="248"/>
      <c r="D261" s="232" t="s">
        <v>137</v>
      </c>
      <c r="E261" s="249" t="s">
        <v>1</v>
      </c>
      <c r="F261" s="250" t="s">
        <v>242</v>
      </c>
      <c r="G261" s="248"/>
      <c r="H261" s="251">
        <v>58.799999999999997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137</v>
      </c>
      <c r="AU261" s="257" t="s">
        <v>88</v>
      </c>
      <c r="AV261" s="14" t="s">
        <v>88</v>
      </c>
      <c r="AW261" s="14" t="s">
        <v>36</v>
      </c>
      <c r="AX261" s="14" t="s">
        <v>79</v>
      </c>
      <c r="AY261" s="257" t="s">
        <v>126</v>
      </c>
    </row>
    <row r="262" s="14" customFormat="1">
      <c r="A262" s="14"/>
      <c r="B262" s="247"/>
      <c r="C262" s="248"/>
      <c r="D262" s="232" t="s">
        <v>137</v>
      </c>
      <c r="E262" s="249" t="s">
        <v>1</v>
      </c>
      <c r="F262" s="250" t="s">
        <v>243</v>
      </c>
      <c r="G262" s="248"/>
      <c r="H262" s="251">
        <v>2.3999999999999999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137</v>
      </c>
      <c r="AU262" s="257" t="s">
        <v>88</v>
      </c>
      <c r="AV262" s="14" t="s">
        <v>88</v>
      </c>
      <c r="AW262" s="14" t="s">
        <v>36</v>
      </c>
      <c r="AX262" s="14" t="s">
        <v>79</v>
      </c>
      <c r="AY262" s="257" t="s">
        <v>126</v>
      </c>
    </row>
    <row r="263" s="15" customFormat="1">
      <c r="A263" s="15"/>
      <c r="B263" s="258"/>
      <c r="C263" s="259"/>
      <c r="D263" s="232" t="s">
        <v>137</v>
      </c>
      <c r="E263" s="260" t="s">
        <v>1</v>
      </c>
      <c r="F263" s="261" t="s">
        <v>143</v>
      </c>
      <c r="G263" s="259"/>
      <c r="H263" s="262">
        <v>120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8" t="s">
        <v>137</v>
      </c>
      <c r="AU263" s="268" t="s">
        <v>88</v>
      </c>
      <c r="AV263" s="15" t="s">
        <v>133</v>
      </c>
      <c r="AW263" s="15" t="s">
        <v>36</v>
      </c>
      <c r="AX263" s="15" t="s">
        <v>21</v>
      </c>
      <c r="AY263" s="268" t="s">
        <v>126</v>
      </c>
    </row>
    <row r="264" s="2" customFormat="1" ht="16.5" customHeight="1">
      <c r="A264" s="39"/>
      <c r="B264" s="40"/>
      <c r="C264" s="283" t="s">
        <v>244</v>
      </c>
      <c r="D264" s="283" t="s">
        <v>200</v>
      </c>
      <c r="E264" s="284" t="s">
        <v>245</v>
      </c>
      <c r="F264" s="285" t="s">
        <v>246</v>
      </c>
      <c r="G264" s="286" t="s">
        <v>132</v>
      </c>
      <c r="H264" s="287">
        <v>29.765999999999998</v>
      </c>
      <c r="I264" s="288"/>
      <c r="J264" s="289">
        <f>ROUND(I264*H264,2)</f>
        <v>0</v>
      </c>
      <c r="K264" s="285" t="s">
        <v>148</v>
      </c>
      <c r="L264" s="290"/>
      <c r="M264" s="291" t="s">
        <v>1</v>
      </c>
      <c r="N264" s="292" t="s">
        <v>44</v>
      </c>
      <c r="O264" s="92"/>
      <c r="P264" s="228">
        <f>O264*H264</f>
        <v>0</v>
      </c>
      <c r="Q264" s="228">
        <v>0.00027999999999999998</v>
      </c>
      <c r="R264" s="228">
        <f>Q264*H264</f>
        <v>0.0083344799999999983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169</v>
      </c>
      <c r="AT264" s="230" t="s">
        <v>200</v>
      </c>
      <c r="AU264" s="230" t="s">
        <v>88</v>
      </c>
      <c r="AY264" s="18" t="s">
        <v>126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21</v>
      </c>
      <c r="BK264" s="231">
        <f>ROUND(I264*H264,2)</f>
        <v>0</v>
      </c>
      <c r="BL264" s="18" t="s">
        <v>133</v>
      </c>
      <c r="BM264" s="230" t="s">
        <v>247</v>
      </c>
    </row>
    <row r="265" s="2" customFormat="1">
      <c r="A265" s="39"/>
      <c r="B265" s="40"/>
      <c r="C265" s="41"/>
      <c r="D265" s="232" t="s">
        <v>135</v>
      </c>
      <c r="E265" s="41"/>
      <c r="F265" s="233" t="s">
        <v>246</v>
      </c>
      <c r="G265" s="41"/>
      <c r="H265" s="41"/>
      <c r="I265" s="234"/>
      <c r="J265" s="41"/>
      <c r="K265" s="41"/>
      <c r="L265" s="45"/>
      <c r="M265" s="235"/>
      <c r="N265" s="236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135</v>
      </c>
      <c r="AU265" s="18" t="s">
        <v>88</v>
      </c>
    </row>
    <row r="266" s="14" customFormat="1">
      <c r="A266" s="14"/>
      <c r="B266" s="247"/>
      <c r="C266" s="248"/>
      <c r="D266" s="232" t="s">
        <v>137</v>
      </c>
      <c r="E266" s="249" t="s">
        <v>1</v>
      </c>
      <c r="F266" s="250" t="s">
        <v>248</v>
      </c>
      <c r="G266" s="248"/>
      <c r="H266" s="251">
        <v>14.699999999999999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7" t="s">
        <v>137</v>
      </c>
      <c r="AU266" s="257" t="s">
        <v>88</v>
      </c>
      <c r="AV266" s="14" t="s">
        <v>88</v>
      </c>
      <c r="AW266" s="14" t="s">
        <v>36</v>
      </c>
      <c r="AX266" s="14" t="s">
        <v>79</v>
      </c>
      <c r="AY266" s="257" t="s">
        <v>126</v>
      </c>
    </row>
    <row r="267" s="14" customFormat="1">
      <c r="A267" s="14"/>
      <c r="B267" s="247"/>
      <c r="C267" s="248"/>
      <c r="D267" s="232" t="s">
        <v>137</v>
      </c>
      <c r="E267" s="249" t="s">
        <v>1</v>
      </c>
      <c r="F267" s="250" t="s">
        <v>249</v>
      </c>
      <c r="G267" s="248"/>
      <c r="H267" s="251">
        <v>11.76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7" t="s">
        <v>137</v>
      </c>
      <c r="AU267" s="257" t="s">
        <v>88</v>
      </c>
      <c r="AV267" s="14" t="s">
        <v>88</v>
      </c>
      <c r="AW267" s="14" t="s">
        <v>36</v>
      </c>
      <c r="AX267" s="14" t="s">
        <v>79</v>
      </c>
      <c r="AY267" s="257" t="s">
        <v>126</v>
      </c>
    </row>
    <row r="268" s="14" customFormat="1">
      <c r="A268" s="14"/>
      <c r="B268" s="247"/>
      <c r="C268" s="248"/>
      <c r="D268" s="232" t="s">
        <v>137</v>
      </c>
      <c r="E268" s="249" t="s">
        <v>1</v>
      </c>
      <c r="F268" s="250" t="s">
        <v>250</v>
      </c>
      <c r="G268" s="248"/>
      <c r="H268" s="251">
        <v>0.59999999999999998</v>
      </c>
      <c r="I268" s="252"/>
      <c r="J268" s="248"/>
      <c r="K268" s="248"/>
      <c r="L268" s="253"/>
      <c r="M268" s="254"/>
      <c r="N268" s="255"/>
      <c r="O268" s="255"/>
      <c r="P268" s="255"/>
      <c r="Q268" s="255"/>
      <c r="R268" s="255"/>
      <c r="S268" s="255"/>
      <c r="T268" s="25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7" t="s">
        <v>137</v>
      </c>
      <c r="AU268" s="257" t="s">
        <v>88</v>
      </c>
      <c r="AV268" s="14" t="s">
        <v>88</v>
      </c>
      <c r="AW268" s="14" t="s">
        <v>36</v>
      </c>
      <c r="AX268" s="14" t="s">
        <v>79</v>
      </c>
      <c r="AY268" s="257" t="s">
        <v>126</v>
      </c>
    </row>
    <row r="269" s="15" customFormat="1">
      <c r="A269" s="15"/>
      <c r="B269" s="258"/>
      <c r="C269" s="259"/>
      <c r="D269" s="232" t="s">
        <v>137</v>
      </c>
      <c r="E269" s="260" t="s">
        <v>1</v>
      </c>
      <c r="F269" s="261" t="s">
        <v>143</v>
      </c>
      <c r="G269" s="259"/>
      <c r="H269" s="262">
        <v>27.060000000000002</v>
      </c>
      <c r="I269" s="263"/>
      <c r="J269" s="259"/>
      <c r="K269" s="259"/>
      <c r="L269" s="264"/>
      <c r="M269" s="265"/>
      <c r="N269" s="266"/>
      <c r="O269" s="266"/>
      <c r="P269" s="266"/>
      <c r="Q269" s="266"/>
      <c r="R269" s="266"/>
      <c r="S269" s="266"/>
      <c r="T269" s="267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8" t="s">
        <v>137</v>
      </c>
      <c r="AU269" s="268" t="s">
        <v>88</v>
      </c>
      <c r="AV269" s="15" t="s">
        <v>133</v>
      </c>
      <c r="AW269" s="15" t="s">
        <v>36</v>
      </c>
      <c r="AX269" s="15" t="s">
        <v>21</v>
      </c>
      <c r="AY269" s="268" t="s">
        <v>126</v>
      </c>
    </row>
    <row r="270" s="14" customFormat="1">
      <c r="A270" s="14"/>
      <c r="B270" s="247"/>
      <c r="C270" s="248"/>
      <c r="D270" s="232" t="s">
        <v>137</v>
      </c>
      <c r="E270" s="248"/>
      <c r="F270" s="250" t="s">
        <v>251</v>
      </c>
      <c r="G270" s="248"/>
      <c r="H270" s="251">
        <v>29.765999999999998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7" t="s">
        <v>137</v>
      </c>
      <c r="AU270" s="257" t="s">
        <v>88</v>
      </c>
      <c r="AV270" s="14" t="s">
        <v>88</v>
      </c>
      <c r="AW270" s="14" t="s">
        <v>4</v>
      </c>
      <c r="AX270" s="14" t="s">
        <v>21</v>
      </c>
      <c r="AY270" s="257" t="s">
        <v>126</v>
      </c>
    </row>
    <row r="271" s="2" customFormat="1" ht="24.15" customHeight="1">
      <c r="A271" s="39"/>
      <c r="B271" s="40"/>
      <c r="C271" s="219" t="s">
        <v>8</v>
      </c>
      <c r="D271" s="219" t="s">
        <v>129</v>
      </c>
      <c r="E271" s="220" t="s">
        <v>252</v>
      </c>
      <c r="F271" s="221" t="s">
        <v>253</v>
      </c>
      <c r="G271" s="222" t="s">
        <v>132</v>
      </c>
      <c r="H271" s="223">
        <v>68.939999999999998</v>
      </c>
      <c r="I271" s="224"/>
      <c r="J271" s="225">
        <f>ROUND(I271*H271,2)</f>
        <v>0</v>
      </c>
      <c r="K271" s="221" t="s">
        <v>148</v>
      </c>
      <c r="L271" s="45"/>
      <c r="M271" s="226" t="s">
        <v>1</v>
      </c>
      <c r="N271" s="227" t="s">
        <v>44</v>
      </c>
      <c r="O271" s="92"/>
      <c r="P271" s="228">
        <f>O271*H271</f>
        <v>0</v>
      </c>
      <c r="Q271" s="228">
        <v>0.0027000000000000001</v>
      </c>
      <c r="R271" s="228">
        <f>Q271*H271</f>
        <v>0.186138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133</v>
      </c>
      <c r="AT271" s="230" t="s">
        <v>129</v>
      </c>
      <c r="AU271" s="230" t="s">
        <v>88</v>
      </c>
      <c r="AY271" s="18" t="s">
        <v>126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21</v>
      </c>
      <c r="BK271" s="231">
        <f>ROUND(I271*H271,2)</f>
        <v>0</v>
      </c>
      <c r="BL271" s="18" t="s">
        <v>133</v>
      </c>
      <c r="BM271" s="230" t="s">
        <v>254</v>
      </c>
    </row>
    <row r="272" s="2" customFormat="1">
      <c r="A272" s="39"/>
      <c r="B272" s="40"/>
      <c r="C272" s="41"/>
      <c r="D272" s="232" t="s">
        <v>135</v>
      </c>
      <c r="E272" s="41"/>
      <c r="F272" s="233" t="s">
        <v>255</v>
      </c>
      <c r="G272" s="41"/>
      <c r="H272" s="41"/>
      <c r="I272" s="234"/>
      <c r="J272" s="41"/>
      <c r="K272" s="41"/>
      <c r="L272" s="45"/>
      <c r="M272" s="235"/>
      <c r="N272" s="236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135</v>
      </c>
      <c r="AU272" s="18" t="s">
        <v>88</v>
      </c>
    </row>
    <row r="273" s="2" customFormat="1">
      <c r="A273" s="39"/>
      <c r="B273" s="40"/>
      <c r="C273" s="41"/>
      <c r="D273" s="269" t="s">
        <v>151</v>
      </c>
      <c r="E273" s="41"/>
      <c r="F273" s="270" t="s">
        <v>256</v>
      </c>
      <c r="G273" s="41"/>
      <c r="H273" s="41"/>
      <c r="I273" s="234"/>
      <c r="J273" s="41"/>
      <c r="K273" s="41"/>
      <c r="L273" s="45"/>
      <c r="M273" s="235"/>
      <c r="N273" s="236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151</v>
      </c>
      <c r="AU273" s="18" t="s">
        <v>88</v>
      </c>
    </row>
    <row r="274" s="13" customFormat="1">
      <c r="A274" s="13"/>
      <c r="B274" s="237"/>
      <c r="C274" s="238"/>
      <c r="D274" s="232" t="s">
        <v>137</v>
      </c>
      <c r="E274" s="239" t="s">
        <v>1</v>
      </c>
      <c r="F274" s="240" t="s">
        <v>138</v>
      </c>
      <c r="G274" s="238"/>
      <c r="H274" s="239" t="s">
        <v>1</v>
      </c>
      <c r="I274" s="241"/>
      <c r="J274" s="238"/>
      <c r="K274" s="238"/>
      <c r="L274" s="242"/>
      <c r="M274" s="243"/>
      <c r="N274" s="244"/>
      <c r="O274" s="244"/>
      <c r="P274" s="244"/>
      <c r="Q274" s="244"/>
      <c r="R274" s="244"/>
      <c r="S274" s="244"/>
      <c r="T274" s="24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6" t="s">
        <v>137</v>
      </c>
      <c r="AU274" s="246" t="s">
        <v>88</v>
      </c>
      <c r="AV274" s="13" t="s">
        <v>21</v>
      </c>
      <c r="AW274" s="13" t="s">
        <v>36</v>
      </c>
      <c r="AX274" s="13" t="s">
        <v>79</v>
      </c>
      <c r="AY274" s="246" t="s">
        <v>126</v>
      </c>
    </row>
    <row r="275" s="14" customFormat="1">
      <c r="A275" s="14"/>
      <c r="B275" s="247"/>
      <c r="C275" s="248"/>
      <c r="D275" s="232" t="s">
        <v>137</v>
      </c>
      <c r="E275" s="249" t="s">
        <v>1</v>
      </c>
      <c r="F275" s="250" t="s">
        <v>139</v>
      </c>
      <c r="G275" s="248"/>
      <c r="H275" s="251">
        <v>19.109999999999999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7" t="s">
        <v>137</v>
      </c>
      <c r="AU275" s="257" t="s">
        <v>88</v>
      </c>
      <c r="AV275" s="14" t="s">
        <v>88</v>
      </c>
      <c r="AW275" s="14" t="s">
        <v>36</v>
      </c>
      <c r="AX275" s="14" t="s">
        <v>79</v>
      </c>
      <c r="AY275" s="257" t="s">
        <v>126</v>
      </c>
    </row>
    <row r="276" s="13" customFormat="1">
      <c r="A276" s="13"/>
      <c r="B276" s="237"/>
      <c r="C276" s="238"/>
      <c r="D276" s="232" t="s">
        <v>137</v>
      </c>
      <c r="E276" s="239" t="s">
        <v>1</v>
      </c>
      <c r="F276" s="240" t="s">
        <v>140</v>
      </c>
      <c r="G276" s="238"/>
      <c r="H276" s="239" t="s">
        <v>1</v>
      </c>
      <c r="I276" s="241"/>
      <c r="J276" s="238"/>
      <c r="K276" s="238"/>
      <c r="L276" s="242"/>
      <c r="M276" s="243"/>
      <c r="N276" s="244"/>
      <c r="O276" s="244"/>
      <c r="P276" s="244"/>
      <c r="Q276" s="244"/>
      <c r="R276" s="244"/>
      <c r="S276" s="244"/>
      <c r="T276" s="24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6" t="s">
        <v>137</v>
      </c>
      <c r="AU276" s="246" t="s">
        <v>88</v>
      </c>
      <c r="AV276" s="13" t="s">
        <v>21</v>
      </c>
      <c r="AW276" s="13" t="s">
        <v>36</v>
      </c>
      <c r="AX276" s="13" t="s">
        <v>79</v>
      </c>
      <c r="AY276" s="246" t="s">
        <v>126</v>
      </c>
    </row>
    <row r="277" s="14" customFormat="1">
      <c r="A277" s="14"/>
      <c r="B277" s="247"/>
      <c r="C277" s="248"/>
      <c r="D277" s="232" t="s">
        <v>137</v>
      </c>
      <c r="E277" s="249" t="s">
        <v>1</v>
      </c>
      <c r="F277" s="250" t="s">
        <v>139</v>
      </c>
      <c r="G277" s="248"/>
      <c r="H277" s="251">
        <v>19.109999999999999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7" t="s">
        <v>137</v>
      </c>
      <c r="AU277" s="257" t="s">
        <v>88</v>
      </c>
      <c r="AV277" s="14" t="s">
        <v>88</v>
      </c>
      <c r="AW277" s="14" t="s">
        <v>36</v>
      </c>
      <c r="AX277" s="14" t="s">
        <v>79</v>
      </c>
      <c r="AY277" s="257" t="s">
        <v>126</v>
      </c>
    </row>
    <row r="278" s="13" customFormat="1">
      <c r="A278" s="13"/>
      <c r="B278" s="237"/>
      <c r="C278" s="238"/>
      <c r="D278" s="232" t="s">
        <v>137</v>
      </c>
      <c r="E278" s="239" t="s">
        <v>1</v>
      </c>
      <c r="F278" s="240" t="s">
        <v>197</v>
      </c>
      <c r="G278" s="238"/>
      <c r="H278" s="239" t="s">
        <v>1</v>
      </c>
      <c r="I278" s="241"/>
      <c r="J278" s="238"/>
      <c r="K278" s="238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137</v>
      </c>
      <c r="AU278" s="246" t="s">
        <v>88</v>
      </c>
      <c r="AV278" s="13" t="s">
        <v>21</v>
      </c>
      <c r="AW278" s="13" t="s">
        <v>36</v>
      </c>
      <c r="AX278" s="13" t="s">
        <v>79</v>
      </c>
      <c r="AY278" s="246" t="s">
        <v>126</v>
      </c>
    </row>
    <row r="279" s="14" customFormat="1">
      <c r="A279" s="14"/>
      <c r="B279" s="247"/>
      <c r="C279" s="248"/>
      <c r="D279" s="232" t="s">
        <v>137</v>
      </c>
      <c r="E279" s="249" t="s">
        <v>1</v>
      </c>
      <c r="F279" s="250" t="s">
        <v>142</v>
      </c>
      <c r="G279" s="248"/>
      <c r="H279" s="251">
        <v>0.71999999999999997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7" t="s">
        <v>137</v>
      </c>
      <c r="AU279" s="257" t="s">
        <v>88</v>
      </c>
      <c r="AV279" s="14" t="s">
        <v>88</v>
      </c>
      <c r="AW279" s="14" t="s">
        <v>36</v>
      </c>
      <c r="AX279" s="14" t="s">
        <v>79</v>
      </c>
      <c r="AY279" s="257" t="s">
        <v>126</v>
      </c>
    </row>
    <row r="280" s="16" customFormat="1">
      <c r="A280" s="16"/>
      <c r="B280" s="271"/>
      <c r="C280" s="272"/>
      <c r="D280" s="232" t="s">
        <v>137</v>
      </c>
      <c r="E280" s="273" t="s">
        <v>1</v>
      </c>
      <c r="F280" s="274" t="s">
        <v>157</v>
      </c>
      <c r="G280" s="272"/>
      <c r="H280" s="275">
        <v>38.939999999999998</v>
      </c>
      <c r="I280" s="276"/>
      <c r="J280" s="272"/>
      <c r="K280" s="272"/>
      <c r="L280" s="277"/>
      <c r="M280" s="278"/>
      <c r="N280" s="279"/>
      <c r="O280" s="279"/>
      <c r="P280" s="279"/>
      <c r="Q280" s="279"/>
      <c r="R280" s="279"/>
      <c r="S280" s="279"/>
      <c r="T280" s="280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81" t="s">
        <v>137</v>
      </c>
      <c r="AU280" s="281" t="s">
        <v>88</v>
      </c>
      <c r="AV280" s="16" t="s">
        <v>127</v>
      </c>
      <c r="AW280" s="16" t="s">
        <v>36</v>
      </c>
      <c r="AX280" s="16" t="s">
        <v>79</v>
      </c>
      <c r="AY280" s="281" t="s">
        <v>126</v>
      </c>
    </row>
    <row r="281" s="13" customFormat="1">
      <c r="A281" s="13"/>
      <c r="B281" s="237"/>
      <c r="C281" s="238"/>
      <c r="D281" s="232" t="s">
        <v>137</v>
      </c>
      <c r="E281" s="239" t="s">
        <v>1</v>
      </c>
      <c r="F281" s="240" t="s">
        <v>219</v>
      </c>
      <c r="G281" s="238"/>
      <c r="H281" s="239" t="s">
        <v>1</v>
      </c>
      <c r="I281" s="241"/>
      <c r="J281" s="238"/>
      <c r="K281" s="238"/>
      <c r="L281" s="242"/>
      <c r="M281" s="243"/>
      <c r="N281" s="244"/>
      <c r="O281" s="244"/>
      <c r="P281" s="244"/>
      <c r="Q281" s="244"/>
      <c r="R281" s="244"/>
      <c r="S281" s="244"/>
      <c r="T281" s="24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6" t="s">
        <v>137</v>
      </c>
      <c r="AU281" s="246" t="s">
        <v>88</v>
      </c>
      <c r="AV281" s="13" t="s">
        <v>21</v>
      </c>
      <c r="AW281" s="13" t="s">
        <v>36</v>
      </c>
      <c r="AX281" s="13" t="s">
        <v>79</v>
      </c>
      <c r="AY281" s="246" t="s">
        <v>126</v>
      </c>
    </row>
    <row r="282" s="13" customFormat="1">
      <c r="A282" s="13"/>
      <c r="B282" s="237"/>
      <c r="C282" s="238"/>
      <c r="D282" s="232" t="s">
        <v>137</v>
      </c>
      <c r="E282" s="239" t="s">
        <v>1</v>
      </c>
      <c r="F282" s="240" t="s">
        <v>138</v>
      </c>
      <c r="G282" s="238"/>
      <c r="H282" s="239" t="s">
        <v>1</v>
      </c>
      <c r="I282" s="241"/>
      <c r="J282" s="238"/>
      <c r="K282" s="238"/>
      <c r="L282" s="242"/>
      <c r="M282" s="243"/>
      <c r="N282" s="244"/>
      <c r="O282" s="244"/>
      <c r="P282" s="244"/>
      <c r="Q282" s="244"/>
      <c r="R282" s="244"/>
      <c r="S282" s="244"/>
      <c r="T282" s="24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6" t="s">
        <v>137</v>
      </c>
      <c r="AU282" s="246" t="s">
        <v>88</v>
      </c>
      <c r="AV282" s="13" t="s">
        <v>21</v>
      </c>
      <c r="AW282" s="13" t="s">
        <v>36</v>
      </c>
      <c r="AX282" s="13" t="s">
        <v>79</v>
      </c>
      <c r="AY282" s="246" t="s">
        <v>126</v>
      </c>
    </row>
    <row r="283" s="14" customFormat="1">
      <c r="A283" s="14"/>
      <c r="B283" s="247"/>
      <c r="C283" s="248"/>
      <c r="D283" s="232" t="s">
        <v>137</v>
      </c>
      <c r="E283" s="249" t="s">
        <v>1</v>
      </c>
      <c r="F283" s="250" t="s">
        <v>220</v>
      </c>
      <c r="G283" s="248"/>
      <c r="H283" s="251">
        <v>14.699999999999999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7" t="s">
        <v>137</v>
      </c>
      <c r="AU283" s="257" t="s">
        <v>88</v>
      </c>
      <c r="AV283" s="14" t="s">
        <v>88</v>
      </c>
      <c r="AW283" s="14" t="s">
        <v>36</v>
      </c>
      <c r="AX283" s="14" t="s">
        <v>79</v>
      </c>
      <c r="AY283" s="257" t="s">
        <v>126</v>
      </c>
    </row>
    <row r="284" s="13" customFormat="1">
      <c r="A284" s="13"/>
      <c r="B284" s="237"/>
      <c r="C284" s="238"/>
      <c r="D284" s="232" t="s">
        <v>137</v>
      </c>
      <c r="E284" s="239" t="s">
        <v>1</v>
      </c>
      <c r="F284" s="240" t="s">
        <v>140</v>
      </c>
      <c r="G284" s="238"/>
      <c r="H284" s="239" t="s">
        <v>1</v>
      </c>
      <c r="I284" s="241"/>
      <c r="J284" s="238"/>
      <c r="K284" s="238"/>
      <c r="L284" s="242"/>
      <c r="M284" s="243"/>
      <c r="N284" s="244"/>
      <c r="O284" s="244"/>
      <c r="P284" s="244"/>
      <c r="Q284" s="244"/>
      <c r="R284" s="244"/>
      <c r="S284" s="244"/>
      <c r="T284" s="24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6" t="s">
        <v>137</v>
      </c>
      <c r="AU284" s="246" t="s">
        <v>88</v>
      </c>
      <c r="AV284" s="13" t="s">
        <v>21</v>
      </c>
      <c r="AW284" s="13" t="s">
        <v>36</v>
      </c>
      <c r="AX284" s="13" t="s">
        <v>79</v>
      </c>
      <c r="AY284" s="246" t="s">
        <v>126</v>
      </c>
    </row>
    <row r="285" s="14" customFormat="1">
      <c r="A285" s="14"/>
      <c r="B285" s="247"/>
      <c r="C285" s="248"/>
      <c r="D285" s="232" t="s">
        <v>137</v>
      </c>
      <c r="E285" s="249" t="s">
        <v>1</v>
      </c>
      <c r="F285" s="250" t="s">
        <v>220</v>
      </c>
      <c r="G285" s="248"/>
      <c r="H285" s="251">
        <v>14.699999999999999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7" t="s">
        <v>137</v>
      </c>
      <c r="AU285" s="257" t="s">
        <v>88</v>
      </c>
      <c r="AV285" s="14" t="s">
        <v>88</v>
      </c>
      <c r="AW285" s="14" t="s">
        <v>36</v>
      </c>
      <c r="AX285" s="14" t="s">
        <v>79</v>
      </c>
      <c r="AY285" s="257" t="s">
        <v>126</v>
      </c>
    </row>
    <row r="286" s="13" customFormat="1">
      <c r="A286" s="13"/>
      <c r="B286" s="237"/>
      <c r="C286" s="238"/>
      <c r="D286" s="232" t="s">
        <v>137</v>
      </c>
      <c r="E286" s="239" t="s">
        <v>1</v>
      </c>
      <c r="F286" s="240" t="s">
        <v>197</v>
      </c>
      <c r="G286" s="238"/>
      <c r="H286" s="239" t="s">
        <v>1</v>
      </c>
      <c r="I286" s="241"/>
      <c r="J286" s="238"/>
      <c r="K286" s="238"/>
      <c r="L286" s="242"/>
      <c r="M286" s="243"/>
      <c r="N286" s="244"/>
      <c r="O286" s="244"/>
      <c r="P286" s="244"/>
      <c r="Q286" s="244"/>
      <c r="R286" s="244"/>
      <c r="S286" s="244"/>
      <c r="T286" s="24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6" t="s">
        <v>137</v>
      </c>
      <c r="AU286" s="246" t="s">
        <v>88</v>
      </c>
      <c r="AV286" s="13" t="s">
        <v>21</v>
      </c>
      <c r="AW286" s="13" t="s">
        <v>36</v>
      </c>
      <c r="AX286" s="13" t="s">
        <v>79</v>
      </c>
      <c r="AY286" s="246" t="s">
        <v>126</v>
      </c>
    </row>
    <row r="287" s="14" customFormat="1">
      <c r="A287" s="14"/>
      <c r="B287" s="247"/>
      <c r="C287" s="248"/>
      <c r="D287" s="232" t="s">
        <v>137</v>
      </c>
      <c r="E287" s="249" t="s">
        <v>1</v>
      </c>
      <c r="F287" s="250" t="s">
        <v>221</v>
      </c>
      <c r="G287" s="248"/>
      <c r="H287" s="251">
        <v>0.59999999999999998</v>
      </c>
      <c r="I287" s="252"/>
      <c r="J287" s="248"/>
      <c r="K287" s="248"/>
      <c r="L287" s="253"/>
      <c r="M287" s="254"/>
      <c r="N287" s="255"/>
      <c r="O287" s="255"/>
      <c r="P287" s="255"/>
      <c r="Q287" s="255"/>
      <c r="R287" s="255"/>
      <c r="S287" s="255"/>
      <c r="T287" s="25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7" t="s">
        <v>137</v>
      </c>
      <c r="AU287" s="257" t="s">
        <v>88</v>
      </c>
      <c r="AV287" s="14" t="s">
        <v>88</v>
      </c>
      <c r="AW287" s="14" t="s">
        <v>36</v>
      </c>
      <c r="AX287" s="14" t="s">
        <v>79</v>
      </c>
      <c r="AY287" s="257" t="s">
        <v>126</v>
      </c>
    </row>
    <row r="288" s="16" customFormat="1">
      <c r="A288" s="16"/>
      <c r="B288" s="271"/>
      <c r="C288" s="272"/>
      <c r="D288" s="232" t="s">
        <v>137</v>
      </c>
      <c r="E288" s="273" t="s">
        <v>1</v>
      </c>
      <c r="F288" s="274" t="s">
        <v>157</v>
      </c>
      <c r="G288" s="272"/>
      <c r="H288" s="275">
        <v>30</v>
      </c>
      <c r="I288" s="276"/>
      <c r="J288" s="272"/>
      <c r="K288" s="272"/>
      <c r="L288" s="277"/>
      <c r="M288" s="278"/>
      <c r="N288" s="279"/>
      <c r="O288" s="279"/>
      <c r="P288" s="279"/>
      <c r="Q288" s="279"/>
      <c r="R288" s="279"/>
      <c r="S288" s="279"/>
      <c r="T288" s="280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81" t="s">
        <v>137</v>
      </c>
      <c r="AU288" s="281" t="s">
        <v>88</v>
      </c>
      <c r="AV288" s="16" t="s">
        <v>127</v>
      </c>
      <c r="AW288" s="16" t="s">
        <v>36</v>
      </c>
      <c r="AX288" s="16" t="s">
        <v>79</v>
      </c>
      <c r="AY288" s="281" t="s">
        <v>126</v>
      </c>
    </row>
    <row r="289" s="15" customFormat="1">
      <c r="A289" s="15"/>
      <c r="B289" s="258"/>
      <c r="C289" s="259"/>
      <c r="D289" s="232" t="s">
        <v>137</v>
      </c>
      <c r="E289" s="260" t="s">
        <v>1</v>
      </c>
      <c r="F289" s="261" t="s">
        <v>143</v>
      </c>
      <c r="G289" s="259"/>
      <c r="H289" s="262">
        <v>68.939999999999998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8" t="s">
        <v>137</v>
      </c>
      <c r="AU289" s="268" t="s">
        <v>88</v>
      </c>
      <c r="AV289" s="15" t="s">
        <v>133</v>
      </c>
      <c r="AW289" s="15" t="s">
        <v>36</v>
      </c>
      <c r="AX289" s="15" t="s">
        <v>21</v>
      </c>
      <c r="AY289" s="268" t="s">
        <v>126</v>
      </c>
    </row>
    <row r="290" s="2" customFormat="1" ht="24.15" customHeight="1">
      <c r="A290" s="39"/>
      <c r="B290" s="40"/>
      <c r="C290" s="219" t="s">
        <v>257</v>
      </c>
      <c r="D290" s="219" t="s">
        <v>129</v>
      </c>
      <c r="E290" s="220" t="s">
        <v>258</v>
      </c>
      <c r="F290" s="221" t="s">
        <v>259</v>
      </c>
      <c r="G290" s="222" t="s">
        <v>168</v>
      </c>
      <c r="H290" s="223">
        <v>57.600000000000001</v>
      </c>
      <c r="I290" s="224"/>
      <c r="J290" s="225">
        <f>ROUND(I290*H290,2)</f>
        <v>0</v>
      </c>
      <c r="K290" s="221" t="s">
        <v>148</v>
      </c>
      <c r="L290" s="45"/>
      <c r="M290" s="226" t="s">
        <v>1</v>
      </c>
      <c r="N290" s="227" t="s">
        <v>44</v>
      </c>
      <c r="O290" s="92"/>
      <c r="P290" s="228">
        <f>O290*H290</f>
        <v>0</v>
      </c>
      <c r="Q290" s="228">
        <v>0.020646000000000001</v>
      </c>
      <c r="R290" s="228">
        <f>Q290*H290</f>
        <v>1.1892096000000001</v>
      </c>
      <c r="S290" s="228">
        <v>0</v>
      </c>
      <c r="T290" s="22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133</v>
      </c>
      <c r="AT290" s="230" t="s">
        <v>129</v>
      </c>
      <c r="AU290" s="230" t="s">
        <v>88</v>
      </c>
      <c r="AY290" s="18" t="s">
        <v>126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21</v>
      </c>
      <c r="BK290" s="231">
        <f>ROUND(I290*H290,2)</f>
        <v>0</v>
      </c>
      <c r="BL290" s="18" t="s">
        <v>133</v>
      </c>
      <c r="BM290" s="230" t="s">
        <v>229</v>
      </c>
    </row>
    <row r="291" s="2" customFormat="1">
      <c r="A291" s="39"/>
      <c r="B291" s="40"/>
      <c r="C291" s="41"/>
      <c r="D291" s="232" t="s">
        <v>135</v>
      </c>
      <c r="E291" s="41"/>
      <c r="F291" s="233" t="s">
        <v>260</v>
      </c>
      <c r="G291" s="41"/>
      <c r="H291" s="41"/>
      <c r="I291" s="234"/>
      <c r="J291" s="41"/>
      <c r="K291" s="41"/>
      <c r="L291" s="45"/>
      <c r="M291" s="235"/>
      <c r="N291" s="236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135</v>
      </c>
      <c r="AU291" s="18" t="s">
        <v>88</v>
      </c>
    </row>
    <row r="292" s="2" customFormat="1">
      <c r="A292" s="39"/>
      <c r="B292" s="40"/>
      <c r="C292" s="41"/>
      <c r="D292" s="269" t="s">
        <v>151</v>
      </c>
      <c r="E292" s="41"/>
      <c r="F292" s="270" t="s">
        <v>261</v>
      </c>
      <c r="G292" s="41"/>
      <c r="H292" s="41"/>
      <c r="I292" s="234"/>
      <c r="J292" s="41"/>
      <c r="K292" s="41"/>
      <c r="L292" s="45"/>
      <c r="M292" s="235"/>
      <c r="N292" s="236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151</v>
      </c>
      <c r="AU292" s="18" t="s">
        <v>88</v>
      </c>
    </row>
    <row r="293" s="13" customFormat="1">
      <c r="A293" s="13"/>
      <c r="B293" s="237"/>
      <c r="C293" s="238"/>
      <c r="D293" s="232" t="s">
        <v>137</v>
      </c>
      <c r="E293" s="239" t="s">
        <v>1</v>
      </c>
      <c r="F293" s="240" t="s">
        <v>262</v>
      </c>
      <c r="G293" s="238"/>
      <c r="H293" s="239" t="s">
        <v>1</v>
      </c>
      <c r="I293" s="241"/>
      <c r="J293" s="238"/>
      <c r="K293" s="238"/>
      <c r="L293" s="242"/>
      <c r="M293" s="243"/>
      <c r="N293" s="244"/>
      <c r="O293" s="244"/>
      <c r="P293" s="244"/>
      <c r="Q293" s="244"/>
      <c r="R293" s="244"/>
      <c r="S293" s="244"/>
      <c r="T293" s="24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6" t="s">
        <v>137</v>
      </c>
      <c r="AU293" s="246" t="s">
        <v>88</v>
      </c>
      <c r="AV293" s="13" t="s">
        <v>21</v>
      </c>
      <c r="AW293" s="13" t="s">
        <v>36</v>
      </c>
      <c r="AX293" s="13" t="s">
        <v>79</v>
      </c>
      <c r="AY293" s="246" t="s">
        <v>126</v>
      </c>
    </row>
    <row r="294" s="14" customFormat="1">
      <c r="A294" s="14"/>
      <c r="B294" s="247"/>
      <c r="C294" s="248"/>
      <c r="D294" s="232" t="s">
        <v>137</v>
      </c>
      <c r="E294" s="249" t="s">
        <v>1</v>
      </c>
      <c r="F294" s="250" t="s">
        <v>263</v>
      </c>
      <c r="G294" s="248"/>
      <c r="H294" s="251">
        <v>38.399999999999999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7" t="s">
        <v>137</v>
      </c>
      <c r="AU294" s="257" t="s">
        <v>88</v>
      </c>
      <c r="AV294" s="14" t="s">
        <v>88</v>
      </c>
      <c r="AW294" s="14" t="s">
        <v>36</v>
      </c>
      <c r="AX294" s="14" t="s">
        <v>79</v>
      </c>
      <c r="AY294" s="257" t="s">
        <v>126</v>
      </c>
    </row>
    <row r="295" s="14" customFormat="1">
      <c r="A295" s="14"/>
      <c r="B295" s="247"/>
      <c r="C295" s="248"/>
      <c r="D295" s="232" t="s">
        <v>137</v>
      </c>
      <c r="E295" s="249" t="s">
        <v>1</v>
      </c>
      <c r="F295" s="250" t="s">
        <v>264</v>
      </c>
      <c r="G295" s="248"/>
      <c r="H295" s="251">
        <v>12.6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7" t="s">
        <v>137</v>
      </c>
      <c r="AU295" s="257" t="s">
        <v>88</v>
      </c>
      <c r="AV295" s="14" t="s">
        <v>88</v>
      </c>
      <c r="AW295" s="14" t="s">
        <v>36</v>
      </c>
      <c r="AX295" s="14" t="s">
        <v>79</v>
      </c>
      <c r="AY295" s="257" t="s">
        <v>126</v>
      </c>
    </row>
    <row r="296" s="14" customFormat="1">
      <c r="A296" s="14"/>
      <c r="B296" s="247"/>
      <c r="C296" s="248"/>
      <c r="D296" s="232" t="s">
        <v>137</v>
      </c>
      <c r="E296" s="249" t="s">
        <v>1</v>
      </c>
      <c r="F296" s="250" t="s">
        <v>265</v>
      </c>
      <c r="G296" s="248"/>
      <c r="H296" s="251">
        <v>3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7" t="s">
        <v>137</v>
      </c>
      <c r="AU296" s="257" t="s">
        <v>88</v>
      </c>
      <c r="AV296" s="14" t="s">
        <v>88</v>
      </c>
      <c r="AW296" s="14" t="s">
        <v>36</v>
      </c>
      <c r="AX296" s="14" t="s">
        <v>79</v>
      </c>
      <c r="AY296" s="257" t="s">
        <v>126</v>
      </c>
    </row>
    <row r="297" s="14" customFormat="1">
      <c r="A297" s="14"/>
      <c r="B297" s="247"/>
      <c r="C297" s="248"/>
      <c r="D297" s="232" t="s">
        <v>137</v>
      </c>
      <c r="E297" s="249" t="s">
        <v>1</v>
      </c>
      <c r="F297" s="250" t="s">
        <v>266</v>
      </c>
      <c r="G297" s="248"/>
      <c r="H297" s="251">
        <v>3.6000000000000001</v>
      </c>
      <c r="I297" s="252"/>
      <c r="J297" s="248"/>
      <c r="K297" s="248"/>
      <c r="L297" s="253"/>
      <c r="M297" s="254"/>
      <c r="N297" s="255"/>
      <c r="O297" s="255"/>
      <c r="P297" s="255"/>
      <c r="Q297" s="255"/>
      <c r="R297" s="255"/>
      <c r="S297" s="255"/>
      <c r="T297" s="25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7" t="s">
        <v>137</v>
      </c>
      <c r="AU297" s="257" t="s">
        <v>88</v>
      </c>
      <c r="AV297" s="14" t="s">
        <v>88</v>
      </c>
      <c r="AW297" s="14" t="s">
        <v>36</v>
      </c>
      <c r="AX297" s="14" t="s">
        <v>79</v>
      </c>
      <c r="AY297" s="257" t="s">
        <v>126</v>
      </c>
    </row>
    <row r="298" s="15" customFormat="1">
      <c r="A298" s="15"/>
      <c r="B298" s="258"/>
      <c r="C298" s="259"/>
      <c r="D298" s="232" t="s">
        <v>137</v>
      </c>
      <c r="E298" s="260" t="s">
        <v>1</v>
      </c>
      <c r="F298" s="261" t="s">
        <v>143</v>
      </c>
      <c r="G298" s="259"/>
      <c r="H298" s="262">
        <v>57.600000000000001</v>
      </c>
      <c r="I298" s="263"/>
      <c r="J298" s="259"/>
      <c r="K298" s="259"/>
      <c r="L298" s="264"/>
      <c r="M298" s="265"/>
      <c r="N298" s="266"/>
      <c r="O298" s="266"/>
      <c r="P298" s="266"/>
      <c r="Q298" s="266"/>
      <c r="R298" s="266"/>
      <c r="S298" s="266"/>
      <c r="T298" s="267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8" t="s">
        <v>137</v>
      </c>
      <c r="AU298" s="268" t="s">
        <v>88</v>
      </c>
      <c r="AV298" s="15" t="s">
        <v>133</v>
      </c>
      <c r="AW298" s="15" t="s">
        <v>36</v>
      </c>
      <c r="AX298" s="15" t="s">
        <v>21</v>
      </c>
      <c r="AY298" s="268" t="s">
        <v>126</v>
      </c>
    </row>
    <row r="299" s="2" customFormat="1" ht="24.15" customHeight="1">
      <c r="A299" s="39"/>
      <c r="B299" s="40"/>
      <c r="C299" s="219" t="s">
        <v>267</v>
      </c>
      <c r="D299" s="219" t="s">
        <v>129</v>
      </c>
      <c r="E299" s="220" t="s">
        <v>268</v>
      </c>
      <c r="F299" s="221" t="s">
        <v>269</v>
      </c>
      <c r="G299" s="222" t="s">
        <v>132</v>
      </c>
      <c r="H299" s="223">
        <v>273.24000000000001</v>
      </c>
      <c r="I299" s="224"/>
      <c r="J299" s="225">
        <f>ROUND(I299*H299,2)</f>
        <v>0</v>
      </c>
      <c r="K299" s="221" t="s">
        <v>148</v>
      </c>
      <c r="L299" s="45"/>
      <c r="M299" s="226" t="s">
        <v>1</v>
      </c>
      <c r="N299" s="227" t="s">
        <v>44</v>
      </c>
      <c r="O299" s="92"/>
      <c r="P299" s="228">
        <f>O299*H299</f>
        <v>0</v>
      </c>
      <c r="Q299" s="228">
        <v>0.00038499999999999998</v>
      </c>
      <c r="R299" s="228">
        <f>Q299*H299</f>
        <v>0.1051974</v>
      </c>
      <c r="S299" s="228">
        <v>1.0000000000000001E-05</v>
      </c>
      <c r="T299" s="229">
        <f>S299*H299</f>
        <v>0.0027324000000000003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0" t="s">
        <v>133</v>
      </c>
      <c r="AT299" s="230" t="s">
        <v>129</v>
      </c>
      <c r="AU299" s="230" t="s">
        <v>88</v>
      </c>
      <c r="AY299" s="18" t="s">
        <v>126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8" t="s">
        <v>21</v>
      </c>
      <c r="BK299" s="231">
        <f>ROUND(I299*H299,2)</f>
        <v>0</v>
      </c>
      <c r="BL299" s="18" t="s">
        <v>133</v>
      </c>
      <c r="BM299" s="230" t="s">
        <v>270</v>
      </c>
    </row>
    <row r="300" s="2" customFormat="1">
      <c r="A300" s="39"/>
      <c r="B300" s="40"/>
      <c r="C300" s="41"/>
      <c r="D300" s="232" t="s">
        <v>135</v>
      </c>
      <c r="E300" s="41"/>
      <c r="F300" s="233" t="s">
        <v>271</v>
      </c>
      <c r="G300" s="41"/>
      <c r="H300" s="41"/>
      <c r="I300" s="234"/>
      <c r="J300" s="41"/>
      <c r="K300" s="41"/>
      <c r="L300" s="45"/>
      <c r="M300" s="235"/>
      <c r="N300" s="236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135</v>
      </c>
      <c r="AU300" s="18" t="s">
        <v>88</v>
      </c>
    </row>
    <row r="301" s="2" customFormat="1">
      <c r="A301" s="39"/>
      <c r="B301" s="40"/>
      <c r="C301" s="41"/>
      <c r="D301" s="269" t="s">
        <v>151</v>
      </c>
      <c r="E301" s="41"/>
      <c r="F301" s="270" t="s">
        <v>272</v>
      </c>
      <c r="G301" s="41"/>
      <c r="H301" s="41"/>
      <c r="I301" s="234"/>
      <c r="J301" s="41"/>
      <c r="K301" s="41"/>
      <c r="L301" s="45"/>
      <c r="M301" s="235"/>
      <c r="N301" s="236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151</v>
      </c>
      <c r="AU301" s="18" t="s">
        <v>88</v>
      </c>
    </row>
    <row r="302" s="2" customFormat="1">
      <c r="A302" s="39"/>
      <c r="B302" s="40"/>
      <c r="C302" s="41"/>
      <c r="D302" s="232" t="s">
        <v>194</v>
      </c>
      <c r="E302" s="41"/>
      <c r="F302" s="282" t="s">
        <v>273</v>
      </c>
      <c r="G302" s="41"/>
      <c r="H302" s="41"/>
      <c r="I302" s="234"/>
      <c r="J302" s="41"/>
      <c r="K302" s="41"/>
      <c r="L302" s="45"/>
      <c r="M302" s="235"/>
      <c r="N302" s="236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194</v>
      </c>
      <c r="AU302" s="18" t="s">
        <v>88</v>
      </c>
    </row>
    <row r="303" s="14" customFormat="1">
      <c r="A303" s="14"/>
      <c r="B303" s="247"/>
      <c r="C303" s="248"/>
      <c r="D303" s="232" t="s">
        <v>137</v>
      </c>
      <c r="E303" s="249" t="s">
        <v>1</v>
      </c>
      <c r="F303" s="250" t="s">
        <v>274</v>
      </c>
      <c r="G303" s="248"/>
      <c r="H303" s="251">
        <v>88.200000000000003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7" t="s">
        <v>137</v>
      </c>
      <c r="AU303" s="257" t="s">
        <v>88</v>
      </c>
      <c r="AV303" s="14" t="s">
        <v>88</v>
      </c>
      <c r="AW303" s="14" t="s">
        <v>36</v>
      </c>
      <c r="AX303" s="14" t="s">
        <v>79</v>
      </c>
      <c r="AY303" s="257" t="s">
        <v>126</v>
      </c>
    </row>
    <row r="304" s="14" customFormat="1">
      <c r="A304" s="14"/>
      <c r="B304" s="247"/>
      <c r="C304" s="248"/>
      <c r="D304" s="232" t="s">
        <v>137</v>
      </c>
      <c r="E304" s="249" t="s">
        <v>1</v>
      </c>
      <c r="F304" s="250" t="s">
        <v>275</v>
      </c>
      <c r="G304" s="248"/>
      <c r="H304" s="251">
        <v>30.870000000000001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7" t="s">
        <v>137</v>
      </c>
      <c r="AU304" s="257" t="s">
        <v>88</v>
      </c>
      <c r="AV304" s="14" t="s">
        <v>88</v>
      </c>
      <c r="AW304" s="14" t="s">
        <v>36</v>
      </c>
      <c r="AX304" s="14" t="s">
        <v>79</v>
      </c>
      <c r="AY304" s="257" t="s">
        <v>126</v>
      </c>
    </row>
    <row r="305" s="14" customFormat="1">
      <c r="A305" s="14"/>
      <c r="B305" s="247"/>
      <c r="C305" s="248"/>
      <c r="D305" s="232" t="s">
        <v>137</v>
      </c>
      <c r="E305" s="249" t="s">
        <v>1</v>
      </c>
      <c r="F305" s="250" t="s">
        <v>276</v>
      </c>
      <c r="G305" s="248"/>
      <c r="H305" s="251">
        <v>7.3499999999999996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7" t="s">
        <v>137</v>
      </c>
      <c r="AU305" s="257" t="s">
        <v>88</v>
      </c>
      <c r="AV305" s="14" t="s">
        <v>88</v>
      </c>
      <c r="AW305" s="14" t="s">
        <v>36</v>
      </c>
      <c r="AX305" s="14" t="s">
        <v>79</v>
      </c>
      <c r="AY305" s="257" t="s">
        <v>126</v>
      </c>
    </row>
    <row r="306" s="14" customFormat="1">
      <c r="A306" s="14"/>
      <c r="B306" s="247"/>
      <c r="C306" s="248"/>
      <c r="D306" s="232" t="s">
        <v>137</v>
      </c>
      <c r="E306" s="249" t="s">
        <v>1</v>
      </c>
      <c r="F306" s="250" t="s">
        <v>277</v>
      </c>
      <c r="G306" s="248"/>
      <c r="H306" s="251">
        <v>5.8799999999999999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7" t="s">
        <v>137</v>
      </c>
      <c r="AU306" s="257" t="s">
        <v>88</v>
      </c>
      <c r="AV306" s="14" t="s">
        <v>88</v>
      </c>
      <c r="AW306" s="14" t="s">
        <v>36</v>
      </c>
      <c r="AX306" s="14" t="s">
        <v>79</v>
      </c>
      <c r="AY306" s="257" t="s">
        <v>126</v>
      </c>
    </row>
    <row r="307" s="14" customFormat="1">
      <c r="A307" s="14"/>
      <c r="B307" s="247"/>
      <c r="C307" s="248"/>
      <c r="D307" s="232" t="s">
        <v>137</v>
      </c>
      <c r="E307" s="249" t="s">
        <v>1</v>
      </c>
      <c r="F307" s="250" t="s">
        <v>278</v>
      </c>
      <c r="G307" s="248"/>
      <c r="H307" s="251">
        <v>4.3200000000000003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7" t="s">
        <v>137</v>
      </c>
      <c r="AU307" s="257" t="s">
        <v>88</v>
      </c>
      <c r="AV307" s="14" t="s">
        <v>88</v>
      </c>
      <c r="AW307" s="14" t="s">
        <v>36</v>
      </c>
      <c r="AX307" s="14" t="s">
        <v>79</v>
      </c>
      <c r="AY307" s="257" t="s">
        <v>126</v>
      </c>
    </row>
    <row r="308" s="15" customFormat="1">
      <c r="A308" s="15"/>
      <c r="B308" s="258"/>
      <c r="C308" s="259"/>
      <c r="D308" s="232" t="s">
        <v>137</v>
      </c>
      <c r="E308" s="260" t="s">
        <v>1</v>
      </c>
      <c r="F308" s="261" t="s">
        <v>143</v>
      </c>
      <c r="G308" s="259"/>
      <c r="H308" s="262">
        <v>136.62000000000001</v>
      </c>
      <c r="I308" s="263"/>
      <c r="J308" s="259"/>
      <c r="K308" s="259"/>
      <c r="L308" s="264"/>
      <c r="M308" s="265"/>
      <c r="N308" s="266"/>
      <c r="O308" s="266"/>
      <c r="P308" s="266"/>
      <c r="Q308" s="266"/>
      <c r="R308" s="266"/>
      <c r="S308" s="266"/>
      <c r="T308" s="267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8" t="s">
        <v>137</v>
      </c>
      <c r="AU308" s="268" t="s">
        <v>88</v>
      </c>
      <c r="AV308" s="15" t="s">
        <v>133</v>
      </c>
      <c r="AW308" s="15" t="s">
        <v>36</v>
      </c>
      <c r="AX308" s="15" t="s">
        <v>21</v>
      </c>
      <c r="AY308" s="268" t="s">
        <v>126</v>
      </c>
    </row>
    <row r="309" s="14" customFormat="1">
      <c r="A309" s="14"/>
      <c r="B309" s="247"/>
      <c r="C309" s="248"/>
      <c r="D309" s="232" t="s">
        <v>137</v>
      </c>
      <c r="E309" s="248"/>
      <c r="F309" s="250" t="s">
        <v>279</v>
      </c>
      <c r="G309" s="248"/>
      <c r="H309" s="251">
        <v>273.24000000000001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7" t="s">
        <v>137</v>
      </c>
      <c r="AU309" s="257" t="s">
        <v>88</v>
      </c>
      <c r="AV309" s="14" t="s">
        <v>88</v>
      </c>
      <c r="AW309" s="14" t="s">
        <v>4</v>
      </c>
      <c r="AX309" s="14" t="s">
        <v>21</v>
      </c>
      <c r="AY309" s="257" t="s">
        <v>126</v>
      </c>
    </row>
    <row r="310" s="2" customFormat="1" ht="16.5" customHeight="1">
      <c r="A310" s="39"/>
      <c r="B310" s="40"/>
      <c r="C310" s="219" t="s">
        <v>280</v>
      </c>
      <c r="D310" s="219" t="s">
        <v>129</v>
      </c>
      <c r="E310" s="220" t="s">
        <v>281</v>
      </c>
      <c r="F310" s="221" t="s">
        <v>282</v>
      </c>
      <c r="G310" s="222" t="s">
        <v>132</v>
      </c>
      <c r="H310" s="223">
        <v>68.939999999999998</v>
      </c>
      <c r="I310" s="224"/>
      <c r="J310" s="225">
        <f>ROUND(I310*H310,2)</f>
        <v>0</v>
      </c>
      <c r="K310" s="221" t="s">
        <v>1</v>
      </c>
      <c r="L310" s="45"/>
      <c r="M310" s="226" t="s">
        <v>1</v>
      </c>
      <c r="N310" s="227" t="s">
        <v>44</v>
      </c>
      <c r="O310" s="92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0" t="s">
        <v>133</v>
      </c>
      <c r="AT310" s="230" t="s">
        <v>129</v>
      </c>
      <c r="AU310" s="230" t="s">
        <v>88</v>
      </c>
      <c r="AY310" s="18" t="s">
        <v>126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8" t="s">
        <v>21</v>
      </c>
      <c r="BK310" s="231">
        <f>ROUND(I310*H310,2)</f>
        <v>0</v>
      </c>
      <c r="BL310" s="18" t="s">
        <v>133</v>
      </c>
      <c r="BM310" s="230" t="s">
        <v>283</v>
      </c>
    </row>
    <row r="311" s="2" customFormat="1">
      <c r="A311" s="39"/>
      <c r="B311" s="40"/>
      <c r="C311" s="41"/>
      <c r="D311" s="232" t="s">
        <v>135</v>
      </c>
      <c r="E311" s="41"/>
      <c r="F311" s="233" t="s">
        <v>282</v>
      </c>
      <c r="G311" s="41"/>
      <c r="H311" s="41"/>
      <c r="I311" s="234"/>
      <c r="J311" s="41"/>
      <c r="K311" s="41"/>
      <c r="L311" s="45"/>
      <c r="M311" s="235"/>
      <c r="N311" s="236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135</v>
      </c>
      <c r="AU311" s="18" t="s">
        <v>88</v>
      </c>
    </row>
    <row r="312" s="13" customFormat="1">
      <c r="A312" s="13"/>
      <c r="B312" s="237"/>
      <c r="C312" s="238"/>
      <c r="D312" s="232" t="s">
        <v>137</v>
      </c>
      <c r="E312" s="239" t="s">
        <v>1</v>
      </c>
      <c r="F312" s="240" t="s">
        <v>138</v>
      </c>
      <c r="G312" s="238"/>
      <c r="H312" s="239" t="s">
        <v>1</v>
      </c>
      <c r="I312" s="241"/>
      <c r="J312" s="238"/>
      <c r="K312" s="238"/>
      <c r="L312" s="242"/>
      <c r="M312" s="243"/>
      <c r="N312" s="244"/>
      <c r="O312" s="244"/>
      <c r="P312" s="244"/>
      <c r="Q312" s="244"/>
      <c r="R312" s="244"/>
      <c r="S312" s="244"/>
      <c r="T312" s="24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6" t="s">
        <v>137</v>
      </c>
      <c r="AU312" s="246" t="s">
        <v>88</v>
      </c>
      <c r="AV312" s="13" t="s">
        <v>21</v>
      </c>
      <c r="AW312" s="13" t="s">
        <v>36</v>
      </c>
      <c r="AX312" s="13" t="s">
        <v>79</v>
      </c>
      <c r="AY312" s="246" t="s">
        <v>126</v>
      </c>
    </row>
    <row r="313" s="14" customFormat="1">
      <c r="A313" s="14"/>
      <c r="B313" s="247"/>
      <c r="C313" s="248"/>
      <c r="D313" s="232" t="s">
        <v>137</v>
      </c>
      <c r="E313" s="249" t="s">
        <v>1</v>
      </c>
      <c r="F313" s="250" t="s">
        <v>139</v>
      </c>
      <c r="G313" s="248"/>
      <c r="H313" s="251">
        <v>19.109999999999999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7" t="s">
        <v>137</v>
      </c>
      <c r="AU313" s="257" t="s">
        <v>88</v>
      </c>
      <c r="AV313" s="14" t="s">
        <v>88</v>
      </c>
      <c r="AW313" s="14" t="s">
        <v>36</v>
      </c>
      <c r="AX313" s="14" t="s">
        <v>79</v>
      </c>
      <c r="AY313" s="257" t="s">
        <v>126</v>
      </c>
    </row>
    <row r="314" s="13" customFormat="1">
      <c r="A314" s="13"/>
      <c r="B314" s="237"/>
      <c r="C314" s="238"/>
      <c r="D314" s="232" t="s">
        <v>137</v>
      </c>
      <c r="E314" s="239" t="s">
        <v>1</v>
      </c>
      <c r="F314" s="240" t="s">
        <v>140</v>
      </c>
      <c r="G314" s="238"/>
      <c r="H314" s="239" t="s">
        <v>1</v>
      </c>
      <c r="I314" s="241"/>
      <c r="J314" s="238"/>
      <c r="K314" s="238"/>
      <c r="L314" s="242"/>
      <c r="M314" s="243"/>
      <c r="N314" s="244"/>
      <c r="O314" s="244"/>
      <c r="P314" s="244"/>
      <c r="Q314" s="244"/>
      <c r="R314" s="244"/>
      <c r="S314" s="244"/>
      <c r="T314" s="24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6" t="s">
        <v>137</v>
      </c>
      <c r="AU314" s="246" t="s">
        <v>88</v>
      </c>
      <c r="AV314" s="13" t="s">
        <v>21</v>
      </c>
      <c r="AW314" s="13" t="s">
        <v>36</v>
      </c>
      <c r="AX314" s="13" t="s">
        <v>79</v>
      </c>
      <c r="AY314" s="246" t="s">
        <v>126</v>
      </c>
    </row>
    <row r="315" s="14" customFormat="1">
      <c r="A315" s="14"/>
      <c r="B315" s="247"/>
      <c r="C315" s="248"/>
      <c r="D315" s="232" t="s">
        <v>137</v>
      </c>
      <c r="E315" s="249" t="s">
        <v>1</v>
      </c>
      <c r="F315" s="250" t="s">
        <v>139</v>
      </c>
      <c r="G315" s="248"/>
      <c r="H315" s="251">
        <v>19.109999999999999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7" t="s">
        <v>137</v>
      </c>
      <c r="AU315" s="257" t="s">
        <v>88</v>
      </c>
      <c r="AV315" s="14" t="s">
        <v>88</v>
      </c>
      <c r="AW315" s="14" t="s">
        <v>36</v>
      </c>
      <c r="AX315" s="14" t="s">
        <v>79</v>
      </c>
      <c r="AY315" s="257" t="s">
        <v>126</v>
      </c>
    </row>
    <row r="316" s="13" customFormat="1">
      <c r="A316" s="13"/>
      <c r="B316" s="237"/>
      <c r="C316" s="238"/>
      <c r="D316" s="232" t="s">
        <v>137</v>
      </c>
      <c r="E316" s="239" t="s">
        <v>1</v>
      </c>
      <c r="F316" s="240" t="s">
        <v>197</v>
      </c>
      <c r="G316" s="238"/>
      <c r="H316" s="239" t="s">
        <v>1</v>
      </c>
      <c r="I316" s="241"/>
      <c r="J316" s="238"/>
      <c r="K316" s="238"/>
      <c r="L316" s="242"/>
      <c r="M316" s="243"/>
      <c r="N316" s="244"/>
      <c r="O316" s="244"/>
      <c r="P316" s="244"/>
      <c r="Q316" s="244"/>
      <c r="R316" s="244"/>
      <c r="S316" s="244"/>
      <c r="T316" s="24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6" t="s">
        <v>137</v>
      </c>
      <c r="AU316" s="246" t="s">
        <v>88</v>
      </c>
      <c r="AV316" s="13" t="s">
        <v>21</v>
      </c>
      <c r="AW316" s="13" t="s">
        <v>36</v>
      </c>
      <c r="AX316" s="13" t="s">
        <v>79</v>
      </c>
      <c r="AY316" s="246" t="s">
        <v>126</v>
      </c>
    </row>
    <row r="317" s="14" customFormat="1">
      <c r="A317" s="14"/>
      <c r="B317" s="247"/>
      <c r="C317" s="248"/>
      <c r="D317" s="232" t="s">
        <v>137</v>
      </c>
      <c r="E317" s="249" t="s">
        <v>1</v>
      </c>
      <c r="F317" s="250" t="s">
        <v>142</v>
      </c>
      <c r="G317" s="248"/>
      <c r="H317" s="251">
        <v>0.71999999999999997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7" t="s">
        <v>137</v>
      </c>
      <c r="AU317" s="257" t="s">
        <v>88</v>
      </c>
      <c r="AV317" s="14" t="s">
        <v>88</v>
      </c>
      <c r="AW317" s="14" t="s">
        <v>36</v>
      </c>
      <c r="AX317" s="14" t="s">
        <v>79</v>
      </c>
      <c r="AY317" s="257" t="s">
        <v>126</v>
      </c>
    </row>
    <row r="318" s="16" customFormat="1">
      <c r="A318" s="16"/>
      <c r="B318" s="271"/>
      <c r="C318" s="272"/>
      <c r="D318" s="232" t="s">
        <v>137</v>
      </c>
      <c r="E318" s="273" t="s">
        <v>1</v>
      </c>
      <c r="F318" s="274" t="s">
        <v>157</v>
      </c>
      <c r="G318" s="272"/>
      <c r="H318" s="275">
        <v>38.939999999999998</v>
      </c>
      <c r="I318" s="276"/>
      <c r="J318" s="272"/>
      <c r="K318" s="272"/>
      <c r="L318" s="277"/>
      <c r="M318" s="278"/>
      <c r="N318" s="279"/>
      <c r="O318" s="279"/>
      <c r="P318" s="279"/>
      <c r="Q318" s="279"/>
      <c r="R318" s="279"/>
      <c r="S318" s="279"/>
      <c r="T318" s="280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81" t="s">
        <v>137</v>
      </c>
      <c r="AU318" s="281" t="s">
        <v>88</v>
      </c>
      <c r="AV318" s="16" t="s">
        <v>127</v>
      </c>
      <c r="AW318" s="16" t="s">
        <v>36</v>
      </c>
      <c r="AX318" s="16" t="s">
        <v>79</v>
      </c>
      <c r="AY318" s="281" t="s">
        <v>126</v>
      </c>
    </row>
    <row r="319" s="13" customFormat="1">
      <c r="A319" s="13"/>
      <c r="B319" s="237"/>
      <c r="C319" s="238"/>
      <c r="D319" s="232" t="s">
        <v>137</v>
      </c>
      <c r="E319" s="239" t="s">
        <v>1</v>
      </c>
      <c r="F319" s="240" t="s">
        <v>219</v>
      </c>
      <c r="G319" s="238"/>
      <c r="H319" s="239" t="s">
        <v>1</v>
      </c>
      <c r="I319" s="241"/>
      <c r="J319" s="238"/>
      <c r="K319" s="238"/>
      <c r="L319" s="242"/>
      <c r="M319" s="243"/>
      <c r="N319" s="244"/>
      <c r="O319" s="244"/>
      <c r="P319" s="244"/>
      <c r="Q319" s="244"/>
      <c r="R319" s="244"/>
      <c r="S319" s="244"/>
      <c r="T319" s="24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6" t="s">
        <v>137</v>
      </c>
      <c r="AU319" s="246" t="s">
        <v>88</v>
      </c>
      <c r="AV319" s="13" t="s">
        <v>21</v>
      </c>
      <c r="AW319" s="13" t="s">
        <v>36</v>
      </c>
      <c r="AX319" s="13" t="s">
        <v>79</v>
      </c>
      <c r="AY319" s="246" t="s">
        <v>126</v>
      </c>
    </row>
    <row r="320" s="13" customFormat="1">
      <c r="A320" s="13"/>
      <c r="B320" s="237"/>
      <c r="C320" s="238"/>
      <c r="D320" s="232" t="s">
        <v>137</v>
      </c>
      <c r="E320" s="239" t="s">
        <v>1</v>
      </c>
      <c r="F320" s="240" t="s">
        <v>138</v>
      </c>
      <c r="G320" s="238"/>
      <c r="H320" s="239" t="s">
        <v>1</v>
      </c>
      <c r="I320" s="241"/>
      <c r="J320" s="238"/>
      <c r="K320" s="238"/>
      <c r="L320" s="242"/>
      <c r="M320" s="243"/>
      <c r="N320" s="244"/>
      <c r="O320" s="244"/>
      <c r="P320" s="244"/>
      <c r="Q320" s="244"/>
      <c r="R320" s="244"/>
      <c r="S320" s="244"/>
      <c r="T320" s="24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6" t="s">
        <v>137</v>
      </c>
      <c r="AU320" s="246" t="s">
        <v>88</v>
      </c>
      <c r="AV320" s="13" t="s">
        <v>21</v>
      </c>
      <c r="AW320" s="13" t="s">
        <v>36</v>
      </c>
      <c r="AX320" s="13" t="s">
        <v>79</v>
      </c>
      <c r="AY320" s="246" t="s">
        <v>126</v>
      </c>
    </row>
    <row r="321" s="14" customFormat="1">
      <c r="A321" s="14"/>
      <c r="B321" s="247"/>
      <c r="C321" s="248"/>
      <c r="D321" s="232" t="s">
        <v>137</v>
      </c>
      <c r="E321" s="249" t="s">
        <v>1</v>
      </c>
      <c r="F321" s="250" t="s">
        <v>220</v>
      </c>
      <c r="G321" s="248"/>
      <c r="H321" s="251">
        <v>14.699999999999999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7" t="s">
        <v>137</v>
      </c>
      <c r="AU321" s="257" t="s">
        <v>88</v>
      </c>
      <c r="AV321" s="14" t="s">
        <v>88</v>
      </c>
      <c r="AW321" s="14" t="s">
        <v>36</v>
      </c>
      <c r="AX321" s="14" t="s">
        <v>79</v>
      </c>
      <c r="AY321" s="257" t="s">
        <v>126</v>
      </c>
    </row>
    <row r="322" s="13" customFormat="1">
      <c r="A322" s="13"/>
      <c r="B322" s="237"/>
      <c r="C322" s="238"/>
      <c r="D322" s="232" t="s">
        <v>137</v>
      </c>
      <c r="E322" s="239" t="s">
        <v>1</v>
      </c>
      <c r="F322" s="240" t="s">
        <v>140</v>
      </c>
      <c r="G322" s="238"/>
      <c r="H322" s="239" t="s">
        <v>1</v>
      </c>
      <c r="I322" s="241"/>
      <c r="J322" s="238"/>
      <c r="K322" s="238"/>
      <c r="L322" s="242"/>
      <c r="M322" s="243"/>
      <c r="N322" s="244"/>
      <c r="O322" s="244"/>
      <c r="P322" s="244"/>
      <c r="Q322" s="244"/>
      <c r="R322" s="244"/>
      <c r="S322" s="244"/>
      <c r="T322" s="24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6" t="s">
        <v>137</v>
      </c>
      <c r="AU322" s="246" t="s">
        <v>88</v>
      </c>
      <c r="AV322" s="13" t="s">
        <v>21</v>
      </c>
      <c r="AW322" s="13" t="s">
        <v>36</v>
      </c>
      <c r="AX322" s="13" t="s">
        <v>79</v>
      </c>
      <c r="AY322" s="246" t="s">
        <v>126</v>
      </c>
    </row>
    <row r="323" s="14" customFormat="1">
      <c r="A323" s="14"/>
      <c r="B323" s="247"/>
      <c r="C323" s="248"/>
      <c r="D323" s="232" t="s">
        <v>137</v>
      </c>
      <c r="E323" s="249" t="s">
        <v>1</v>
      </c>
      <c r="F323" s="250" t="s">
        <v>220</v>
      </c>
      <c r="G323" s="248"/>
      <c r="H323" s="251">
        <v>14.699999999999999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7" t="s">
        <v>137</v>
      </c>
      <c r="AU323" s="257" t="s">
        <v>88</v>
      </c>
      <c r="AV323" s="14" t="s">
        <v>88</v>
      </c>
      <c r="AW323" s="14" t="s">
        <v>36</v>
      </c>
      <c r="AX323" s="14" t="s">
        <v>79</v>
      </c>
      <c r="AY323" s="257" t="s">
        <v>126</v>
      </c>
    </row>
    <row r="324" s="13" customFormat="1">
      <c r="A324" s="13"/>
      <c r="B324" s="237"/>
      <c r="C324" s="238"/>
      <c r="D324" s="232" t="s">
        <v>137</v>
      </c>
      <c r="E324" s="239" t="s">
        <v>1</v>
      </c>
      <c r="F324" s="240" t="s">
        <v>197</v>
      </c>
      <c r="G324" s="238"/>
      <c r="H324" s="239" t="s">
        <v>1</v>
      </c>
      <c r="I324" s="241"/>
      <c r="J324" s="238"/>
      <c r="K324" s="238"/>
      <c r="L324" s="242"/>
      <c r="M324" s="243"/>
      <c r="N324" s="244"/>
      <c r="O324" s="244"/>
      <c r="P324" s="244"/>
      <c r="Q324" s="244"/>
      <c r="R324" s="244"/>
      <c r="S324" s="244"/>
      <c r="T324" s="24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6" t="s">
        <v>137</v>
      </c>
      <c r="AU324" s="246" t="s">
        <v>88</v>
      </c>
      <c r="AV324" s="13" t="s">
        <v>21</v>
      </c>
      <c r="AW324" s="13" t="s">
        <v>36</v>
      </c>
      <c r="AX324" s="13" t="s">
        <v>79</v>
      </c>
      <c r="AY324" s="246" t="s">
        <v>126</v>
      </c>
    </row>
    <row r="325" s="14" customFormat="1">
      <c r="A325" s="14"/>
      <c r="B325" s="247"/>
      <c r="C325" s="248"/>
      <c r="D325" s="232" t="s">
        <v>137</v>
      </c>
      <c r="E325" s="249" t="s">
        <v>1</v>
      </c>
      <c r="F325" s="250" t="s">
        <v>221</v>
      </c>
      <c r="G325" s="248"/>
      <c r="H325" s="251">
        <v>0.59999999999999998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7" t="s">
        <v>137</v>
      </c>
      <c r="AU325" s="257" t="s">
        <v>88</v>
      </c>
      <c r="AV325" s="14" t="s">
        <v>88</v>
      </c>
      <c r="AW325" s="14" t="s">
        <v>36</v>
      </c>
      <c r="AX325" s="14" t="s">
        <v>79</v>
      </c>
      <c r="AY325" s="257" t="s">
        <v>126</v>
      </c>
    </row>
    <row r="326" s="16" customFormat="1">
      <c r="A326" s="16"/>
      <c r="B326" s="271"/>
      <c r="C326" s="272"/>
      <c r="D326" s="232" t="s">
        <v>137</v>
      </c>
      <c r="E326" s="273" t="s">
        <v>1</v>
      </c>
      <c r="F326" s="274" t="s">
        <v>157</v>
      </c>
      <c r="G326" s="272"/>
      <c r="H326" s="275">
        <v>30</v>
      </c>
      <c r="I326" s="276"/>
      <c r="J326" s="272"/>
      <c r="K326" s="272"/>
      <c r="L326" s="277"/>
      <c r="M326" s="278"/>
      <c r="N326" s="279"/>
      <c r="O326" s="279"/>
      <c r="P326" s="279"/>
      <c r="Q326" s="279"/>
      <c r="R326" s="279"/>
      <c r="S326" s="279"/>
      <c r="T326" s="280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81" t="s">
        <v>137</v>
      </c>
      <c r="AU326" s="281" t="s">
        <v>88</v>
      </c>
      <c r="AV326" s="16" t="s">
        <v>127</v>
      </c>
      <c r="AW326" s="16" t="s">
        <v>36</v>
      </c>
      <c r="AX326" s="16" t="s">
        <v>79</v>
      </c>
      <c r="AY326" s="281" t="s">
        <v>126</v>
      </c>
    </row>
    <row r="327" s="15" customFormat="1">
      <c r="A327" s="15"/>
      <c r="B327" s="258"/>
      <c r="C327" s="259"/>
      <c r="D327" s="232" t="s">
        <v>137</v>
      </c>
      <c r="E327" s="260" t="s">
        <v>1</v>
      </c>
      <c r="F327" s="261" t="s">
        <v>143</v>
      </c>
      <c r="G327" s="259"/>
      <c r="H327" s="262">
        <v>68.939999999999998</v>
      </c>
      <c r="I327" s="263"/>
      <c r="J327" s="259"/>
      <c r="K327" s="259"/>
      <c r="L327" s="264"/>
      <c r="M327" s="265"/>
      <c r="N327" s="266"/>
      <c r="O327" s="266"/>
      <c r="P327" s="266"/>
      <c r="Q327" s="266"/>
      <c r="R327" s="266"/>
      <c r="S327" s="266"/>
      <c r="T327" s="26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8" t="s">
        <v>137</v>
      </c>
      <c r="AU327" s="268" t="s">
        <v>88</v>
      </c>
      <c r="AV327" s="15" t="s">
        <v>133</v>
      </c>
      <c r="AW327" s="15" t="s">
        <v>36</v>
      </c>
      <c r="AX327" s="15" t="s">
        <v>21</v>
      </c>
      <c r="AY327" s="268" t="s">
        <v>126</v>
      </c>
    </row>
    <row r="328" s="12" customFormat="1" ht="22.8" customHeight="1">
      <c r="A328" s="12"/>
      <c r="B328" s="203"/>
      <c r="C328" s="204"/>
      <c r="D328" s="205" t="s">
        <v>78</v>
      </c>
      <c r="E328" s="217" t="s">
        <v>210</v>
      </c>
      <c r="F328" s="217" t="s">
        <v>284</v>
      </c>
      <c r="G328" s="204"/>
      <c r="H328" s="204"/>
      <c r="I328" s="207"/>
      <c r="J328" s="218">
        <f>BK328</f>
        <v>0</v>
      </c>
      <c r="K328" s="204"/>
      <c r="L328" s="209"/>
      <c r="M328" s="210"/>
      <c r="N328" s="211"/>
      <c r="O328" s="211"/>
      <c r="P328" s="212">
        <f>SUM(P329:P367)</f>
        <v>0</v>
      </c>
      <c r="Q328" s="211"/>
      <c r="R328" s="212">
        <f>SUM(R329:R367)</f>
        <v>0.035769999999999996</v>
      </c>
      <c r="S328" s="211"/>
      <c r="T328" s="213">
        <f>SUM(T329:T367)</f>
        <v>7.7379000000000007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4" t="s">
        <v>21</v>
      </c>
      <c r="AT328" s="215" t="s">
        <v>78</v>
      </c>
      <c r="AU328" s="215" t="s">
        <v>21</v>
      </c>
      <c r="AY328" s="214" t="s">
        <v>126</v>
      </c>
      <c r="BK328" s="216">
        <f>SUM(BK329:BK367)</f>
        <v>0</v>
      </c>
    </row>
    <row r="329" s="2" customFormat="1" ht="24.15" customHeight="1">
      <c r="A329" s="39"/>
      <c r="B329" s="40"/>
      <c r="C329" s="219" t="s">
        <v>285</v>
      </c>
      <c r="D329" s="219" t="s">
        <v>129</v>
      </c>
      <c r="E329" s="220" t="s">
        <v>286</v>
      </c>
      <c r="F329" s="221" t="s">
        <v>287</v>
      </c>
      <c r="G329" s="222" t="s">
        <v>132</v>
      </c>
      <c r="H329" s="223">
        <v>294</v>
      </c>
      <c r="I329" s="224"/>
      <c r="J329" s="225">
        <f>ROUND(I329*H329,2)</f>
        <v>0</v>
      </c>
      <c r="K329" s="221" t="s">
        <v>1</v>
      </c>
      <c r="L329" s="45"/>
      <c r="M329" s="226" t="s">
        <v>1</v>
      </c>
      <c r="N329" s="227" t="s">
        <v>44</v>
      </c>
      <c r="O329" s="92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0" t="s">
        <v>133</v>
      </c>
      <c r="AT329" s="230" t="s">
        <v>129</v>
      </c>
      <c r="AU329" s="230" t="s">
        <v>88</v>
      </c>
      <c r="AY329" s="18" t="s">
        <v>126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8" t="s">
        <v>21</v>
      </c>
      <c r="BK329" s="231">
        <f>ROUND(I329*H329,2)</f>
        <v>0</v>
      </c>
      <c r="BL329" s="18" t="s">
        <v>133</v>
      </c>
      <c r="BM329" s="230" t="s">
        <v>257</v>
      </c>
    </row>
    <row r="330" s="2" customFormat="1">
      <c r="A330" s="39"/>
      <c r="B330" s="40"/>
      <c r="C330" s="41"/>
      <c r="D330" s="232" t="s">
        <v>135</v>
      </c>
      <c r="E330" s="41"/>
      <c r="F330" s="233" t="s">
        <v>287</v>
      </c>
      <c r="G330" s="41"/>
      <c r="H330" s="41"/>
      <c r="I330" s="234"/>
      <c r="J330" s="41"/>
      <c r="K330" s="41"/>
      <c r="L330" s="45"/>
      <c r="M330" s="235"/>
      <c r="N330" s="236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135</v>
      </c>
      <c r="AU330" s="18" t="s">
        <v>88</v>
      </c>
    </row>
    <row r="331" s="13" customFormat="1">
      <c r="A331" s="13"/>
      <c r="B331" s="237"/>
      <c r="C331" s="238"/>
      <c r="D331" s="232" t="s">
        <v>137</v>
      </c>
      <c r="E331" s="239" t="s">
        <v>1</v>
      </c>
      <c r="F331" s="240" t="s">
        <v>288</v>
      </c>
      <c r="G331" s="238"/>
      <c r="H331" s="239" t="s">
        <v>1</v>
      </c>
      <c r="I331" s="241"/>
      <c r="J331" s="238"/>
      <c r="K331" s="238"/>
      <c r="L331" s="242"/>
      <c r="M331" s="243"/>
      <c r="N331" s="244"/>
      <c r="O331" s="244"/>
      <c r="P331" s="244"/>
      <c r="Q331" s="244"/>
      <c r="R331" s="244"/>
      <c r="S331" s="244"/>
      <c r="T331" s="24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6" t="s">
        <v>137</v>
      </c>
      <c r="AU331" s="246" t="s">
        <v>88</v>
      </c>
      <c r="AV331" s="13" t="s">
        <v>21</v>
      </c>
      <c r="AW331" s="13" t="s">
        <v>36</v>
      </c>
      <c r="AX331" s="13" t="s">
        <v>79</v>
      </c>
      <c r="AY331" s="246" t="s">
        <v>126</v>
      </c>
    </row>
    <row r="332" s="14" customFormat="1">
      <c r="A332" s="14"/>
      <c r="B332" s="247"/>
      <c r="C332" s="248"/>
      <c r="D332" s="232" t="s">
        <v>137</v>
      </c>
      <c r="E332" s="249" t="s">
        <v>1</v>
      </c>
      <c r="F332" s="250" t="s">
        <v>289</v>
      </c>
      <c r="G332" s="248"/>
      <c r="H332" s="251">
        <v>294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7" t="s">
        <v>137</v>
      </c>
      <c r="AU332" s="257" t="s">
        <v>88</v>
      </c>
      <c r="AV332" s="14" t="s">
        <v>88</v>
      </c>
      <c r="AW332" s="14" t="s">
        <v>36</v>
      </c>
      <c r="AX332" s="14" t="s">
        <v>21</v>
      </c>
      <c r="AY332" s="257" t="s">
        <v>126</v>
      </c>
    </row>
    <row r="333" s="2" customFormat="1" ht="33" customHeight="1">
      <c r="A333" s="39"/>
      <c r="B333" s="40"/>
      <c r="C333" s="219" t="s">
        <v>160</v>
      </c>
      <c r="D333" s="219" t="s">
        <v>129</v>
      </c>
      <c r="E333" s="220" t="s">
        <v>290</v>
      </c>
      <c r="F333" s="221" t="s">
        <v>291</v>
      </c>
      <c r="G333" s="222" t="s">
        <v>132</v>
      </c>
      <c r="H333" s="223">
        <v>146</v>
      </c>
      <c r="I333" s="224"/>
      <c r="J333" s="225">
        <f>ROUND(I333*H333,2)</f>
        <v>0</v>
      </c>
      <c r="K333" s="221" t="s">
        <v>148</v>
      </c>
      <c r="L333" s="45"/>
      <c r="M333" s="226" t="s">
        <v>1</v>
      </c>
      <c r="N333" s="227" t="s">
        <v>44</v>
      </c>
      <c r="O333" s="92"/>
      <c r="P333" s="228">
        <f>O333*H333</f>
        <v>0</v>
      </c>
      <c r="Q333" s="228">
        <v>0.00021000000000000001</v>
      </c>
      <c r="R333" s="228">
        <f>Q333*H333</f>
        <v>0.03066</v>
      </c>
      <c r="S333" s="228">
        <v>0</v>
      </c>
      <c r="T333" s="22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0" t="s">
        <v>133</v>
      </c>
      <c r="AT333" s="230" t="s">
        <v>129</v>
      </c>
      <c r="AU333" s="230" t="s">
        <v>88</v>
      </c>
      <c r="AY333" s="18" t="s">
        <v>126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8" t="s">
        <v>21</v>
      </c>
      <c r="BK333" s="231">
        <f>ROUND(I333*H333,2)</f>
        <v>0</v>
      </c>
      <c r="BL333" s="18" t="s">
        <v>133</v>
      </c>
      <c r="BM333" s="230" t="s">
        <v>160</v>
      </c>
    </row>
    <row r="334" s="2" customFormat="1">
      <c r="A334" s="39"/>
      <c r="B334" s="40"/>
      <c r="C334" s="41"/>
      <c r="D334" s="232" t="s">
        <v>135</v>
      </c>
      <c r="E334" s="41"/>
      <c r="F334" s="233" t="s">
        <v>292</v>
      </c>
      <c r="G334" s="41"/>
      <c r="H334" s="41"/>
      <c r="I334" s="234"/>
      <c r="J334" s="41"/>
      <c r="K334" s="41"/>
      <c r="L334" s="45"/>
      <c r="M334" s="235"/>
      <c r="N334" s="236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135</v>
      </c>
      <c r="AU334" s="18" t="s">
        <v>88</v>
      </c>
    </row>
    <row r="335" s="2" customFormat="1">
      <c r="A335" s="39"/>
      <c r="B335" s="40"/>
      <c r="C335" s="41"/>
      <c r="D335" s="269" t="s">
        <v>151</v>
      </c>
      <c r="E335" s="41"/>
      <c r="F335" s="270" t="s">
        <v>293</v>
      </c>
      <c r="G335" s="41"/>
      <c r="H335" s="41"/>
      <c r="I335" s="234"/>
      <c r="J335" s="41"/>
      <c r="K335" s="41"/>
      <c r="L335" s="45"/>
      <c r="M335" s="235"/>
      <c r="N335" s="236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151</v>
      </c>
      <c r="AU335" s="18" t="s">
        <v>88</v>
      </c>
    </row>
    <row r="336" s="14" customFormat="1">
      <c r="A336" s="14"/>
      <c r="B336" s="247"/>
      <c r="C336" s="248"/>
      <c r="D336" s="232" t="s">
        <v>137</v>
      </c>
      <c r="E336" s="249" t="s">
        <v>1</v>
      </c>
      <c r="F336" s="250" t="s">
        <v>294</v>
      </c>
      <c r="G336" s="248"/>
      <c r="H336" s="251">
        <v>136</v>
      </c>
      <c r="I336" s="252"/>
      <c r="J336" s="248"/>
      <c r="K336" s="248"/>
      <c r="L336" s="253"/>
      <c r="M336" s="254"/>
      <c r="N336" s="255"/>
      <c r="O336" s="255"/>
      <c r="P336" s="255"/>
      <c r="Q336" s="255"/>
      <c r="R336" s="255"/>
      <c r="S336" s="255"/>
      <c r="T336" s="25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7" t="s">
        <v>137</v>
      </c>
      <c r="AU336" s="257" t="s">
        <v>88</v>
      </c>
      <c r="AV336" s="14" t="s">
        <v>88</v>
      </c>
      <c r="AW336" s="14" t="s">
        <v>36</v>
      </c>
      <c r="AX336" s="14" t="s">
        <v>79</v>
      </c>
      <c r="AY336" s="257" t="s">
        <v>126</v>
      </c>
    </row>
    <row r="337" s="14" customFormat="1">
      <c r="A337" s="14"/>
      <c r="B337" s="247"/>
      <c r="C337" s="248"/>
      <c r="D337" s="232" t="s">
        <v>137</v>
      </c>
      <c r="E337" s="249" t="s">
        <v>1</v>
      </c>
      <c r="F337" s="250" t="s">
        <v>295</v>
      </c>
      <c r="G337" s="248"/>
      <c r="H337" s="251">
        <v>10</v>
      </c>
      <c r="I337" s="252"/>
      <c r="J337" s="248"/>
      <c r="K337" s="248"/>
      <c r="L337" s="253"/>
      <c r="M337" s="254"/>
      <c r="N337" s="255"/>
      <c r="O337" s="255"/>
      <c r="P337" s="255"/>
      <c r="Q337" s="255"/>
      <c r="R337" s="255"/>
      <c r="S337" s="255"/>
      <c r="T337" s="25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7" t="s">
        <v>137</v>
      </c>
      <c r="AU337" s="257" t="s">
        <v>88</v>
      </c>
      <c r="AV337" s="14" t="s">
        <v>88</v>
      </c>
      <c r="AW337" s="14" t="s">
        <v>36</v>
      </c>
      <c r="AX337" s="14" t="s">
        <v>79</v>
      </c>
      <c r="AY337" s="257" t="s">
        <v>126</v>
      </c>
    </row>
    <row r="338" s="15" customFormat="1">
      <c r="A338" s="15"/>
      <c r="B338" s="258"/>
      <c r="C338" s="259"/>
      <c r="D338" s="232" t="s">
        <v>137</v>
      </c>
      <c r="E338" s="260" t="s">
        <v>1</v>
      </c>
      <c r="F338" s="261" t="s">
        <v>143</v>
      </c>
      <c r="G338" s="259"/>
      <c r="H338" s="262">
        <v>146</v>
      </c>
      <c r="I338" s="263"/>
      <c r="J338" s="259"/>
      <c r="K338" s="259"/>
      <c r="L338" s="264"/>
      <c r="M338" s="265"/>
      <c r="N338" s="266"/>
      <c r="O338" s="266"/>
      <c r="P338" s="266"/>
      <c r="Q338" s="266"/>
      <c r="R338" s="266"/>
      <c r="S338" s="266"/>
      <c r="T338" s="267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8" t="s">
        <v>137</v>
      </c>
      <c r="AU338" s="268" t="s">
        <v>88</v>
      </c>
      <c r="AV338" s="15" t="s">
        <v>133</v>
      </c>
      <c r="AW338" s="15" t="s">
        <v>36</v>
      </c>
      <c r="AX338" s="15" t="s">
        <v>21</v>
      </c>
      <c r="AY338" s="268" t="s">
        <v>126</v>
      </c>
    </row>
    <row r="339" s="2" customFormat="1" ht="16.5" customHeight="1">
      <c r="A339" s="39"/>
      <c r="B339" s="40"/>
      <c r="C339" s="219" t="s">
        <v>7</v>
      </c>
      <c r="D339" s="219" t="s">
        <v>129</v>
      </c>
      <c r="E339" s="220" t="s">
        <v>296</v>
      </c>
      <c r="F339" s="221" t="s">
        <v>297</v>
      </c>
      <c r="G339" s="222" t="s">
        <v>187</v>
      </c>
      <c r="H339" s="223">
        <v>1</v>
      </c>
      <c r="I339" s="224"/>
      <c r="J339" s="225">
        <f>ROUND(I339*H339,2)</f>
        <v>0</v>
      </c>
      <c r="K339" s="221" t="s">
        <v>1</v>
      </c>
      <c r="L339" s="45"/>
      <c r="M339" s="226" t="s">
        <v>1</v>
      </c>
      <c r="N339" s="227" t="s">
        <v>44</v>
      </c>
      <c r="O339" s="92"/>
      <c r="P339" s="228">
        <f>O339*H339</f>
        <v>0</v>
      </c>
      <c r="Q339" s="228">
        <v>0</v>
      </c>
      <c r="R339" s="228">
        <f>Q339*H339</f>
        <v>0</v>
      </c>
      <c r="S339" s="228">
        <v>0</v>
      </c>
      <c r="T339" s="22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0" t="s">
        <v>133</v>
      </c>
      <c r="AT339" s="230" t="s">
        <v>129</v>
      </c>
      <c r="AU339" s="230" t="s">
        <v>88</v>
      </c>
      <c r="AY339" s="18" t="s">
        <v>126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8" t="s">
        <v>21</v>
      </c>
      <c r="BK339" s="231">
        <f>ROUND(I339*H339,2)</f>
        <v>0</v>
      </c>
      <c r="BL339" s="18" t="s">
        <v>133</v>
      </c>
      <c r="BM339" s="230" t="s">
        <v>298</v>
      </c>
    </row>
    <row r="340" s="2" customFormat="1">
      <c r="A340" s="39"/>
      <c r="B340" s="40"/>
      <c r="C340" s="41"/>
      <c r="D340" s="232" t="s">
        <v>135</v>
      </c>
      <c r="E340" s="41"/>
      <c r="F340" s="233" t="s">
        <v>299</v>
      </c>
      <c r="G340" s="41"/>
      <c r="H340" s="41"/>
      <c r="I340" s="234"/>
      <c r="J340" s="41"/>
      <c r="K340" s="41"/>
      <c r="L340" s="45"/>
      <c r="M340" s="235"/>
      <c r="N340" s="236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135</v>
      </c>
      <c r="AU340" s="18" t="s">
        <v>88</v>
      </c>
    </row>
    <row r="341" s="2" customFormat="1" ht="24.15" customHeight="1">
      <c r="A341" s="39"/>
      <c r="B341" s="40"/>
      <c r="C341" s="219" t="s">
        <v>298</v>
      </c>
      <c r="D341" s="219" t="s">
        <v>129</v>
      </c>
      <c r="E341" s="220" t="s">
        <v>300</v>
      </c>
      <c r="F341" s="221" t="s">
        <v>301</v>
      </c>
      <c r="G341" s="222" t="s">
        <v>132</v>
      </c>
      <c r="H341" s="223">
        <v>146</v>
      </c>
      <c r="I341" s="224"/>
      <c r="J341" s="225">
        <f>ROUND(I341*H341,2)</f>
        <v>0</v>
      </c>
      <c r="K341" s="221" t="s">
        <v>148</v>
      </c>
      <c r="L341" s="45"/>
      <c r="M341" s="226" t="s">
        <v>1</v>
      </c>
      <c r="N341" s="227" t="s">
        <v>44</v>
      </c>
      <c r="O341" s="92"/>
      <c r="P341" s="228">
        <f>O341*H341</f>
        <v>0</v>
      </c>
      <c r="Q341" s="228">
        <v>3.4999999999999997E-05</v>
      </c>
      <c r="R341" s="228">
        <f>Q341*H341</f>
        <v>0.00511</v>
      </c>
      <c r="S341" s="228">
        <v>0</v>
      </c>
      <c r="T341" s="22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0" t="s">
        <v>133</v>
      </c>
      <c r="AT341" s="230" t="s">
        <v>129</v>
      </c>
      <c r="AU341" s="230" t="s">
        <v>88</v>
      </c>
      <c r="AY341" s="18" t="s">
        <v>126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8" t="s">
        <v>21</v>
      </c>
      <c r="BK341" s="231">
        <f>ROUND(I341*H341,2)</f>
        <v>0</v>
      </c>
      <c r="BL341" s="18" t="s">
        <v>133</v>
      </c>
      <c r="BM341" s="230" t="s">
        <v>302</v>
      </c>
    </row>
    <row r="342" s="2" customFormat="1">
      <c r="A342" s="39"/>
      <c r="B342" s="40"/>
      <c r="C342" s="41"/>
      <c r="D342" s="232" t="s">
        <v>135</v>
      </c>
      <c r="E342" s="41"/>
      <c r="F342" s="233" t="s">
        <v>303</v>
      </c>
      <c r="G342" s="41"/>
      <c r="H342" s="41"/>
      <c r="I342" s="234"/>
      <c r="J342" s="41"/>
      <c r="K342" s="41"/>
      <c r="L342" s="45"/>
      <c r="M342" s="235"/>
      <c r="N342" s="236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135</v>
      </c>
      <c r="AU342" s="18" t="s">
        <v>88</v>
      </c>
    </row>
    <row r="343" s="2" customFormat="1">
      <c r="A343" s="39"/>
      <c r="B343" s="40"/>
      <c r="C343" s="41"/>
      <c r="D343" s="269" t="s">
        <v>151</v>
      </c>
      <c r="E343" s="41"/>
      <c r="F343" s="270" t="s">
        <v>304</v>
      </c>
      <c r="G343" s="41"/>
      <c r="H343" s="41"/>
      <c r="I343" s="234"/>
      <c r="J343" s="41"/>
      <c r="K343" s="41"/>
      <c r="L343" s="45"/>
      <c r="M343" s="235"/>
      <c r="N343" s="236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151</v>
      </c>
      <c r="AU343" s="18" t="s">
        <v>88</v>
      </c>
    </row>
    <row r="344" s="13" customFormat="1">
      <c r="A344" s="13"/>
      <c r="B344" s="237"/>
      <c r="C344" s="238"/>
      <c r="D344" s="232" t="s">
        <v>137</v>
      </c>
      <c r="E344" s="239" t="s">
        <v>1</v>
      </c>
      <c r="F344" s="240" t="s">
        <v>305</v>
      </c>
      <c r="G344" s="238"/>
      <c r="H344" s="239" t="s">
        <v>1</v>
      </c>
      <c r="I344" s="241"/>
      <c r="J344" s="238"/>
      <c r="K344" s="238"/>
      <c r="L344" s="242"/>
      <c r="M344" s="243"/>
      <c r="N344" s="244"/>
      <c r="O344" s="244"/>
      <c r="P344" s="244"/>
      <c r="Q344" s="244"/>
      <c r="R344" s="244"/>
      <c r="S344" s="244"/>
      <c r="T344" s="24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6" t="s">
        <v>137</v>
      </c>
      <c r="AU344" s="246" t="s">
        <v>88</v>
      </c>
      <c r="AV344" s="13" t="s">
        <v>21</v>
      </c>
      <c r="AW344" s="13" t="s">
        <v>36</v>
      </c>
      <c r="AX344" s="13" t="s">
        <v>79</v>
      </c>
      <c r="AY344" s="246" t="s">
        <v>126</v>
      </c>
    </row>
    <row r="345" s="14" customFormat="1">
      <c r="A345" s="14"/>
      <c r="B345" s="247"/>
      <c r="C345" s="248"/>
      <c r="D345" s="232" t="s">
        <v>137</v>
      </c>
      <c r="E345" s="249" t="s">
        <v>1</v>
      </c>
      <c r="F345" s="250" t="s">
        <v>294</v>
      </c>
      <c r="G345" s="248"/>
      <c r="H345" s="251">
        <v>136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7" t="s">
        <v>137</v>
      </c>
      <c r="AU345" s="257" t="s">
        <v>88</v>
      </c>
      <c r="AV345" s="14" t="s">
        <v>88</v>
      </c>
      <c r="AW345" s="14" t="s">
        <v>36</v>
      </c>
      <c r="AX345" s="14" t="s">
        <v>79</v>
      </c>
      <c r="AY345" s="257" t="s">
        <v>126</v>
      </c>
    </row>
    <row r="346" s="14" customFormat="1">
      <c r="A346" s="14"/>
      <c r="B346" s="247"/>
      <c r="C346" s="248"/>
      <c r="D346" s="232" t="s">
        <v>137</v>
      </c>
      <c r="E346" s="249" t="s">
        <v>1</v>
      </c>
      <c r="F346" s="250" t="s">
        <v>295</v>
      </c>
      <c r="G346" s="248"/>
      <c r="H346" s="251">
        <v>10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7" t="s">
        <v>137</v>
      </c>
      <c r="AU346" s="257" t="s">
        <v>88</v>
      </c>
      <c r="AV346" s="14" t="s">
        <v>88</v>
      </c>
      <c r="AW346" s="14" t="s">
        <v>36</v>
      </c>
      <c r="AX346" s="14" t="s">
        <v>79</v>
      </c>
      <c r="AY346" s="257" t="s">
        <v>126</v>
      </c>
    </row>
    <row r="347" s="15" customFormat="1">
      <c r="A347" s="15"/>
      <c r="B347" s="258"/>
      <c r="C347" s="259"/>
      <c r="D347" s="232" t="s">
        <v>137</v>
      </c>
      <c r="E347" s="260" t="s">
        <v>1</v>
      </c>
      <c r="F347" s="261" t="s">
        <v>143</v>
      </c>
      <c r="G347" s="259"/>
      <c r="H347" s="262">
        <v>146</v>
      </c>
      <c r="I347" s="263"/>
      <c r="J347" s="259"/>
      <c r="K347" s="259"/>
      <c r="L347" s="264"/>
      <c r="M347" s="265"/>
      <c r="N347" s="266"/>
      <c r="O347" s="266"/>
      <c r="P347" s="266"/>
      <c r="Q347" s="266"/>
      <c r="R347" s="266"/>
      <c r="S347" s="266"/>
      <c r="T347" s="267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8" t="s">
        <v>137</v>
      </c>
      <c r="AU347" s="268" t="s">
        <v>88</v>
      </c>
      <c r="AV347" s="15" t="s">
        <v>133</v>
      </c>
      <c r="AW347" s="15" t="s">
        <v>36</v>
      </c>
      <c r="AX347" s="15" t="s">
        <v>21</v>
      </c>
      <c r="AY347" s="268" t="s">
        <v>126</v>
      </c>
    </row>
    <row r="348" s="2" customFormat="1" ht="24.15" customHeight="1">
      <c r="A348" s="39"/>
      <c r="B348" s="40"/>
      <c r="C348" s="219" t="s">
        <v>306</v>
      </c>
      <c r="D348" s="219" t="s">
        <v>129</v>
      </c>
      <c r="E348" s="220" t="s">
        <v>307</v>
      </c>
      <c r="F348" s="221" t="s">
        <v>308</v>
      </c>
      <c r="G348" s="222" t="s">
        <v>132</v>
      </c>
      <c r="H348" s="223">
        <v>164.55000000000001</v>
      </c>
      <c r="I348" s="224"/>
      <c r="J348" s="225">
        <f>ROUND(I348*H348,2)</f>
        <v>0</v>
      </c>
      <c r="K348" s="221" t="s">
        <v>148</v>
      </c>
      <c r="L348" s="45"/>
      <c r="M348" s="226" t="s">
        <v>1</v>
      </c>
      <c r="N348" s="227" t="s">
        <v>44</v>
      </c>
      <c r="O348" s="92"/>
      <c r="P348" s="228">
        <f>O348*H348</f>
        <v>0</v>
      </c>
      <c r="Q348" s="228">
        <v>0</v>
      </c>
      <c r="R348" s="228">
        <f>Q348*H348</f>
        <v>0</v>
      </c>
      <c r="S348" s="228">
        <v>0.037999999999999999</v>
      </c>
      <c r="T348" s="229">
        <f>S348*H348</f>
        <v>6.2529000000000003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0" t="s">
        <v>133</v>
      </c>
      <c r="AT348" s="230" t="s">
        <v>129</v>
      </c>
      <c r="AU348" s="230" t="s">
        <v>88</v>
      </c>
      <c r="AY348" s="18" t="s">
        <v>126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8" t="s">
        <v>21</v>
      </c>
      <c r="BK348" s="231">
        <f>ROUND(I348*H348,2)</f>
        <v>0</v>
      </c>
      <c r="BL348" s="18" t="s">
        <v>133</v>
      </c>
      <c r="BM348" s="230" t="s">
        <v>309</v>
      </c>
    </row>
    <row r="349" s="2" customFormat="1">
      <c r="A349" s="39"/>
      <c r="B349" s="40"/>
      <c r="C349" s="41"/>
      <c r="D349" s="232" t="s">
        <v>135</v>
      </c>
      <c r="E349" s="41"/>
      <c r="F349" s="233" t="s">
        <v>310</v>
      </c>
      <c r="G349" s="41"/>
      <c r="H349" s="41"/>
      <c r="I349" s="234"/>
      <c r="J349" s="41"/>
      <c r="K349" s="41"/>
      <c r="L349" s="45"/>
      <c r="M349" s="235"/>
      <c r="N349" s="236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135</v>
      </c>
      <c r="AU349" s="18" t="s">
        <v>88</v>
      </c>
    </row>
    <row r="350" s="2" customFormat="1">
      <c r="A350" s="39"/>
      <c r="B350" s="40"/>
      <c r="C350" s="41"/>
      <c r="D350" s="269" t="s">
        <v>151</v>
      </c>
      <c r="E350" s="41"/>
      <c r="F350" s="270" t="s">
        <v>311</v>
      </c>
      <c r="G350" s="41"/>
      <c r="H350" s="41"/>
      <c r="I350" s="234"/>
      <c r="J350" s="41"/>
      <c r="K350" s="41"/>
      <c r="L350" s="45"/>
      <c r="M350" s="235"/>
      <c r="N350" s="236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151</v>
      </c>
      <c r="AU350" s="18" t="s">
        <v>88</v>
      </c>
    </row>
    <row r="351" s="13" customFormat="1">
      <c r="A351" s="13"/>
      <c r="B351" s="237"/>
      <c r="C351" s="238"/>
      <c r="D351" s="232" t="s">
        <v>137</v>
      </c>
      <c r="E351" s="239" t="s">
        <v>1</v>
      </c>
      <c r="F351" s="240" t="s">
        <v>312</v>
      </c>
      <c r="G351" s="238"/>
      <c r="H351" s="239" t="s">
        <v>1</v>
      </c>
      <c r="I351" s="241"/>
      <c r="J351" s="238"/>
      <c r="K351" s="238"/>
      <c r="L351" s="242"/>
      <c r="M351" s="243"/>
      <c r="N351" s="244"/>
      <c r="O351" s="244"/>
      <c r="P351" s="244"/>
      <c r="Q351" s="244"/>
      <c r="R351" s="244"/>
      <c r="S351" s="244"/>
      <c r="T351" s="24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6" t="s">
        <v>137</v>
      </c>
      <c r="AU351" s="246" t="s">
        <v>88</v>
      </c>
      <c r="AV351" s="13" t="s">
        <v>21</v>
      </c>
      <c r="AW351" s="13" t="s">
        <v>36</v>
      </c>
      <c r="AX351" s="13" t="s">
        <v>79</v>
      </c>
      <c r="AY351" s="246" t="s">
        <v>126</v>
      </c>
    </row>
    <row r="352" s="14" customFormat="1">
      <c r="A352" s="14"/>
      <c r="B352" s="247"/>
      <c r="C352" s="248"/>
      <c r="D352" s="232" t="s">
        <v>137</v>
      </c>
      <c r="E352" s="249" t="s">
        <v>1</v>
      </c>
      <c r="F352" s="250" t="s">
        <v>313</v>
      </c>
      <c r="G352" s="248"/>
      <c r="H352" s="251">
        <v>94.079999999999998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7" t="s">
        <v>137</v>
      </c>
      <c r="AU352" s="257" t="s">
        <v>88</v>
      </c>
      <c r="AV352" s="14" t="s">
        <v>88</v>
      </c>
      <c r="AW352" s="14" t="s">
        <v>36</v>
      </c>
      <c r="AX352" s="14" t="s">
        <v>79</v>
      </c>
      <c r="AY352" s="257" t="s">
        <v>126</v>
      </c>
    </row>
    <row r="353" s="14" customFormat="1">
      <c r="A353" s="14"/>
      <c r="B353" s="247"/>
      <c r="C353" s="248"/>
      <c r="D353" s="232" t="s">
        <v>137</v>
      </c>
      <c r="E353" s="249" t="s">
        <v>1</v>
      </c>
      <c r="F353" s="250" t="s">
        <v>275</v>
      </c>
      <c r="G353" s="248"/>
      <c r="H353" s="251">
        <v>30.870000000000001</v>
      </c>
      <c r="I353" s="252"/>
      <c r="J353" s="248"/>
      <c r="K353" s="248"/>
      <c r="L353" s="253"/>
      <c r="M353" s="254"/>
      <c r="N353" s="255"/>
      <c r="O353" s="255"/>
      <c r="P353" s="255"/>
      <c r="Q353" s="255"/>
      <c r="R353" s="255"/>
      <c r="S353" s="255"/>
      <c r="T353" s="25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7" t="s">
        <v>137</v>
      </c>
      <c r="AU353" s="257" t="s">
        <v>88</v>
      </c>
      <c r="AV353" s="14" t="s">
        <v>88</v>
      </c>
      <c r="AW353" s="14" t="s">
        <v>36</v>
      </c>
      <c r="AX353" s="14" t="s">
        <v>79</v>
      </c>
      <c r="AY353" s="257" t="s">
        <v>126</v>
      </c>
    </row>
    <row r="354" s="14" customFormat="1">
      <c r="A354" s="14"/>
      <c r="B354" s="247"/>
      <c r="C354" s="248"/>
      <c r="D354" s="232" t="s">
        <v>137</v>
      </c>
      <c r="E354" s="249" t="s">
        <v>1</v>
      </c>
      <c r="F354" s="250" t="s">
        <v>314</v>
      </c>
      <c r="G354" s="248"/>
      <c r="H354" s="251">
        <v>29.399999999999999</v>
      </c>
      <c r="I354" s="252"/>
      <c r="J354" s="248"/>
      <c r="K354" s="248"/>
      <c r="L354" s="253"/>
      <c r="M354" s="254"/>
      <c r="N354" s="255"/>
      <c r="O354" s="255"/>
      <c r="P354" s="255"/>
      <c r="Q354" s="255"/>
      <c r="R354" s="255"/>
      <c r="S354" s="255"/>
      <c r="T354" s="25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7" t="s">
        <v>137</v>
      </c>
      <c r="AU354" s="257" t="s">
        <v>88</v>
      </c>
      <c r="AV354" s="14" t="s">
        <v>88</v>
      </c>
      <c r="AW354" s="14" t="s">
        <v>36</v>
      </c>
      <c r="AX354" s="14" t="s">
        <v>79</v>
      </c>
      <c r="AY354" s="257" t="s">
        <v>126</v>
      </c>
    </row>
    <row r="355" s="14" customFormat="1">
      <c r="A355" s="14"/>
      <c r="B355" s="247"/>
      <c r="C355" s="248"/>
      <c r="D355" s="232" t="s">
        <v>137</v>
      </c>
      <c r="E355" s="249" t="s">
        <v>1</v>
      </c>
      <c r="F355" s="250" t="s">
        <v>315</v>
      </c>
      <c r="G355" s="248"/>
      <c r="H355" s="251">
        <v>5.8799999999999999</v>
      </c>
      <c r="I355" s="252"/>
      <c r="J355" s="248"/>
      <c r="K355" s="248"/>
      <c r="L355" s="253"/>
      <c r="M355" s="254"/>
      <c r="N355" s="255"/>
      <c r="O355" s="255"/>
      <c r="P355" s="255"/>
      <c r="Q355" s="255"/>
      <c r="R355" s="255"/>
      <c r="S355" s="255"/>
      <c r="T355" s="25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7" t="s">
        <v>137</v>
      </c>
      <c r="AU355" s="257" t="s">
        <v>88</v>
      </c>
      <c r="AV355" s="14" t="s">
        <v>88</v>
      </c>
      <c r="AW355" s="14" t="s">
        <v>36</v>
      </c>
      <c r="AX355" s="14" t="s">
        <v>79</v>
      </c>
      <c r="AY355" s="257" t="s">
        <v>126</v>
      </c>
    </row>
    <row r="356" s="14" customFormat="1">
      <c r="A356" s="14"/>
      <c r="B356" s="247"/>
      <c r="C356" s="248"/>
      <c r="D356" s="232" t="s">
        <v>137</v>
      </c>
      <c r="E356" s="249" t="s">
        <v>1</v>
      </c>
      <c r="F356" s="250" t="s">
        <v>278</v>
      </c>
      <c r="G356" s="248"/>
      <c r="H356" s="251">
        <v>4.3200000000000003</v>
      </c>
      <c r="I356" s="252"/>
      <c r="J356" s="248"/>
      <c r="K356" s="248"/>
      <c r="L356" s="253"/>
      <c r="M356" s="254"/>
      <c r="N356" s="255"/>
      <c r="O356" s="255"/>
      <c r="P356" s="255"/>
      <c r="Q356" s="255"/>
      <c r="R356" s="255"/>
      <c r="S356" s="255"/>
      <c r="T356" s="25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7" t="s">
        <v>137</v>
      </c>
      <c r="AU356" s="257" t="s">
        <v>88</v>
      </c>
      <c r="AV356" s="14" t="s">
        <v>88</v>
      </c>
      <c r="AW356" s="14" t="s">
        <v>36</v>
      </c>
      <c r="AX356" s="14" t="s">
        <v>79</v>
      </c>
      <c r="AY356" s="257" t="s">
        <v>126</v>
      </c>
    </row>
    <row r="357" s="15" customFormat="1">
      <c r="A357" s="15"/>
      <c r="B357" s="258"/>
      <c r="C357" s="259"/>
      <c r="D357" s="232" t="s">
        <v>137</v>
      </c>
      <c r="E357" s="260" t="s">
        <v>1</v>
      </c>
      <c r="F357" s="261" t="s">
        <v>143</v>
      </c>
      <c r="G357" s="259"/>
      <c r="H357" s="262">
        <v>164.54999999999998</v>
      </c>
      <c r="I357" s="263"/>
      <c r="J357" s="259"/>
      <c r="K357" s="259"/>
      <c r="L357" s="264"/>
      <c r="M357" s="265"/>
      <c r="N357" s="266"/>
      <c r="O357" s="266"/>
      <c r="P357" s="266"/>
      <c r="Q357" s="266"/>
      <c r="R357" s="266"/>
      <c r="S357" s="266"/>
      <c r="T357" s="267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8" t="s">
        <v>137</v>
      </c>
      <c r="AU357" s="268" t="s">
        <v>88</v>
      </c>
      <c r="AV357" s="15" t="s">
        <v>133</v>
      </c>
      <c r="AW357" s="15" t="s">
        <v>36</v>
      </c>
      <c r="AX357" s="15" t="s">
        <v>21</v>
      </c>
      <c r="AY357" s="268" t="s">
        <v>126</v>
      </c>
    </row>
    <row r="358" s="2" customFormat="1" ht="16.5" customHeight="1">
      <c r="A358" s="39"/>
      <c r="B358" s="40"/>
      <c r="C358" s="219" t="s">
        <v>302</v>
      </c>
      <c r="D358" s="219" t="s">
        <v>129</v>
      </c>
      <c r="E358" s="220" t="s">
        <v>316</v>
      </c>
      <c r="F358" s="221" t="s">
        <v>317</v>
      </c>
      <c r="G358" s="222" t="s">
        <v>318</v>
      </c>
      <c r="H358" s="223">
        <v>27</v>
      </c>
      <c r="I358" s="224"/>
      <c r="J358" s="225">
        <f>ROUND(I358*H358,2)</f>
        <v>0</v>
      </c>
      <c r="K358" s="221" t="s">
        <v>148</v>
      </c>
      <c r="L358" s="45"/>
      <c r="M358" s="226" t="s">
        <v>1</v>
      </c>
      <c r="N358" s="227" t="s">
        <v>44</v>
      </c>
      <c r="O358" s="92"/>
      <c r="P358" s="228">
        <f>O358*H358</f>
        <v>0</v>
      </c>
      <c r="Q358" s="228">
        <v>0</v>
      </c>
      <c r="R358" s="228">
        <f>Q358*H358</f>
        <v>0</v>
      </c>
      <c r="S358" s="228">
        <v>0.055</v>
      </c>
      <c r="T358" s="229">
        <f>S358*H358</f>
        <v>1.4850000000000001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0" t="s">
        <v>133</v>
      </c>
      <c r="AT358" s="230" t="s">
        <v>129</v>
      </c>
      <c r="AU358" s="230" t="s">
        <v>88</v>
      </c>
      <c r="AY358" s="18" t="s">
        <v>126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8" t="s">
        <v>21</v>
      </c>
      <c r="BK358" s="231">
        <f>ROUND(I358*H358,2)</f>
        <v>0</v>
      </c>
      <c r="BL358" s="18" t="s">
        <v>133</v>
      </c>
      <c r="BM358" s="230" t="s">
        <v>319</v>
      </c>
    </row>
    <row r="359" s="2" customFormat="1">
      <c r="A359" s="39"/>
      <c r="B359" s="40"/>
      <c r="C359" s="41"/>
      <c r="D359" s="232" t="s">
        <v>135</v>
      </c>
      <c r="E359" s="41"/>
      <c r="F359" s="233" t="s">
        <v>320</v>
      </c>
      <c r="G359" s="41"/>
      <c r="H359" s="41"/>
      <c r="I359" s="234"/>
      <c r="J359" s="41"/>
      <c r="K359" s="41"/>
      <c r="L359" s="45"/>
      <c r="M359" s="235"/>
      <c r="N359" s="236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135</v>
      </c>
      <c r="AU359" s="18" t="s">
        <v>88</v>
      </c>
    </row>
    <row r="360" s="2" customFormat="1">
      <c r="A360" s="39"/>
      <c r="B360" s="40"/>
      <c r="C360" s="41"/>
      <c r="D360" s="269" t="s">
        <v>151</v>
      </c>
      <c r="E360" s="41"/>
      <c r="F360" s="270" t="s">
        <v>321</v>
      </c>
      <c r="G360" s="41"/>
      <c r="H360" s="41"/>
      <c r="I360" s="234"/>
      <c r="J360" s="41"/>
      <c r="K360" s="41"/>
      <c r="L360" s="45"/>
      <c r="M360" s="235"/>
      <c r="N360" s="236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151</v>
      </c>
      <c r="AU360" s="18" t="s">
        <v>88</v>
      </c>
    </row>
    <row r="361" s="13" customFormat="1">
      <c r="A361" s="13"/>
      <c r="B361" s="237"/>
      <c r="C361" s="238"/>
      <c r="D361" s="232" t="s">
        <v>137</v>
      </c>
      <c r="E361" s="239" t="s">
        <v>1</v>
      </c>
      <c r="F361" s="240" t="s">
        <v>138</v>
      </c>
      <c r="G361" s="238"/>
      <c r="H361" s="239" t="s">
        <v>1</v>
      </c>
      <c r="I361" s="241"/>
      <c r="J361" s="238"/>
      <c r="K361" s="238"/>
      <c r="L361" s="242"/>
      <c r="M361" s="243"/>
      <c r="N361" s="244"/>
      <c r="O361" s="244"/>
      <c r="P361" s="244"/>
      <c r="Q361" s="244"/>
      <c r="R361" s="244"/>
      <c r="S361" s="244"/>
      <c r="T361" s="24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6" t="s">
        <v>137</v>
      </c>
      <c r="AU361" s="246" t="s">
        <v>88</v>
      </c>
      <c r="AV361" s="13" t="s">
        <v>21</v>
      </c>
      <c r="AW361" s="13" t="s">
        <v>36</v>
      </c>
      <c r="AX361" s="13" t="s">
        <v>79</v>
      </c>
      <c r="AY361" s="246" t="s">
        <v>126</v>
      </c>
    </row>
    <row r="362" s="14" customFormat="1">
      <c r="A362" s="14"/>
      <c r="B362" s="247"/>
      <c r="C362" s="248"/>
      <c r="D362" s="232" t="s">
        <v>137</v>
      </c>
      <c r="E362" s="249" t="s">
        <v>1</v>
      </c>
      <c r="F362" s="250" t="s">
        <v>234</v>
      </c>
      <c r="G362" s="248"/>
      <c r="H362" s="251">
        <v>13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7" t="s">
        <v>137</v>
      </c>
      <c r="AU362" s="257" t="s">
        <v>88</v>
      </c>
      <c r="AV362" s="14" t="s">
        <v>88</v>
      </c>
      <c r="AW362" s="14" t="s">
        <v>36</v>
      </c>
      <c r="AX362" s="14" t="s">
        <v>79</v>
      </c>
      <c r="AY362" s="257" t="s">
        <v>126</v>
      </c>
    </row>
    <row r="363" s="13" customFormat="1">
      <c r="A363" s="13"/>
      <c r="B363" s="237"/>
      <c r="C363" s="238"/>
      <c r="D363" s="232" t="s">
        <v>137</v>
      </c>
      <c r="E363" s="239" t="s">
        <v>1</v>
      </c>
      <c r="F363" s="240" t="s">
        <v>140</v>
      </c>
      <c r="G363" s="238"/>
      <c r="H363" s="239" t="s">
        <v>1</v>
      </c>
      <c r="I363" s="241"/>
      <c r="J363" s="238"/>
      <c r="K363" s="238"/>
      <c r="L363" s="242"/>
      <c r="M363" s="243"/>
      <c r="N363" s="244"/>
      <c r="O363" s="244"/>
      <c r="P363" s="244"/>
      <c r="Q363" s="244"/>
      <c r="R363" s="244"/>
      <c r="S363" s="244"/>
      <c r="T363" s="24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6" t="s">
        <v>137</v>
      </c>
      <c r="AU363" s="246" t="s">
        <v>88</v>
      </c>
      <c r="AV363" s="13" t="s">
        <v>21</v>
      </c>
      <c r="AW363" s="13" t="s">
        <v>36</v>
      </c>
      <c r="AX363" s="13" t="s">
        <v>79</v>
      </c>
      <c r="AY363" s="246" t="s">
        <v>126</v>
      </c>
    </row>
    <row r="364" s="14" customFormat="1">
      <c r="A364" s="14"/>
      <c r="B364" s="247"/>
      <c r="C364" s="248"/>
      <c r="D364" s="232" t="s">
        <v>137</v>
      </c>
      <c r="E364" s="249" t="s">
        <v>1</v>
      </c>
      <c r="F364" s="250" t="s">
        <v>234</v>
      </c>
      <c r="G364" s="248"/>
      <c r="H364" s="251">
        <v>13</v>
      </c>
      <c r="I364" s="252"/>
      <c r="J364" s="248"/>
      <c r="K364" s="248"/>
      <c r="L364" s="253"/>
      <c r="M364" s="254"/>
      <c r="N364" s="255"/>
      <c r="O364" s="255"/>
      <c r="P364" s="255"/>
      <c r="Q364" s="255"/>
      <c r="R364" s="255"/>
      <c r="S364" s="255"/>
      <c r="T364" s="25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7" t="s">
        <v>137</v>
      </c>
      <c r="AU364" s="257" t="s">
        <v>88</v>
      </c>
      <c r="AV364" s="14" t="s">
        <v>88</v>
      </c>
      <c r="AW364" s="14" t="s">
        <v>36</v>
      </c>
      <c r="AX364" s="14" t="s">
        <v>79</v>
      </c>
      <c r="AY364" s="257" t="s">
        <v>126</v>
      </c>
    </row>
    <row r="365" s="13" customFormat="1">
      <c r="A365" s="13"/>
      <c r="B365" s="237"/>
      <c r="C365" s="238"/>
      <c r="D365" s="232" t="s">
        <v>137</v>
      </c>
      <c r="E365" s="239" t="s">
        <v>1</v>
      </c>
      <c r="F365" s="240" t="s">
        <v>197</v>
      </c>
      <c r="G365" s="238"/>
      <c r="H365" s="239" t="s">
        <v>1</v>
      </c>
      <c r="I365" s="241"/>
      <c r="J365" s="238"/>
      <c r="K365" s="238"/>
      <c r="L365" s="242"/>
      <c r="M365" s="243"/>
      <c r="N365" s="244"/>
      <c r="O365" s="244"/>
      <c r="P365" s="244"/>
      <c r="Q365" s="244"/>
      <c r="R365" s="244"/>
      <c r="S365" s="244"/>
      <c r="T365" s="24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6" t="s">
        <v>137</v>
      </c>
      <c r="AU365" s="246" t="s">
        <v>88</v>
      </c>
      <c r="AV365" s="13" t="s">
        <v>21</v>
      </c>
      <c r="AW365" s="13" t="s">
        <v>36</v>
      </c>
      <c r="AX365" s="13" t="s">
        <v>79</v>
      </c>
      <c r="AY365" s="246" t="s">
        <v>126</v>
      </c>
    </row>
    <row r="366" s="14" customFormat="1">
      <c r="A366" s="14"/>
      <c r="B366" s="247"/>
      <c r="C366" s="248"/>
      <c r="D366" s="232" t="s">
        <v>137</v>
      </c>
      <c r="E366" s="249" t="s">
        <v>1</v>
      </c>
      <c r="F366" s="250" t="s">
        <v>21</v>
      </c>
      <c r="G366" s="248"/>
      <c r="H366" s="251">
        <v>1</v>
      </c>
      <c r="I366" s="252"/>
      <c r="J366" s="248"/>
      <c r="K366" s="248"/>
      <c r="L366" s="253"/>
      <c r="M366" s="254"/>
      <c r="N366" s="255"/>
      <c r="O366" s="255"/>
      <c r="P366" s="255"/>
      <c r="Q366" s="255"/>
      <c r="R366" s="255"/>
      <c r="S366" s="255"/>
      <c r="T366" s="25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7" t="s">
        <v>137</v>
      </c>
      <c r="AU366" s="257" t="s">
        <v>88</v>
      </c>
      <c r="AV366" s="14" t="s">
        <v>88</v>
      </c>
      <c r="AW366" s="14" t="s">
        <v>36</v>
      </c>
      <c r="AX366" s="14" t="s">
        <v>79</v>
      </c>
      <c r="AY366" s="257" t="s">
        <v>126</v>
      </c>
    </row>
    <row r="367" s="15" customFormat="1">
      <c r="A367" s="15"/>
      <c r="B367" s="258"/>
      <c r="C367" s="259"/>
      <c r="D367" s="232" t="s">
        <v>137</v>
      </c>
      <c r="E367" s="260" t="s">
        <v>1</v>
      </c>
      <c r="F367" s="261" t="s">
        <v>143</v>
      </c>
      <c r="G367" s="259"/>
      <c r="H367" s="262">
        <v>27</v>
      </c>
      <c r="I367" s="263"/>
      <c r="J367" s="259"/>
      <c r="K367" s="259"/>
      <c r="L367" s="264"/>
      <c r="M367" s="265"/>
      <c r="N367" s="266"/>
      <c r="O367" s="266"/>
      <c r="P367" s="266"/>
      <c r="Q367" s="266"/>
      <c r="R367" s="266"/>
      <c r="S367" s="266"/>
      <c r="T367" s="267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8" t="s">
        <v>137</v>
      </c>
      <c r="AU367" s="268" t="s">
        <v>88</v>
      </c>
      <c r="AV367" s="15" t="s">
        <v>133</v>
      </c>
      <c r="AW367" s="15" t="s">
        <v>36</v>
      </c>
      <c r="AX367" s="15" t="s">
        <v>21</v>
      </c>
      <c r="AY367" s="268" t="s">
        <v>126</v>
      </c>
    </row>
    <row r="368" s="12" customFormat="1" ht="22.8" customHeight="1">
      <c r="A368" s="12"/>
      <c r="B368" s="203"/>
      <c r="C368" s="204"/>
      <c r="D368" s="205" t="s">
        <v>78</v>
      </c>
      <c r="E368" s="217" t="s">
        <v>322</v>
      </c>
      <c r="F368" s="217" t="s">
        <v>323</v>
      </c>
      <c r="G368" s="204"/>
      <c r="H368" s="204"/>
      <c r="I368" s="207"/>
      <c r="J368" s="218">
        <f>BK368</f>
        <v>0</v>
      </c>
      <c r="K368" s="204"/>
      <c r="L368" s="209"/>
      <c r="M368" s="210"/>
      <c r="N368" s="211"/>
      <c r="O368" s="211"/>
      <c r="P368" s="212">
        <f>SUM(P369:P376)</f>
        <v>0</v>
      </c>
      <c r="Q368" s="211"/>
      <c r="R368" s="212">
        <f>SUM(R369:R376)</f>
        <v>0</v>
      </c>
      <c r="S368" s="211"/>
      <c r="T368" s="213">
        <f>SUM(T369:T376)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14" t="s">
        <v>21</v>
      </c>
      <c r="AT368" s="215" t="s">
        <v>78</v>
      </c>
      <c r="AU368" s="215" t="s">
        <v>21</v>
      </c>
      <c r="AY368" s="214" t="s">
        <v>126</v>
      </c>
      <c r="BK368" s="216">
        <f>SUM(BK369:BK376)</f>
        <v>0</v>
      </c>
    </row>
    <row r="369" s="2" customFormat="1" ht="24.15" customHeight="1">
      <c r="A369" s="39"/>
      <c r="B369" s="40"/>
      <c r="C369" s="219" t="s">
        <v>324</v>
      </c>
      <c r="D369" s="219" t="s">
        <v>129</v>
      </c>
      <c r="E369" s="220" t="s">
        <v>325</v>
      </c>
      <c r="F369" s="221" t="s">
        <v>326</v>
      </c>
      <c r="G369" s="222" t="s">
        <v>327</v>
      </c>
      <c r="H369" s="223">
        <v>7.7409999999999997</v>
      </c>
      <c r="I369" s="224"/>
      <c r="J369" s="225">
        <f>ROUND(I369*H369,2)</f>
        <v>0</v>
      </c>
      <c r="K369" s="221" t="s">
        <v>148</v>
      </c>
      <c r="L369" s="45"/>
      <c r="M369" s="226" t="s">
        <v>1</v>
      </c>
      <c r="N369" s="227" t="s">
        <v>44</v>
      </c>
      <c r="O369" s="92"/>
      <c r="P369" s="228">
        <f>O369*H369</f>
        <v>0</v>
      </c>
      <c r="Q369" s="228">
        <v>0</v>
      </c>
      <c r="R369" s="228">
        <f>Q369*H369</f>
        <v>0</v>
      </c>
      <c r="S369" s="228">
        <v>0</v>
      </c>
      <c r="T369" s="229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0" t="s">
        <v>133</v>
      </c>
      <c r="AT369" s="230" t="s">
        <v>129</v>
      </c>
      <c r="AU369" s="230" t="s">
        <v>88</v>
      </c>
      <c r="AY369" s="18" t="s">
        <v>126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8" t="s">
        <v>21</v>
      </c>
      <c r="BK369" s="231">
        <f>ROUND(I369*H369,2)</f>
        <v>0</v>
      </c>
      <c r="BL369" s="18" t="s">
        <v>133</v>
      </c>
      <c r="BM369" s="230" t="s">
        <v>328</v>
      </c>
    </row>
    <row r="370" s="2" customFormat="1">
      <c r="A370" s="39"/>
      <c r="B370" s="40"/>
      <c r="C370" s="41"/>
      <c r="D370" s="232" t="s">
        <v>135</v>
      </c>
      <c r="E370" s="41"/>
      <c r="F370" s="233" t="s">
        <v>329</v>
      </c>
      <c r="G370" s="41"/>
      <c r="H370" s="41"/>
      <c r="I370" s="234"/>
      <c r="J370" s="41"/>
      <c r="K370" s="41"/>
      <c r="L370" s="45"/>
      <c r="M370" s="235"/>
      <c r="N370" s="236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135</v>
      </c>
      <c r="AU370" s="18" t="s">
        <v>88</v>
      </c>
    </row>
    <row r="371" s="2" customFormat="1">
      <c r="A371" s="39"/>
      <c r="B371" s="40"/>
      <c r="C371" s="41"/>
      <c r="D371" s="269" t="s">
        <v>151</v>
      </c>
      <c r="E371" s="41"/>
      <c r="F371" s="270" t="s">
        <v>330</v>
      </c>
      <c r="G371" s="41"/>
      <c r="H371" s="41"/>
      <c r="I371" s="234"/>
      <c r="J371" s="41"/>
      <c r="K371" s="41"/>
      <c r="L371" s="45"/>
      <c r="M371" s="235"/>
      <c r="N371" s="236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151</v>
      </c>
      <c r="AU371" s="18" t="s">
        <v>88</v>
      </c>
    </row>
    <row r="372" s="2" customFormat="1" ht="24.15" customHeight="1">
      <c r="A372" s="39"/>
      <c r="B372" s="40"/>
      <c r="C372" s="219" t="s">
        <v>331</v>
      </c>
      <c r="D372" s="219" t="s">
        <v>129</v>
      </c>
      <c r="E372" s="220" t="s">
        <v>332</v>
      </c>
      <c r="F372" s="221" t="s">
        <v>333</v>
      </c>
      <c r="G372" s="222" t="s">
        <v>327</v>
      </c>
      <c r="H372" s="223">
        <v>7.7409999999999997</v>
      </c>
      <c r="I372" s="224"/>
      <c r="J372" s="225">
        <f>ROUND(I372*H372,2)</f>
        <v>0</v>
      </c>
      <c r="K372" s="221" t="s">
        <v>1</v>
      </c>
      <c r="L372" s="45"/>
      <c r="M372" s="226" t="s">
        <v>1</v>
      </c>
      <c r="N372" s="227" t="s">
        <v>44</v>
      </c>
      <c r="O372" s="92"/>
      <c r="P372" s="228">
        <f>O372*H372</f>
        <v>0</v>
      </c>
      <c r="Q372" s="228">
        <v>0</v>
      </c>
      <c r="R372" s="228">
        <f>Q372*H372</f>
        <v>0</v>
      </c>
      <c r="S372" s="228">
        <v>0</v>
      </c>
      <c r="T372" s="22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0" t="s">
        <v>133</v>
      </c>
      <c r="AT372" s="230" t="s">
        <v>129</v>
      </c>
      <c r="AU372" s="230" t="s">
        <v>88</v>
      </c>
      <c r="AY372" s="18" t="s">
        <v>126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8" t="s">
        <v>21</v>
      </c>
      <c r="BK372" s="231">
        <f>ROUND(I372*H372,2)</f>
        <v>0</v>
      </c>
      <c r="BL372" s="18" t="s">
        <v>133</v>
      </c>
      <c r="BM372" s="230" t="s">
        <v>334</v>
      </c>
    </row>
    <row r="373" s="2" customFormat="1">
      <c r="A373" s="39"/>
      <c r="B373" s="40"/>
      <c r="C373" s="41"/>
      <c r="D373" s="232" t="s">
        <v>135</v>
      </c>
      <c r="E373" s="41"/>
      <c r="F373" s="233" t="s">
        <v>333</v>
      </c>
      <c r="G373" s="41"/>
      <c r="H373" s="41"/>
      <c r="I373" s="234"/>
      <c r="J373" s="41"/>
      <c r="K373" s="41"/>
      <c r="L373" s="45"/>
      <c r="M373" s="235"/>
      <c r="N373" s="236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135</v>
      </c>
      <c r="AU373" s="18" t="s">
        <v>88</v>
      </c>
    </row>
    <row r="374" s="2" customFormat="1" ht="33" customHeight="1">
      <c r="A374" s="39"/>
      <c r="B374" s="40"/>
      <c r="C374" s="219" t="s">
        <v>335</v>
      </c>
      <c r="D374" s="219" t="s">
        <v>129</v>
      </c>
      <c r="E374" s="220" t="s">
        <v>336</v>
      </c>
      <c r="F374" s="221" t="s">
        <v>337</v>
      </c>
      <c r="G374" s="222" t="s">
        <v>327</v>
      </c>
      <c r="H374" s="223">
        <v>7.7409999999999997</v>
      </c>
      <c r="I374" s="224"/>
      <c r="J374" s="225">
        <f>ROUND(I374*H374,2)</f>
        <v>0</v>
      </c>
      <c r="K374" s="221" t="s">
        <v>148</v>
      </c>
      <c r="L374" s="45"/>
      <c r="M374" s="226" t="s">
        <v>1</v>
      </c>
      <c r="N374" s="227" t="s">
        <v>44</v>
      </c>
      <c r="O374" s="92"/>
      <c r="P374" s="228">
        <f>O374*H374</f>
        <v>0</v>
      </c>
      <c r="Q374" s="228">
        <v>0</v>
      </c>
      <c r="R374" s="228">
        <f>Q374*H374</f>
        <v>0</v>
      </c>
      <c r="S374" s="228">
        <v>0</v>
      </c>
      <c r="T374" s="22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0" t="s">
        <v>133</v>
      </c>
      <c r="AT374" s="230" t="s">
        <v>129</v>
      </c>
      <c r="AU374" s="230" t="s">
        <v>88</v>
      </c>
      <c r="AY374" s="18" t="s">
        <v>126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8" t="s">
        <v>21</v>
      </c>
      <c r="BK374" s="231">
        <f>ROUND(I374*H374,2)</f>
        <v>0</v>
      </c>
      <c r="BL374" s="18" t="s">
        <v>133</v>
      </c>
      <c r="BM374" s="230" t="s">
        <v>338</v>
      </c>
    </row>
    <row r="375" s="2" customFormat="1">
      <c r="A375" s="39"/>
      <c r="B375" s="40"/>
      <c r="C375" s="41"/>
      <c r="D375" s="232" t="s">
        <v>135</v>
      </c>
      <c r="E375" s="41"/>
      <c r="F375" s="233" t="s">
        <v>339</v>
      </c>
      <c r="G375" s="41"/>
      <c r="H375" s="41"/>
      <c r="I375" s="234"/>
      <c r="J375" s="41"/>
      <c r="K375" s="41"/>
      <c r="L375" s="45"/>
      <c r="M375" s="235"/>
      <c r="N375" s="236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135</v>
      </c>
      <c r="AU375" s="18" t="s">
        <v>88</v>
      </c>
    </row>
    <row r="376" s="2" customFormat="1">
      <c r="A376" s="39"/>
      <c r="B376" s="40"/>
      <c r="C376" s="41"/>
      <c r="D376" s="269" t="s">
        <v>151</v>
      </c>
      <c r="E376" s="41"/>
      <c r="F376" s="270" t="s">
        <v>340</v>
      </c>
      <c r="G376" s="41"/>
      <c r="H376" s="41"/>
      <c r="I376" s="234"/>
      <c r="J376" s="41"/>
      <c r="K376" s="41"/>
      <c r="L376" s="45"/>
      <c r="M376" s="235"/>
      <c r="N376" s="236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151</v>
      </c>
      <c r="AU376" s="18" t="s">
        <v>88</v>
      </c>
    </row>
    <row r="377" s="12" customFormat="1" ht="22.8" customHeight="1">
      <c r="A377" s="12"/>
      <c r="B377" s="203"/>
      <c r="C377" s="204"/>
      <c r="D377" s="205" t="s">
        <v>78</v>
      </c>
      <c r="E377" s="217" t="s">
        <v>341</v>
      </c>
      <c r="F377" s="217" t="s">
        <v>342</v>
      </c>
      <c r="G377" s="204"/>
      <c r="H377" s="204"/>
      <c r="I377" s="207"/>
      <c r="J377" s="218">
        <f>BK377</f>
        <v>0</v>
      </c>
      <c r="K377" s="204"/>
      <c r="L377" s="209"/>
      <c r="M377" s="210"/>
      <c r="N377" s="211"/>
      <c r="O377" s="211"/>
      <c r="P377" s="212">
        <f>SUM(P378:P380)</f>
        <v>0</v>
      </c>
      <c r="Q377" s="211"/>
      <c r="R377" s="212">
        <f>SUM(R378:R380)</f>
        <v>0</v>
      </c>
      <c r="S377" s="211"/>
      <c r="T377" s="213">
        <f>SUM(T378:T380)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14" t="s">
        <v>21</v>
      </c>
      <c r="AT377" s="215" t="s">
        <v>78</v>
      </c>
      <c r="AU377" s="215" t="s">
        <v>21</v>
      </c>
      <c r="AY377" s="214" t="s">
        <v>126</v>
      </c>
      <c r="BK377" s="216">
        <f>SUM(BK378:BK380)</f>
        <v>0</v>
      </c>
    </row>
    <row r="378" s="2" customFormat="1" ht="16.5" customHeight="1">
      <c r="A378" s="39"/>
      <c r="B378" s="40"/>
      <c r="C378" s="219" t="s">
        <v>309</v>
      </c>
      <c r="D378" s="219" t="s">
        <v>129</v>
      </c>
      <c r="E378" s="220" t="s">
        <v>343</v>
      </c>
      <c r="F378" s="221" t="s">
        <v>344</v>
      </c>
      <c r="G378" s="222" t="s">
        <v>327</v>
      </c>
      <c r="H378" s="223">
        <v>5.8700000000000001</v>
      </c>
      <c r="I378" s="224"/>
      <c r="J378" s="225">
        <f>ROUND(I378*H378,2)</f>
        <v>0</v>
      </c>
      <c r="K378" s="221" t="s">
        <v>148</v>
      </c>
      <c r="L378" s="45"/>
      <c r="M378" s="226" t="s">
        <v>1</v>
      </c>
      <c r="N378" s="227" t="s">
        <v>44</v>
      </c>
      <c r="O378" s="92"/>
      <c r="P378" s="228">
        <f>O378*H378</f>
        <v>0</v>
      </c>
      <c r="Q378" s="228">
        <v>0</v>
      </c>
      <c r="R378" s="228">
        <f>Q378*H378</f>
        <v>0</v>
      </c>
      <c r="S378" s="228">
        <v>0</v>
      </c>
      <c r="T378" s="22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0" t="s">
        <v>133</v>
      </c>
      <c r="AT378" s="230" t="s">
        <v>129</v>
      </c>
      <c r="AU378" s="230" t="s">
        <v>88</v>
      </c>
      <c r="AY378" s="18" t="s">
        <v>126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8" t="s">
        <v>21</v>
      </c>
      <c r="BK378" s="231">
        <f>ROUND(I378*H378,2)</f>
        <v>0</v>
      </c>
      <c r="BL378" s="18" t="s">
        <v>133</v>
      </c>
      <c r="BM378" s="230" t="s">
        <v>345</v>
      </c>
    </row>
    <row r="379" s="2" customFormat="1">
      <c r="A379" s="39"/>
      <c r="B379" s="40"/>
      <c r="C379" s="41"/>
      <c r="D379" s="232" t="s">
        <v>135</v>
      </c>
      <c r="E379" s="41"/>
      <c r="F379" s="233" t="s">
        <v>346</v>
      </c>
      <c r="G379" s="41"/>
      <c r="H379" s="41"/>
      <c r="I379" s="234"/>
      <c r="J379" s="41"/>
      <c r="K379" s="41"/>
      <c r="L379" s="45"/>
      <c r="M379" s="235"/>
      <c r="N379" s="236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135</v>
      </c>
      <c r="AU379" s="18" t="s">
        <v>88</v>
      </c>
    </row>
    <row r="380" s="2" customFormat="1">
      <c r="A380" s="39"/>
      <c r="B380" s="40"/>
      <c r="C380" s="41"/>
      <c r="D380" s="269" t="s">
        <v>151</v>
      </c>
      <c r="E380" s="41"/>
      <c r="F380" s="270" t="s">
        <v>347</v>
      </c>
      <c r="G380" s="41"/>
      <c r="H380" s="41"/>
      <c r="I380" s="234"/>
      <c r="J380" s="41"/>
      <c r="K380" s="41"/>
      <c r="L380" s="45"/>
      <c r="M380" s="235"/>
      <c r="N380" s="236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151</v>
      </c>
      <c r="AU380" s="18" t="s">
        <v>88</v>
      </c>
    </row>
    <row r="381" s="12" customFormat="1" ht="25.92" customHeight="1">
      <c r="A381" s="12"/>
      <c r="B381" s="203"/>
      <c r="C381" s="204"/>
      <c r="D381" s="205" t="s">
        <v>78</v>
      </c>
      <c r="E381" s="206" t="s">
        <v>348</v>
      </c>
      <c r="F381" s="206" t="s">
        <v>349</v>
      </c>
      <c r="G381" s="204"/>
      <c r="H381" s="204"/>
      <c r="I381" s="207"/>
      <c r="J381" s="208">
        <f>BK381</f>
        <v>0</v>
      </c>
      <c r="K381" s="204"/>
      <c r="L381" s="209"/>
      <c r="M381" s="210"/>
      <c r="N381" s="211"/>
      <c r="O381" s="211"/>
      <c r="P381" s="212">
        <f>P382+P402+P459+P498</f>
        <v>0</v>
      </c>
      <c r="Q381" s="211"/>
      <c r="R381" s="212">
        <f>R382+R402+R459+R498</f>
        <v>0.50843044000000004</v>
      </c>
      <c r="S381" s="211"/>
      <c r="T381" s="213">
        <f>T382+T402+T459+T498</f>
        <v>0.49019599999999997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4" t="s">
        <v>88</v>
      </c>
      <c r="AT381" s="215" t="s">
        <v>78</v>
      </c>
      <c r="AU381" s="215" t="s">
        <v>79</v>
      </c>
      <c r="AY381" s="214" t="s">
        <v>126</v>
      </c>
      <c r="BK381" s="216">
        <f>BK382+BK402+BK459+BK498</f>
        <v>0</v>
      </c>
    </row>
    <row r="382" s="12" customFormat="1" ht="22.8" customHeight="1">
      <c r="A382" s="12"/>
      <c r="B382" s="203"/>
      <c r="C382" s="204"/>
      <c r="D382" s="205" t="s">
        <v>78</v>
      </c>
      <c r="E382" s="217" t="s">
        <v>350</v>
      </c>
      <c r="F382" s="217" t="s">
        <v>351</v>
      </c>
      <c r="G382" s="204"/>
      <c r="H382" s="204"/>
      <c r="I382" s="207"/>
      <c r="J382" s="218">
        <f>BK382</f>
        <v>0</v>
      </c>
      <c r="K382" s="204"/>
      <c r="L382" s="209"/>
      <c r="M382" s="210"/>
      <c r="N382" s="211"/>
      <c r="O382" s="211"/>
      <c r="P382" s="212">
        <f>SUM(P383:P401)</f>
        <v>0</v>
      </c>
      <c r="Q382" s="211"/>
      <c r="R382" s="212">
        <f>SUM(R383:R401)</f>
        <v>0.206208</v>
      </c>
      <c r="S382" s="211"/>
      <c r="T382" s="213">
        <f>SUM(T383:T401)</f>
        <v>0.12324599999999999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4" t="s">
        <v>88</v>
      </c>
      <c r="AT382" s="215" t="s">
        <v>78</v>
      </c>
      <c r="AU382" s="215" t="s">
        <v>21</v>
      </c>
      <c r="AY382" s="214" t="s">
        <v>126</v>
      </c>
      <c r="BK382" s="216">
        <f>SUM(BK383:BK401)</f>
        <v>0</v>
      </c>
    </row>
    <row r="383" s="2" customFormat="1" ht="16.5" customHeight="1">
      <c r="A383" s="39"/>
      <c r="B383" s="40"/>
      <c r="C383" s="219" t="s">
        <v>352</v>
      </c>
      <c r="D383" s="219" t="s">
        <v>129</v>
      </c>
      <c r="E383" s="220" t="s">
        <v>353</v>
      </c>
      <c r="F383" s="221" t="s">
        <v>354</v>
      </c>
      <c r="G383" s="222" t="s">
        <v>168</v>
      </c>
      <c r="H383" s="223">
        <v>73.799999999999997</v>
      </c>
      <c r="I383" s="224"/>
      <c r="J383" s="225">
        <f>ROUND(I383*H383,2)</f>
        <v>0</v>
      </c>
      <c r="K383" s="221" t="s">
        <v>148</v>
      </c>
      <c r="L383" s="45"/>
      <c r="M383" s="226" t="s">
        <v>1</v>
      </c>
      <c r="N383" s="227" t="s">
        <v>44</v>
      </c>
      <c r="O383" s="92"/>
      <c r="P383" s="228">
        <f>O383*H383</f>
        <v>0</v>
      </c>
      <c r="Q383" s="228">
        <v>0</v>
      </c>
      <c r="R383" s="228">
        <f>Q383*H383</f>
        <v>0</v>
      </c>
      <c r="S383" s="228">
        <v>0.00167</v>
      </c>
      <c r="T383" s="229">
        <f>S383*H383</f>
        <v>0.12324599999999999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0" t="s">
        <v>257</v>
      </c>
      <c r="AT383" s="230" t="s">
        <v>129</v>
      </c>
      <c r="AU383" s="230" t="s">
        <v>88</v>
      </c>
      <c r="AY383" s="18" t="s">
        <v>126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8" t="s">
        <v>21</v>
      </c>
      <c r="BK383" s="231">
        <f>ROUND(I383*H383,2)</f>
        <v>0</v>
      </c>
      <c r="BL383" s="18" t="s">
        <v>257</v>
      </c>
      <c r="BM383" s="230" t="s">
        <v>355</v>
      </c>
    </row>
    <row r="384" s="2" customFormat="1">
      <c r="A384" s="39"/>
      <c r="B384" s="40"/>
      <c r="C384" s="41"/>
      <c r="D384" s="232" t="s">
        <v>135</v>
      </c>
      <c r="E384" s="41"/>
      <c r="F384" s="233" t="s">
        <v>356</v>
      </c>
      <c r="G384" s="41"/>
      <c r="H384" s="41"/>
      <c r="I384" s="234"/>
      <c r="J384" s="41"/>
      <c r="K384" s="41"/>
      <c r="L384" s="45"/>
      <c r="M384" s="235"/>
      <c r="N384" s="236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135</v>
      </c>
      <c r="AU384" s="18" t="s">
        <v>88</v>
      </c>
    </row>
    <row r="385" s="2" customFormat="1">
      <c r="A385" s="39"/>
      <c r="B385" s="40"/>
      <c r="C385" s="41"/>
      <c r="D385" s="269" t="s">
        <v>151</v>
      </c>
      <c r="E385" s="41"/>
      <c r="F385" s="270" t="s">
        <v>357</v>
      </c>
      <c r="G385" s="41"/>
      <c r="H385" s="41"/>
      <c r="I385" s="234"/>
      <c r="J385" s="41"/>
      <c r="K385" s="41"/>
      <c r="L385" s="45"/>
      <c r="M385" s="235"/>
      <c r="N385" s="236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151</v>
      </c>
      <c r="AU385" s="18" t="s">
        <v>88</v>
      </c>
    </row>
    <row r="386" s="13" customFormat="1">
      <c r="A386" s="13"/>
      <c r="B386" s="237"/>
      <c r="C386" s="238"/>
      <c r="D386" s="232" t="s">
        <v>137</v>
      </c>
      <c r="E386" s="239" t="s">
        <v>1</v>
      </c>
      <c r="F386" s="240" t="s">
        <v>358</v>
      </c>
      <c r="G386" s="238"/>
      <c r="H386" s="239" t="s">
        <v>1</v>
      </c>
      <c r="I386" s="241"/>
      <c r="J386" s="238"/>
      <c r="K386" s="238"/>
      <c r="L386" s="242"/>
      <c r="M386" s="243"/>
      <c r="N386" s="244"/>
      <c r="O386" s="244"/>
      <c r="P386" s="244"/>
      <c r="Q386" s="244"/>
      <c r="R386" s="244"/>
      <c r="S386" s="244"/>
      <c r="T386" s="24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6" t="s">
        <v>137</v>
      </c>
      <c r="AU386" s="246" t="s">
        <v>88</v>
      </c>
      <c r="AV386" s="13" t="s">
        <v>21</v>
      </c>
      <c r="AW386" s="13" t="s">
        <v>36</v>
      </c>
      <c r="AX386" s="13" t="s">
        <v>79</v>
      </c>
      <c r="AY386" s="246" t="s">
        <v>126</v>
      </c>
    </row>
    <row r="387" s="14" customFormat="1">
      <c r="A387" s="14"/>
      <c r="B387" s="247"/>
      <c r="C387" s="248"/>
      <c r="D387" s="232" t="s">
        <v>137</v>
      </c>
      <c r="E387" s="249" t="s">
        <v>1</v>
      </c>
      <c r="F387" s="250" t="s">
        <v>359</v>
      </c>
      <c r="G387" s="248"/>
      <c r="H387" s="251">
        <v>34.799999999999997</v>
      </c>
      <c r="I387" s="252"/>
      <c r="J387" s="248"/>
      <c r="K387" s="248"/>
      <c r="L387" s="253"/>
      <c r="M387" s="254"/>
      <c r="N387" s="255"/>
      <c r="O387" s="255"/>
      <c r="P387" s="255"/>
      <c r="Q387" s="255"/>
      <c r="R387" s="255"/>
      <c r="S387" s="255"/>
      <c r="T387" s="25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7" t="s">
        <v>137</v>
      </c>
      <c r="AU387" s="257" t="s">
        <v>88</v>
      </c>
      <c r="AV387" s="14" t="s">
        <v>88</v>
      </c>
      <c r="AW387" s="14" t="s">
        <v>36</v>
      </c>
      <c r="AX387" s="14" t="s">
        <v>79</v>
      </c>
      <c r="AY387" s="257" t="s">
        <v>126</v>
      </c>
    </row>
    <row r="388" s="14" customFormat="1">
      <c r="A388" s="14"/>
      <c r="B388" s="247"/>
      <c r="C388" s="248"/>
      <c r="D388" s="232" t="s">
        <v>137</v>
      </c>
      <c r="E388" s="249" t="s">
        <v>1</v>
      </c>
      <c r="F388" s="250" t="s">
        <v>360</v>
      </c>
      <c r="G388" s="248"/>
      <c r="H388" s="251">
        <v>34.799999999999997</v>
      </c>
      <c r="I388" s="252"/>
      <c r="J388" s="248"/>
      <c r="K388" s="248"/>
      <c r="L388" s="253"/>
      <c r="M388" s="254"/>
      <c r="N388" s="255"/>
      <c r="O388" s="255"/>
      <c r="P388" s="255"/>
      <c r="Q388" s="255"/>
      <c r="R388" s="255"/>
      <c r="S388" s="255"/>
      <c r="T388" s="25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7" t="s">
        <v>137</v>
      </c>
      <c r="AU388" s="257" t="s">
        <v>88</v>
      </c>
      <c r="AV388" s="14" t="s">
        <v>88</v>
      </c>
      <c r="AW388" s="14" t="s">
        <v>36</v>
      </c>
      <c r="AX388" s="14" t="s">
        <v>79</v>
      </c>
      <c r="AY388" s="257" t="s">
        <v>126</v>
      </c>
    </row>
    <row r="389" s="14" customFormat="1">
      <c r="A389" s="14"/>
      <c r="B389" s="247"/>
      <c r="C389" s="248"/>
      <c r="D389" s="232" t="s">
        <v>137</v>
      </c>
      <c r="E389" s="249" t="s">
        <v>1</v>
      </c>
      <c r="F389" s="250" t="s">
        <v>361</v>
      </c>
      <c r="G389" s="248"/>
      <c r="H389" s="251">
        <v>4.2000000000000002</v>
      </c>
      <c r="I389" s="252"/>
      <c r="J389" s="248"/>
      <c r="K389" s="248"/>
      <c r="L389" s="253"/>
      <c r="M389" s="254"/>
      <c r="N389" s="255"/>
      <c r="O389" s="255"/>
      <c r="P389" s="255"/>
      <c r="Q389" s="255"/>
      <c r="R389" s="255"/>
      <c r="S389" s="255"/>
      <c r="T389" s="256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7" t="s">
        <v>137</v>
      </c>
      <c r="AU389" s="257" t="s">
        <v>88</v>
      </c>
      <c r="AV389" s="14" t="s">
        <v>88</v>
      </c>
      <c r="AW389" s="14" t="s">
        <v>36</v>
      </c>
      <c r="AX389" s="14" t="s">
        <v>79</v>
      </c>
      <c r="AY389" s="257" t="s">
        <v>126</v>
      </c>
    </row>
    <row r="390" s="15" customFormat="1">
      <c r="A390" s="15"/>
      <c r="B390" s="258"/>
      <c r="C390" s="259"/>
      <c r="D390" s="232" t="s">
        <v>137</v>
      </c>
      <c r="E390" s="260" t="s">
        <v>1</v>
      </c>
      <c r="F390" s="261" t="s">
        <v>143</v>
      </c>
      <c r="G390" s="259"/>
      <c r="H390" s="262">
        <v>73.799999999999997</v>
      </c>
      <c r="I390" s="263"/>
      <c r="J390" s="259"/>
      <c r="K390" s="259"/>
      <c r="L390" s="264"/>
      <c r="M390" s="265"/>
      <c r="N390" s="266"/>
      <c r="O390" s="266"/>
      <c r="P390" s="266"/>
      <c r="Q390" s="266"/>
      <c r="R390" s="266"/>
      <c r="S390" s="266"/>
      <c r="T390" s="267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8" t="s">
        <v>137</v>
      </c>
      <c r="AU390" s="268" t="s">
        <v>88</v>
      </c>
      <c r="AV390" s="15" t="s">
        <v>133</v>
      </c>
      <c r="AW390" s="15" t="s">
        <v>36</v>
      </c>
      <c r="AX390" s="15" t="s">
        <v>21</v>
      </c>
      <c r="AY390" s="268" t="s">
        <v>126</v>
      </c>
    </row>
    <row r="391" s="2" customFormat="1" ht="37.8" customHeight="1">
      <c r="A391" s="39"/>
      <c r="B391" s="40"/>
      <c r="C391" s="219" t="s">
        <v>328</v>
      </c>
      <c r="D391" s="219" t="s">
        <v>129</v>
      </c>
      <c r="E391" s="220" t="s">
        <v>362</v>
      </c>
      <c r="F391" s="221" t="s">
        <v>363</v>
      </c>
      <c r="G391" s="222" t="s">
        <v>168</v>
      </c>
      <c r="H391" s="223">
        <v>57.600000000000001</v>
      </c>
      <c r="I391" s="224"/>
      <c r="J391" s="225">
        <f>ROUND(I391*H391,2)</f>
        <v>0</v>
      </c>
      <c r="K391" s="221" t="s">
        <v>1</v>
      </c>
      <c r="L391" s="45"/>
      <c r="M391" s="226" t="s">
        <v>1</v>
      </c>
      <c r="N391" s="227" t="s">
        <v>44</v>
      </c>
      <c r="O391" s="92"/>
      <c r="P391" s="228">
        <f>O391*H391</f>
        <v>0</v>
      </c>
      <c r="Q391" s="228">
        <v>0.0035799999999999998</v>
      </c>
      <c r="R391" s="228">
        <f>Q391*H391</f>
        <v>0.206208</v>
      </c>
      <c r="S391" s="228">
        <v>0</v>
      </c>
      <c r="T391" s="22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0" t="s">
        <v>257</v>
      </c>
      <c r="AT391" s="230" t="s">
        <v>129</v>
      </c>
      <c r="AU391" s="230" t="s">
        <v>88</v>
      </c>
      <c r="AY391" s="18" t="s">
        <v>126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8" t="s">
        <v>21</v>
      </c>
      <c r="BK391" s="231">
        <f>ROUND(I391*H391,2)</f>
        <v>0</v>
      </c>
      <c r="BL391" s="18" t="s">
        <v>257</v>
      </c>
      <c r="BM391" s="230" t="s">
        <v>364</v>
      </c>
    </row>
    <row r="392" s="2" customFormat="1">
      <c r="A392" s="39"/>
      <c r="B392" s="40"/>
      <c r="C392" s="41"/>
      <c r="D392" s="232" t="s">
        <v>135</v>
      </c>
      <c r="E392" s="41"/>
      <c r="F392" s="233" t="s">
        <v>363</v>
      </c>
      <c r="G392" s="41"/>
      <c r="H392" s="41"/>
      <c r="I392" s="234"/>
      <c r="J392" s="41"/>
      <c r="K392" s="41"/>
      <c r="L392" s="45"/>
      <c r="M392" s="235"/>
      <c r="N392" s="236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135</v>
      </c>
      <c r="AU392" s="18" t="s">
        <v>88</v>
      </c>
    </row>
    <row r="393" s="13" customFormat="1">
      <c r="A393" s="13"/>
      <c r="B393" s="237"/>
      <c r="C393" s="238"/>
      <c r="D393" s="232" t="s">
        <v>137</v>
      </c>
      <c r="E393" s="239" t="s">
        <v>1</v>
      </c>
      <c r="F393" s="240" t="s">
        <v>365</v>
      </c>
      <c r="G393" s="238"/>
      <c r="H393" s="239" t="s">
        <v>1</v>
      </c>
      <c r="I393" s="241"/>
      <c r="J393" s="238"/>
      <c r="K393" s="238"/>
      <c r="L393" s="242"/>
      <c r="M393" s="243"/>
      <c r="N393" s="244"/>
      <c r="O393" s="244"/>
      <c r="P393" s="244"/>
      <c r="Q393" s="244"/>
      <c r="R393" s="244"/>
      <c r="S393" s="244"/>
      <c r="T393" s="24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6" t="s">
        <v>137</v>
      </c>
      <c r="AU393" s="246" t="s">
        <v>88</v>
      </c>
      <c r="AV393" s="13" t="s">
        <v>21</v>
      </c>
      <c r="AW393" s="13" t="s">
        <v>36</v>
      </c>
      <c r="AX393" s="13" t="s">
        <v>79</v>
      </c>
      <c r="AY393" s="246" t="s">
        <v>126</v>
      </c>
    </row>
    <row r="394" s="14" customFormat="1">
      <c r="A394" s="14"/>
      <c r="B394" s="247"/>
      <c r="C394" s="248"/>
      <c r="D394" s="232" t="s">
        <v>137</v>
      </c>
      <c r="E394" s="249" t="s">
        <v>1</v>
      </c>
      <c r="F394" s="250" t="s">
        <v>263</v>
      </c>
      <c r="G394" s="248"/>
      <c r="H394" s="251">
        <v>38.399999999999999</v>
      </c>
      <c r="I394" s="252"/>
      <c r="J394" s="248"/>
      <c r="K394" s="248"/>
      <c r="L394" s="253"/>
      <c r="M394" s="254"/>
      <c r="N394" s="255"/>
      <c r="O394" s="255"/>
      <c r="P394" s="255"/>
      <c r="Q394" s="255"/>
      <c r="R394" s="255"/>
      <c r="S394" s="255"/>
      <c r="T394" s="25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7" t="s">
        <v>137</v>
      </c>
      <c r="AU394" s="257" t="s">
        <v>88</v>
      </c>
      <c r="AV394" s="14" t="s">
        <v>88</v>
      </c>
      <c r="AW394" s="14" t="s">
        <v>36</v>
      </c>
      <c r="AX394" s="14" t="s">
        <v>79</v>
      </c>
      <c r="AY394" s="257" t="s">
        <v>126</v>
      </c>
    </row>
    <row r="395" s="14" customFormat="1">
      <c r="A395" s="14"/>
      <c r="B395" s="247"/>
      <c r="C395" s="248"/>
      <c r="D395" s="232" t="s">
        <v>137</v>
      </c>
      <c r="E395" s="249" t="s">
        <v>1</v>
      </c>
      <c r="F395" s="250" t="s">
        <v>264</v>
      </c>
      <c r="G395" s="248"/>
      <c r="H395" s="251">
        <v>12.6</v>
      </c>
      <c r="I395" s="252"/>
      <c r="J395" s="248"/>
      <c r="K395" s="248"/>
      <c r="L395" s="253"/>
      <c r="M395" s="254"/>
      <c r="N395" s="255"/>
      <c r="O395" s="255"/>
      <c r="P395" s="255"/>
      <c r="Q395" s="255"/>
      <c r="R395" s="255"/>
      <c r="S395" s="255"/>
      <c r="T395" s="25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7" t="s">
        <v>137</v>
      </c>
      <c r="AU395" s="257" t="s">
        <v>88</v>
      </c>
      <c r="AV395" s="14" t="s">
        <v>88</v>
      </c>
      <c r="AW395" s="14" t="s">
        <v>36</v>
      </c>
      <c r="AX395" s="14" t="s">
        <v>79</v>
      </c>
      <c r="AY395" s="257" t="s">
        <v>126</v>
      </c>
    </row>
    <row r="396" s="14" customFormat="1">
      <c r="A396" s="14"/>
      <c r="B396" s="247"/>
      <c r="C396" s="248"/>
      <c r="D396" s="232" t="s">
        <v>137</v>
      </c>
      <c r="E396" s="249" t="s">
        <v>1</v>
      </c>
      <c r="F396" s="250" t="s">
        <v>265</v>
      </c>
      <c r="G396" s="248"/>
      <c r="H396" s="251">
        <v>3</v>
      </c>
      <c r="I396" s="252"/>
      <c r="J396" s="248"/>
      <c r="K396" s="248"/>
      <c r="L396" s="253"/>
      <c r="M396" s="254"/>
      <c r="N396" s="255"/>
      <c r="O396" s="255"/>
      <c r="P396" s="255"/>
      <c r="Q396" s="255"/>
      <c r="R396" s="255"/>
      <c r="S396" s="255"/>
      <c r="T396" s="25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7" t="s">
        <v>137</v>
      </c>
      <c r="AU396" s="257" t="s">
        <v>88</v>
      </c>
      <c r="AV396" s="14" t="s">
        <v>88</v>
      </c>
      <c r="AW396" s="14" t="s">
        <v>36</v>
      </c>
      <c r="AX396" s="14" t="s">
        <v>79</v>
      </c>
      <c r="AY396" s="257" t="s">
        <v>126</v>
      </c>
    </row>
    <row r="397" s="14" customFormat="1">
      <c r="A397" s="14"/>
      <c r="B397" s="247"/>
      <c r="C397" s="248"/>
      <c r="D397" s="232" t="s">
        <v>137</v>
      </c>
      <c r="E397" s="249" t="s">
        <v>1</v>
      </c>
      <c r="F397" s="250" t="s">
        <v>266</v>
      </c>
      <c r="G397" s="248"/>
      <c r="H397" s="251">
        <v>3.6000000000000001</v>
      </c>
      <c r="I397" s="252"/>
      <c r="J397" s="248"/>
      <c r="K397" s="248"/>
      <c r="L397" s="253"/>
      <c r="M397" s="254"/>
      <c r="N397" s="255"/>
      <c r="O397" s="255"/>
      <c r="P397" s="255"/>
      <c r="Q397" s="255"/>
      <c r="R397" s="255"/>
      <c r="S397" s="255"/>
      <c r="T397" s="25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7" t="s">
        <v>137</v>
      </c>
      <c r="AU397" s="257" t="s">
        <v>88</v>
      </c>
      <c r="AV397" s="14" t="s">
        <v>88</v>
      </c>
      <c r="AW397" s="14" t="s">
        <v>36</v>
      </c>
      <c r="AX397" s="14" t="s">
        <v>79</v>
      </c>
      <c r="AY397" s="257" t="s">
        <v>126</v>
      </c>
    </row>
    <row r="398" s="15" customFormat="1">
      <c r="A398" s="15"/>
      <c r="B398" s="258"/>
      <c r="C398" s="259"/>
      <c r="D398" s="232" t="s">
        <v>137</v>
      </c>
      <c r="E398" s="260" t="s">
        <v>1</v>
      </c>
      <c r="F398" s="261" t="s">
        <v>143</v>
      </c>
      <c r="G398" s="259"/>
      <c r="H398" s="262">
        <v>57.600000000000001</v>
      </c>
      <c r="I398" s="263"/>
      <c r="J398" s="259"/>
      <c r="K398" s="259"/>
      <c r="L398" s="264"/>
      <c r="M398" s="265"/>
      <c r="N398" s="266"/>
      <c r="O398" s="266"/>
      <c r="P398" s="266"/>
      <c r="Q398" s="266"/>
      <c r="R398" s="266"/>
      <c r="S398" s="266"/>
      <c r="T398" s="267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8" t="s">
        <v>137</v>
      </c>
      <c r="AU398" s="268" t="s">
        <v>88</v>
      </c>
      <c r="AV398" s="15" t="s">
        <v>133</v>
      </c>
      <c r="AW398" s="15" t="s">
        <v>36</v>
      </c>
      <c r="AX398" s="15" t="s">
        <v>21</v>
      </c>
      <c r="AY398" s="268" t="s">
        <v>126</v>
      </c>
    </row>
    <row r="399" s="2" customFormat="1" ht="24.15" customHeight="1">
      <c r="A399" s="39"/>
      <c r="B399" s="40"/>
      <c r="C399" s="219" t="s">
        <v>366</v>
      </c>
      <c r="D399" s="219" t="s">
        <v>129</v>
      </c>
      <c r="E399" s="220" t="s">
        <v>367</v>
      </c>
      <c r="F399" s="221" t="s">
        <v>368</v>
      </c>
      <c r="G399" s="222" t="s">
        <v>369</v>
      </c>
      <c r="H399" s="293"/>
      <c r="I399" s="224"/>
      <c r="J399" s="225">
        <f>ROUND(I399*H399,2)</f>
        <v>0</v>
      </c>
      <c r="K399" s="221" t="s">
        <v>148</v>
      </c>
      <c r="L399" s="45"/>
      <c r="M399" s="226" t="s">
        <v>1</v>
      </c>
      <c r="N399" s="227" t="s">
        <v>44</v>
      </c>
      <c r="O399" s="92"/>
      <c r="P399" s="228">
        <f>O399*H399</f>
        <v>0</v>
      </c>
      <c r="Q399" s="228">
        <v>0</v>
      </c>
      <c r="R399" s="228">
        <f>Q399*H399</f>
        <v>0</v>
      </c>
      <c r="S399" s="228">
        <v>0</v>
      </c>
      <c r="T399" s="229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0" t="s">
        <v>257</v>
      </c>
      <c r="AT399" s="230" t="s">
        <v>129</v>
      </c>
      <c r="AU399" s="230" t="s">
        <v>88</v>
      </c>
      <c r="AY399" s="18" t="s">
        <v>126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8" t="s">
        <v>21</v>
      </c>
      <c r="BK399" s="231">
        <f>ROUND(I399*H399,2)</f>
        <v>0</v>
      </c>
      <c r="BL399" s="18" t="s">
        <v>257</v>
      </c>
      <c r="BM399" s="230" t="s">
        <v>370</v>
      </c>
    </row>
    <row r="400" s="2" customFormat="1">
      <c r="A400" s="39"/>
      <c r="B400" s="40"/>
      <c r="C400" s="41"/>
      <c r="D400" s="232" t="s">
        <v>135</v>
      </c>
      <c r="E400" s="41"/>
      <c r="F400" s="233" t="s">
        <v>371</v>
      </c>
      <c r="G400" s="41"/>
      <c r="H400" s="41"/>
      <c r="I400" s="234"/>
      <c r="J400" s="41"/>
      <c r="K400" s="41"/>
      <c r="L400" s="45"/>
      <c r="M400" s="235"/>
      <c r="N400" s="236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135</v>
      </c>
      <c r="AU400" s="18" t="s">
        <v>88</v>
      </c>
    </row>
    <row r="401" s="2" customFormat="1">
      <c r="A401" s="39"/>
      <c r="B401" s="40"/>
      <c r="C401" s="41"/>
      <c r="D401" s="269" t="s">
        <v>151</v>
      </c>
      <c r="E401" s="41"/>
      <c r="F401" s="270" t="s">
        <v>372</v>
      </c>
      <c r="G401" s="41"/>
      <c r="H401" s="41"/>
      <c r="I401" s="234"/>
      <c r="J401" s="41"/>
      <c r="K401" s="41"/>
      <c r="L401" s="45"/>
      <c r="M401" s="235"/>
      <c r="N401" s="236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151</v>
      </c>
      <c r="AU401" s="18" t="s">
        <v>88</v>
      </c>
    </row>
    <row r="402" s="12" customFormat="1" ht="22.8" customHeight="1">
      <c r="A402" s="12"/>
      <c r="B402" s="203"/>
      <c r="C402" s="204"/>
      <c r="D402" s="205" t="s">
        <v>78</v>
      </c>
      <c r="E402" s="217" t="s">
        <v>373</v>
      </c>
      <c r="F402" s="217" t="s">
        <v>374</v>
      </c>
      <c r="G402" s="204"/>
      <c r="H402" s="204"/>
      <c r="I402" s="207"/>
      <c r="J402" s="218">
        <f>BK402</f>
        <v>0</v>
      </c>
      <c r="K402" s="204"/>
      <c r="L402" s="209"/>
      <c r="M402" s="210"/>
      <c r="N402" s="211"/>
      <c r="O402" s="211"/>
      <c r="P402" s="212">
        <f>SUM(P403:P458)</f>
        <v>0</v>
      </c>
      <c r="Q402" s="211"/>
      <c r="R402" s="212">
        <f>SUM(R403:R458)</f>
        <v>0.094851900000000003</v>
      </c>
      <c r="S402" s="211"/>
      <c r="T402" s="213">
        <f>SUM(T403:T458)</f>
        <v>0.36695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14" t="s">
        <v>88</v>
      </c>
      <c r="AT402" s="215" t="s">
        <v>78</v>
      </c>
      <c r="AU402" s="215" t="s">
        <v>21</v>
      </c>
      <c r="AY402" s="214" t="s">
        <v>126</v>
      </c>
      <c r="BK402" s="216">
        <f>SUM(BK403:BK458)</f>
        <v>0</v>
      </c>
    </row>
    <row r="403" s="2" customFormat="1" ht="63.45" customHeight="1">
      <c r="A403" s="39"/>
      <c r="B403" s="40"/>
      <c r="C403" s="219" t="s">
        <v>334</v>
      </c>
      <c r="D403" s="219" t="s">
        <v>129</v>
      </c>
      <c r="E403" s="220" t="s">
        <v>375</v>
      </c>
      <c r="F403" s="221" t="s">
        <v>376</v>
      </c>
      <c r="G403" s="222" t="s">
        <v>318</v>
      </c>
      <c r="H403" s="223">
        <v>15</v>
      </c>
      <c r="I403" s="224"/>
      <c r="J403" s="225">
        <f>ROUND(I403*H403,2)</f>
        <v>0</v>
      </c>
      <c r="K403" s="221" t="s">
        <v>1</v>
      </c>
      <c r="L403" s="45"/>
      <c r="M403" s="226" t="s">
        <v>1</v>
      </c>
      <c r="N403" s="227" t="s">
        <v>44</v>
      </c>
      <c r="O403" s="92"/>
      <c r="P403" s="228">
        <f>O403*H403</f>
        <v>0</v>
      </c>
      <c r="Q403" s="228">
        <v>0</v>
      </c>
      <c r="R403" s="228">
        <f>Q403*H403</f>
        <v>0</v>
      </c>
      <c r="S403" s="228">
        <v>0</v>
      </c>
      <c r="T403" s="229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0" t="s">
        <v>257</v>
      </c>
      <c r="AT403" s="230" t="s">
        <v>129</v>
      </c>
      <c r="AU403" s="230" t="s">
        <v>88</v>
      </c>
      <c r="AY403" s="18" t="s">
        <v>126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8" t="s">
        <v>21</v>
      </c>
      <c r="BK403" s="231">
        <f>ROUND(I403*H403,2)</f>
        <v>0</v>
      </c>
      <c r="BL403" s="18" t="s">
        <v>257</v>
      </c>
      <c r="BM403" s="230" t="s">
        <v>377</v>
      </c>
    </row>
    <row r="404" s="2" customFormat="1">
      <c r="A404" s="39"/>
      <c r="B404" s="40"/>
      <c r="C404" s="41"/>
      <c r="D404" s="232" t="s">
        <v>135</v>
      </c>
      <c r="E404" s="41"/>
      <c r="F404" s="233" t="s">
        <v>378</v>
      </c>
      <c r="G404" s="41"/>
      <c r="H404" s="41"/>
      <c r="I404" s="234"/>
      <c r="J404" s="41"/>
      <c r="K404" s="41"/>
      <c r="L404" s="45"/>
      <c r="M404" s="235"/>
      <c r="N404" s="236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135</v>
      </c>
      <c r="AU404" s="18" t="s">
        <v>88</v>
      </c>
    </row>
    <row r="405" s="2" customFormat="1">
      <c r="A405" s="39"/>
      <c r="B405" s="40"/>
      <c r="C405" s="41"/>
      <c r="D405" s="232" t="s">
        <v>172</v>
      </c>
      <c r="E405" s="41"/>
      <c r="F405" s="282" t="s">
        <v>379</v>
      </c>
      <c r="G405" s="41"/>
      <c r="H405" s="41"/>
      <c r="I405" s="234"/>
      <c r="J405" s="41"/>
      <c r="K405" s="41"/>
      <c r="L405" s="45"/>
      <c r="M405" s="235"/>
      <c r="N405" s="236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172</v>
      </c>
      <c r="AU405" s="18" t="s">
        <v>88</v>
      </c>
    </row>
    <row r="406" s="2" customFormat="1" ht="49.05" customHeight="1">
      <c r="A406" s="39"/>
      <c r="B406" s="40"/>
      <c r="C406" s="219" t="s">
        <v>380</v>
      </c>
      <c r="D406" s="219" t="s">
        <v>129</v>
      </c>
      <c r="E406" s="220" t="s">
        <v>381</v>
      </c>
      <c r="F406" s="221" t="s">
        <v>382</v>
      </c>
      <c r="G406" s="222" t="s">
        <v>318</v>
      </c>
      <c r="H406" s="223">
        <v>6</v>
      </c>
      <c r="I406" s="224"/>
      <c r="J406" s="225">
        <f>ROUND(I406*H406,2)</f>
        <v>0</v>
      </c>
      <c r="K406" s="221" t="s">
        <v>1</v>
      </c>
      <c r="L406" s="45"/>
      <c r="M406" s="226" t="s">
        <v>1</v>
      </c>
      <c r="N406" s="227" t="s">
        <v>44</v>
      </c>
      <c r="O406" s="92"/>
      <c r="P406" s="228">
        <f>O406*H406</f>
        <v>0</v>
      </c>
      <c r="Q406" s="228">
        <v>0</v>
      </c>
      <c r="R406" s="228">
        <f>Q406*H406</f>
        <v>0</v>
      </c>
      <c r="S406" s="228">
        <v>0</v>
      </c>
      <c r="T406" s="22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0" t="s">
        <v>257</v>
      </c>
      <c r="AT406" s="230" t="s">
        <v>129</v>
      </c>
      <c r="AU406" s="230" t="s">
        <v>88</v>
      </c>
      <c r="AY406" s="18" t="s">
        <v>126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8" t="s">
        <v>21</v>
      </c>
      <c r="BK406" s="231">
        <f>ROUND(I406*H406,2)</f>
        <v>0</v>
      </c>
      <c r="BL406" s="18" t="s">
        <v>257</v>
      </c>
      <c r="BM406" s="230" t="s">
        <v>383</v>
      </c>
    </row>
    <row r="407" s="2" customFormat="1">
      <c r="A407" s="39"/>
      <c r="B407" s="40"/>
      <c r="C407" s="41"/>
      <c r="D407" s="232" t="s">
        <v>135</v>
      </c>
      <c r="E407" s="41"/>
      <c r="F407" s="233" t="s">
        <v>382</v>
      </c>
      <c r="G407" s="41"/>
      <c r="H407" s="41"/>
      <c r="I407" s="234"/>
      <c r="J407" s="41"/>
      <c r="K407" s="41"/>
      <c r="L407" s="45"/>
      <c r="M407" s="235"/>
      <c r="N407" s="236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135</v>
      </c>
      <c r="AU407" s="18" t="s">
        <v>88</v>
      </c>
    </row>
    <row r="408" s="2" customFormat="1">
      <c r="A408" s="39"/>
      <c r="B408" s="40"/>
      <c r="C408" s="41"/>
      <c r="D408" s="232" t="s">
        <v>172</v>
      </c>
      <c r="E408" s="41"/>
      <c r="F408" s="282" t="s">
        <v>379</v>
      </c>
      <c r="G408" s="41"/>
      <c r="H408" s="41"/>
      <c r="I408" s="234"/>
      <c r="J408" s="41"/>
      <c r="K408" s="41"/>
      <c r="L408" s="45"/>
      <c r="M408" s="235"/>
      <c r="N408" s="236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172</v>
      </c>
      <c r="AU408" s="18" t="s">
        <v>88</v>
      </c>
    </row>
    <row r="409" s="2" customFormat="1" ht="44.25" customHeight="1">
      <c r="A409" s="39"/>
      <c r="B409" s="40"/>
      <c r="C409" s="219" t="s">
        <v>338</v>
      </c>
      <c r="D409" s="219" t="s">
        <v>129</v>
      </c>
      <c r="E409" s="220" t="s">
        <v>384</v>
      </c>
      <c r="F409" s="221" t="s">
        <v>385</v>
      </c>
      <c r="G409" s="222" t="s">
        <v>318</v>
      </c>
      <c r="H409" s="223">
        <v>2</v>
      </c>
      <c r="I409" s="224"/>
      <c r="J409" s="225">
        <f>ROUND(I409*H409,2)</f>
        <v>0</v>
      </c>
      <c r="K409" s="221" t="s">
        <v>1</v>
      </c>
      <c r="L409" s="45"/>
      <c r="M409" s="226" t="s">
        <v>1</v>
      </c>
      <c r="N409" s="227" t="s">
        <v>44</v>
      </c>
      <c r="O409" s="92"/>
      <c r="P409" s="228">
        <f>O409*H409</f>
        <v>0</v>
      </c>
      <c r="Q409" s="228">
        <v>0</v>
      </c>
      <c r="R409" s="228">
        <f>Q409*H409</f>
        <v>0</v>
      </c>
      <c r="S409" s="228">
        <v>0</v>
      </c>
      <c r="T409" s="229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0" t="s">
        <v>257</v>
      </c>
      <c r="AT409" s="230" t="s">
        <v>129</v>
      </c>
      <c r="AU409" s="230" t="s">
        <v>88</v>
      </c>
      <c r="AY409" s="18" t="s">
        <v>126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18" t="s">
        <v>21</v>
      </c>
      <c r="BK409" s="231">
        <f>ROUND(I409*H409,2)</f>
        <v>0</v>
      </c>
      <c r="BL409" s="18" t="s">
        <v>257</v>
      </c>
      <c r="BM409" s="230" t="s">
        <v>386</v>
      </c>
    </row>
    <row r="410" s="2" customFormat="1">
      <c r="A410" s="39"/>
      <c r="B410" s="40"/>
      <c r="C410" s="41"/>
      <c r="D410" s="232" t="s">
        <v>135</v>
      </c>
      <c r="E410" s="41"/>
      <c r="F410" s="233" t="s">
        <v>385</v>
      </c>
      <c r="G410" s="41"/>
      <c r="H410" s="41"/>
      <c r="I410" s="234"/>
      <c r="J410" s="41"/>
      <c r="K410" s="41"/>
      <c r="L410" s="45"/>
      <c r="M410" s="235"/>
      <c r="N410" s="236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135</v>
      </c>
      <c r="AU410" s="18" t="s">
        <v>88</v>
      </c>
    </row>
    <row r="411" s="2" customFormat="1">
      <c r="A411" s="39"/>
      <c r="B411" s="40"/>
      <c r="C411" s="41"/>
      <c r="D411" s="232" t="s">
        <v>172</v>
      </c>
      <c r="E411" s="41"/>
      <c r="F411" s="282" t="s">
        <v>379</v>
      </c>
      <c r="G411" s="41"/>
      <c r="H411" s="41"/>
      <c r="I411" s="234"/>
      <c r="J411" s="41"/>
      <c r="K411" s="41"/>
      <c r="L411" s="45"/>
      <c r="M411" s="235"/>
      <c r="N411" s="236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172</v>
      </c>
      <c r="AU411" s="18" t="s">
        <v>88</v>
      </c>
    </row>
    <row r="412" s="2" customFormat="1" ht="49.05" customHeight="1">
      <c r="A412" s="39"/>
      <c r="B412" s="40"/>
      <c r="C412" s="219" t="s">
        <v>387</v>
      </c>
      <c r="D412" s="219" t="s">
        <v>129</v>
      </c>
      <c r="E412" s="220" t="s">
        <v>388</v>
      </c>
      <c r="F412" s="221" t="s">
        <v>389</v>
      </c>
      <c r="G412" s="222" t="s">
        <v>318</v>
      </c>
      <c r="H412" s="223">
        <v>1</v>
      </c>
      <c r="I412" s="224"/>
      <c r="J412" s="225">
        <f>ROUND(I412*H412,2)</f>
        <v>0</v>
      </c>
      <c r="K412" s="221" t="s">
        <v>1</v>
      </c>
      <c r="L412" s="45"/>
      <c r="M412" s="226" t="s">
        <v>1</v>
      </c>
      <c r="N412" s="227" t="s">
        <v>44</v>
      </c>
      <c r="O412" s="92"/>
      <c r="P412" s="228">
        <f>O412*H412</f>
        <v>0</v>
      </c>
      <c r="Q412" s="228">
        <v>0</v>
      </c>
      <c r="R412" s="228">
        <f>Q412*H412</f>
        <v>0</v>
      </c>
      <c r="S412" s="228">
        <v>0</v>
      </c>
      <c r="T412" s="229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0" t="s">
        <v>257</v>
      </c>
      <c r="AT412" s="230" t="s">
        <v>129</v>
      </c>
      <c r="AU412" s="230" t="s">
        <v>88</v>
      </c>
      <c r="AY412" s="18" t="s">
        <v>126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8" t="s">
        <v>21</v>
      </c>
      <c r="BK412" s="231">
        <f>ROUND(I412*H412,2)</f>
        <v>0</v>
      </c>
      <c r="BL412" s="18" t="s">
        <v>257</v>
      </c>
      <c r="BM412" s="230" t="s">
        <v>390</v>
      </c>
    </row>
    <row r="413" s="2" customFormat="1">
      <c r="A413" s="39"/>
      <c r="B413" s="40"/>
      <c r="C413" s="41"/>
      <c r="D413" s="232" t="s">
        <v>135</v>
      </c>
      <c r="E413" s="41"/>
      <c r="F413" s="233" t="s">
        <v>391</v>
      </c>
      <c r="G413" s="41"/>
      <c r="H413" s="41"/>
      <c r="I413" s="234"/>
      <c r="J413" s="41"/>
      <c r="K413" s="41"/>
      <c r="L413" s="45"/>
      <c r="M413" s="235"/>
      <c r="N413" s="236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135</v>
      </c>
      <c r="AU413" s="18" t="s">
        <v>88</v>
      </c>
    </row>
    <row r="414" s="2" customFormat="1">
      <c r="A414" s="39"/>
      <c r="B414" s="40"/>
      <c r="C414" s="41"/>
      <c r="D414" s="232" t="s">
        <v>172</v>
      </c>
      <c r="E414" s="41"/>
      <c r="F414" s="282" t="s">
        <v>379</v>
      </c>
      <c r="G414" s="41"/>
      <c r="H414" s="41"/>
      <c r="I414" s="234"/>
      <c r="J414" s="41"/>
      <c r="K414" s="41"/>
      <c r="L414" s="45"/>
      <c r="M414" s="235"/>
      <c r="N414" s="236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172</v>
      </c>
      <c r="AU414" s="18" t="s">
        <v>88</v>
      </c>
    </row>
    <row r="415" s="2" customFormat="1" ht="49.05" customHeight="1">
      <c r="A415" s="39"/>
      <c r="B415" s="40"/>
      <c r="C415" s="219" t="s">
        <v>345</v>
      </c>
      <c r="D415" s="219" t="s">
        <v>129</v>
      </c>
      <c r="E415" s="220" t="s">
        <v>392</v>
      </c>
      <c r="F415" s="221" t="s">
        <v>393</v>
      </c>
      <c r="G415" s="222" t="s">
        <v>318</v>
      </c>
      <c r="H415" s="223">
        <v>2</v>
      </c>
      <c r="I415" s="224"/>
      <c r="J415" s="225">
        <f>ROUND(I415*H415,2)</f>
        <v>0</v>
      </c>
      <c r="K415" s="221" t="s">
        <v>1</v>
      </c>
      <c r="L415" s="45"/>
      <c r="M415" s="226" t="s">
        <v>1</v>
      </c>
      <c r="N415" s="227" t="s">
        <v>44</v>
      </c>
      <c r="O415" s="92"/>
      <c r="P415" s="228">
        <f>O415*H415</f>
        <v>0</v>
      </c>
      <c r="Q415" s="228">
        <v>0</v>
      </c>
      <c r="R415" s="228">
        <f>Q415*H415</f>
        <v>0</v>
      </c>
      <c r="S415" s="228">
        <v>0</v>
      </c>
      <c r="T415" s="22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0" t="s">
        <v>257</v>
      </c>
      <c r="AT415" s="230" t="s">
        <v>129</v>
      </c>
      <c r="AU415" s="230" t="s">
        <v>88</v>
      </c>
      <c r="AY415" s="18" t="s">
        <v>126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8" t="s">
        <v>21</v>
      </c>
      <c r="BK415" s="231">
        <f>ROUND(I415*H415,2)</f>
        <v>0</v>
      </c>
      <c r="BL415" s="18" t="s">
        <v>257</v>
      </c>
      <c r="BM415" s="230" t="s">
        <v>394</v>
      </c>
    </row>
    <row r="416" s="2" customFormat="1">
      <c r="A416" s="39"/>
      <c r="B416" s="40"/>
      <c r="C416" s="41"/>
      <c r="D416" s="232" t="s">
        <v>135</v>
      </c>
      <c r="E416" s="41"/>
      <c r="F416" s="233" t="s">
        <v>393</v>
      </c>
      <c r="G416" s="41"/>
      <c r="H416" s="41"/>
      <c r="I416" s="234"/>
      <c r="J416" s="41"/>
      <c r="K416" s="41"/>
      <c r="L416" s="45"/>
      <c r="M416" s="235"/>
      <c r="N416" s="236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135</v>
      </c>
      <c r="AU416" s="18" t="s">
        <v>88</v>
      </c>
    </row>
    <row r="417" s="2" customFormat="1">
      <c r="A417" s="39"/>
      <c r="B417" s="40"/>
      <c r="C417" s="41"/>
      <c r="D417" s="232" t="s">
        <v>172</v>
      </c>
      <c r="E417" s="41"/>
      <c r="F417" s="282" t="s">
        <v>379</v>
      </c>
      <c r="G417" s="41"/>
      <c r="H417" s="41"/>
      <c r="I417" s="234"/>
      <c r="J417" s="41"/>
      <c r="K417" s="41"/>
      <c r="L417" s="45"/>
      <c r="M417" s="235"/>
      <c r="N417" s="236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172</v>
      </c>
      <c r="AU417" s="18" t="s">
        <v>88</v>
      </c>
    </row>
    <row r="418" s="2" customFormat="1" ht="24.15" customHeight="1">
      <c r="A418" s="39"/>
      <c r="B418" s="40"/>
      <c r="C418" s="219" t="s">
        <v>395</v>
      </c>
      <c r="D418" s="219" t="s">
        <v>129</v>
      </c>
      <c r="E418" s="220" t="s">
        <v>396</v>
      </c>
      <c r="F418" s="221" t="s">
        <v>397</v>
      </c>
      <c r="G418" s="222" t="s">
        <v>168</v>
      </c>
      <c r="H418" s="223">
        <v>73.390000000000001</v>
      </c>
      <c r="I418" s="224"/>
      <c r="J418" s="225">
        <f>ROUND(I418*H418,2)</f>
        <v>0</v>
      </c>
      <c r="K418" s="221" t="s">
        <v>1</v>
      </c>
      <c r="L418" s="45"/>
      <c r="M418" s="226" t="s">
        <v>1</v>
      </c>
      <c r="N418" s="227" t="s">
        <v>44</v>
      </c>
      <c r="O418" s="92"/>
      <c r="P418" s="228">
        <f>O418*H418</f>
        <v>0</v>
      </c>
      <c r="Q418" s="228">
        <v>0</v>
      </c>
      <c r="R418" s="228">
        <f>Q418*H418</f>
        <v>0</v>
      </c>
      <c r="S418" s="228">
        <v>0.0050000000000000001</v>
      </c>
      <c r="T418" s="229">
        <f>S418*H418</f>
        <v>0.36695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0" t="s">
        <v>257</v>
      </c>
      <c r="AT418" s="230" t="s">
        <v>129</v>
      </c>
      <c r="AU418" s="230" t="s">
        <v>88</v>
      </c>
      <c r="AY418" s="18" t="s">
        <v>126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8" t="s">
        <v>21</v>
      </c>
      <c r="BK418" s="231">
        <f>ROUND(I418*H418,2)</f>
        <v>0</v>
      </c>
      <c r="BL418" s="18" t="s">
        <v>257</v>
      </c>
      <c r="BM418" s="230" t="s">
        <v>398</v>
      </c>
    </row>
    <row r="419" s="2" customFormat="1">
      <c r="A419" s="39"/>
      <c r="B419" s="40"/>
      <c r="C419" s="41"/>
      <c r="D419" s="232" t="s">
        <v>135</v>
      </c>
      <c r="E419" s="41"/>
      <c r="F419" s="233" t="s">
        <v>397</v>
      </c>
      <c r="G419" s="41"/>
      <c r="H419" s="41"/>
      <c r="I419" s="234"/>
      <c r="J419" s="41"/>
      <c r="K419" s="41"/>
      <c r="L419" s="45"/>
      <c r="M419" s="235"/>
      <c r="N419" s="236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135</v>
      </c>
      <c r="AU419" s="18" t="s">
        <v>88</v>
      </c>
    </row>
    <row r="420" s="13" customFormat="1">
      <c r="A420" s="13"/>
      <c r="B420" s="237"/>
      <c r="C420" s="238"/>
      <c r="D420" s="232" t="s">
        <v>137</v>
      </c>
      <c r="E420" s="239" t="s">
        <v>1</v>
      </c>
      <c r="F420" s="240" t="s">
        <v>138</v>
      </c>
      <c r="G420" s="238"/>
      <c r="H420" s="239" t="s">
        <v>1</v>
      </c>
      <c r="I420" s="241"/>
      <c r="J420" s="238"/>
      <c r="K420" s="238"/>
      <c r="L420" s="242"/>
      <c r="M420" s="243"/>
      <c r="N420" s="244"/>
      <c r="O420" s="244"/>
      <c r="P420" s="244"/>
      <c r="Q420" s="244"/>
      <c r="R420" s="244"/>
      <c r="S420" s="244"/>
      <c r="T420" s="24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6" t="s">
        <v>137</v>
      </c>
      <c r="AU420" s="246" t="s">
        <v>88</v>
      </c>
      <c r="AV420" s="13" t="s">
        <v>21</v>
      </c>
      <c r="AW420" s="13" t="s">
        <v>36</v>
      </c>
      <c r="AX420" s="13" t="s">
        <v>79</v>
      </c>
      <c r="AY420" s="246" t="s">
        <v>126</v>
      </c>
    </row>
    <row r="421" s="14" customFormat="1">
      <c r="A421" s="14"/>
      <c r="B421" s="247"/>
      <c r="C421" s="248"/>
      <c r="D421" s="232" t="s">
        <v>137</v>
      </c>
      <c r="E421" s="249" t="s">
        <v>1</v>
      </c>
      <c r="F421" s="250" t="s">
        <v>399</v>
      </c>
      <c r="G421" s="248"/>
      <c r="H421" s="251">
        <v>39.020000000000003</v>
      </c>
      <c r="I421" s="252"/>
      <c r="J421" s="248"/>
      <c r="K421" s="248"/>
      <c r="L421" s="253"/>
      <c r="M421" s="254"/>
      <c r="N421" s="255"/>
      <c r="O421" s="255"/>
      <c r="P421" s="255"/>
      <c r="Q421" s="255"/>
      <c r="R421" s="255"/>
      <c r="S421" s="255"/>
      <c r="T421" s="25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7" t="s">
        <v>137</v>
      </c>
      <c r="AU421" s="257" t="s">
        <v>88</v>
      </c>
      <c r="AV421" s="14" t="s">
        <v>88</v>
      </c>
      <c r="AW421" s="14" t="s">
        <v>36</v>
      </c>
      <c r="AX421" s="14" t="s">
        <v>79</v>
      </c>
      <c r="AY421" s="257" t="s">
        <v>126</v>
      </c>
    </row>
    <row r="422" s="13" customFormat="1">
      <c r="A422" s="13"/>
      <c r="B422" s="237"/>
      <c r="C422" s="238"/>
      <c r="D422" s="232" t="s">
        <v>137</v>
      </c>
      <c r="E422" s="239" t="s">
        <v>1</v>
      </c>
      <c r="F422" s="240" t="s">
        <v>140</v>
      </c>
      <c r="G422" s="238"/>
      <c r="H422" s="239" t="s">
        <v>1</v>
      </c>
      <c r="I422" s="241"/>
      <c r="J422" s="238"/>
      <c r="K422" s="238"/>
      <c r="L422" s="242"/>
      <c r="M422" s="243"/>
      <c r="N422" s="244"/>
      <c r="O422" s="244"/>
      <c r="P422" s="244"/>
      <c r="Q422" s="244"/>
      <c r="R422" s="244"/>
      <c r="S422" s="244"/>
      <c r="T422" s="24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6" t="s">
        <v>137</v>
      </c>
      <c r="AU422" s="246" t="s">
        <v>88</v>
      </c>
      <c r="AV422" s="13" t="s">
        <v>21</v>
      </c>
      <c r="AW422" s="13" t="s">
        <v>36</v>
      </c>
      <c r="AX422" s="13" t="s">
        <v>79</v>
      </c>
      <c r="AY422" s="246" t="s">
        <v>126</v>
      </c>
    </row>
    <row r="423" s="14" customFormat="1">
      <c r="A423" s="14"/>
      <c r="B423" s="247"/>
      <c r="C423" s="248"/>
      <c r="D423" s="232" t="s">
        <v>137</v>
      </c>
      <c r="E423" s="249" t="s">
        <v>1</v>
      </c>
      <c r="F423" s="250" t="s">
        <v>400</v>
      </c>
      <c r="G423" s="248"/>
      <c r="H423" s="251">
        <v>34.369999999999997</v>
      </c>
      <c r="I423" s="252"/>
      <c r="J423" s="248"/>
      <c r="K423" s="248"/>
      <c r="L423" s="253"/>
      <c r="M423" s="254"/>
      <c r="N423" s="255"/>
      <c r="O423" s="255"/>
      <c r="P423" s="255"/>
      <c r="Q423" s="255"/>
      <c r="R423" s="255"/>
      <c r="S423" s="255"/>
      <c r="T423" s="256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7" t="s">
        <v>137</v>
      </c>
      <c r="AU423" s="257" t="s">
        <v>88</v>
      </c>
      <c r="AV423" s="14" t="s">
        <v>88</v>
      </c>
      <c r="AW423" s="14" t="s">
        <v>36</v>
      </c>
      <c r="AX423" s="14" t="s">
        <v>79</v>
      </c>
      <c r="AY423" s="257" t="s">
        <v>126</v>
      </c>
    </row>
    <row r="424" s="15" customFormat="1">
      <c r="A424" s="15"/>
      <c r="B424" s="258"/>
      <c r="C424" s="259"/>
      <c r="D424" s="232" t="s">
        <v>137</v>
      </c>
      <c r="E424" s="260" t="s">
        <v>1</v>
      </c>
      <c r="F424" s="261" t="s">
        <v>143</v>
      </c>
      <c r="G424" s="259"/>
      <c r="H424" s="262">
        <v>73.390000000000001</v>
      </c>
      <c r="I424" s="263"/>
      <c r="J424" s="259"/>
      <c r="K424" s="259"/>
      <c r="L424" s="264"/>
      <c r="M424" s="265"/>
      <c r="N424" s="266"/>
      <c r="O424" s="266"/>
      <c r="P424" s="266"/>
      <c r="Q424" s="266"/>
      <c r="R424" s="266"/>
      <c r="S424" s="266"/>
      <c r="T424" s="267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8" t="s">
        <v>137</v>
      </c>
      <c r="AU424" s="268" t="s">
        <v>88</v>
      </c>
      <c r="AV424" s="15" t="s">
        <v>133</v>
      </c>
      <c r="AW424" s="15" t="s">
        <v>36</v>
      </c>
      <c r="AX424" s="15" t="s">
        <v>21</v>
      </c>
      <c r="AY424" s="268" t="s">
        <v>126</v>
      </c>
    </row>
    <row r="425" s="2" customFormat="1" ht="33" customHeight="1">
      <c r="A425" s="39"/>
      <c r="B425" s="40"/>
      <c r="C425" s="219" t="s">
        <v>355</v>
      </c>
      <c r="D425" s="219" t="s">
        <v>129</v>
      </c>
      <c r="E425" s="220" t="s">
        <v>401</v>
      </c>
      <c r="F425" s="221" t="s">
        <v>402</v>
      </c>
      <c r="G425" s="222" t="s">
        <v>168</v>
      </c>
      <c r="H425" s="223">
        <v>334.60000000000002</v>
      </c>
      <c r="I425" s="224"/>
      <c r="J425" s="225">
        <f>ROUND(I425*H425,2)</f>
        <v>0</v>
      </c>
      <c r="K425" s="221" t="s">
        <v>1</v>
      </c>
      <c r="L425" s="45"/>
      <c r="M425" s="226" t="s">
        <v>1</v>
      </c>
      <c r="N425" s="227" t="s">
        <v>44</v>
      </c>
      <c r="O425" s="92"/>
      <c r="P425" s="228">
        <f>O425*H425</f>
        <v>0</v>
      </c>
      <c r="Q425" s="228">
        <v>0</v>
      </c>
      <c r="R425" s="228">
        <f>Q425*H425</f>
        <v>0</v>
      </c>
      <c r="S425" s="228">
        <v>0</v>
      </c>
      <c r="T425" s="229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0" t="s">
        <v>257</v>
      </c>
      <c r="AT425" s="230" t="s">
        <v>129</v>
      </c>
      <c r="AU425" s="230" t="s">
        <v>88</v>
      </c>
      <c r="AY425" s="18" t="s">
        <v>126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8" t="s">
        <v>21</v>
      </c>
      <c r="BK425" s="231">
        <f>ROUND(I425*H425,2)</f>
        <v>0</v>
      </c>
      <c r="BL425" s="18" t="s">
        <v>257</v>
      </c>
      <c r="BM425" s="230" t="s">
        <v>403</v>
      </c>
    </row>
    <row r="426" s="2" customFormat="1">
      <c r="A426" s="39"/>
      <c r="B426" s="40"/>
      <c r="C426" s="41"/>
      <c r="D426" s="232" t="s">
        <v>135</v>
      </c>
      <c r="E426" s="41"/>
      <c r="F426" s="233" t="s">
        <v>404</v>
      </c>
      <c r="G426" s="41"/>
      <c r="H426" s="41"/>
      <c r="I426" s="234"/>
      <c r="J426" s="41"/>
      <c r="K426" s="41"/>
      <c r="L426" s="45"/>
      <c r="M426" s="235"/>
      <c r="N426" s="236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135</v>
      </c>
      <c r="AU426" s="18" t="s">
        <v>88</v>
      </c>
    </row>
    <row r="427" s="13" customFormat="1">
      <c r="A427" s="13"/>
      <c r="B427" s="237"/>
      <c r="C427" s="238"/>
      <c r="D427" s="232" t="s">
        <v>137</v>
      </c>
      <c r="E427" s="239" t="s">
        <v>1</v>
      </c>
      <c r="F427" s="240" t="s">
        <v>405</v>
      </c>
      <c r="G427" s="238"/>
      <c r="H427" s="239" t="s">
        <v>1</v>
      </c>
      <c r="I427" s="241"/>
      <c r="J427" s="238"/>
      <c r="K427" s="238"/>
      <c r="L427" s="242"/>
      <c r="M427" s="243"/>
      <c r="N427" s="244"/>
      <c r="O427" s="244"/>
      <c r="P427" s="244"/>
      <c r="Q427" s="244"/>
      <c r="R427" s="244"/>
      <c r="S427" s="244"/>
      <c r="T427" s="24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6" t="s">
        <v>137</v>
      </c>
      <c r="AU427" s="246" t="s">
        <v>88</v>
      </c>
      <c r="AV427" s="13" t="s">
        <v>21</v>
      </c>
      <c r="AW427" s="13" t="s">
        <v>36</v>
      </c>
      <c r="AX427" s="13" t="s">
        <v>79</v>
      </c>
      <c r="AY427" s="246" t="s">
        <v>126</v>
      </c>
    </row>
    <row r="428" s="14" customFormat="1">
      <c r="A428" s="14"/>
      <c r="B428" s="247"/>
      <c r="C428" s="248"/>
      <c r="D428" s="232" t="s">
        <v>137</v>
      </c>
      <c r="E428" s="249" t="s">
        <v>1</v>
      </c>
      <c r="F428" s="250" t="s">
        <v>406</v>
      </c>
      <c r="G428" s="248"/>
      <c r="H428" s="251">
        <v>145.5</v>
      </c>
      <c r="I428" s="252"/>
      <c r="J428" s="248"/>
      <c r="K428" s="248"/>
      <c r="L428" s="253"/>
      <c r="M428" s="254"/>
      <c r="N428" s="255"/>
      <c r="O428" s="255"/>
      <c r="P428" s="255"/>
      <c r="Q428" s="255"/>
      <c r="R428" s="255"/>
      <c r="S428" s="255"/>
      <c r="T428" s="25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7" t="s">
        <v>137</v>
      </c>
      <c r="AU428" s="257" t="s">
        <v>88</v>
      </c>
      <c r="AV428" s="14" t="s">
        <v>88</v>
      </c>
      <c r="AW428" s="14" t="s">
        <v>36</v>
      </c>
      <c r="AX428" s="14" t="s">
        <v>79</v>
      </c>
      <c r="AY428" s="257" t="s">
        <v>126</v>
      </c>
    </row>
    <row r="429" s="14" customFormat="1">
      <c r="A429" s="14"/>
      <c r="B429" s="247"/>
      <c r="C429" s="248"/>
      <c r="D429" s="232" t="s">
        <v>137</v>
      </c>
      <c r="E429" s="249" t="s">
        <v>1</v>
      </c>
      <c r="F429" s="250" t="s">
        <v>407</v>
      </c>
      <c r="G429" s="248"/>
      <c r="H429" s="251">
        <v>54.600000000000001</v>
      </c>
      <c r="I429" s="252"/>
      <c r="J429" s="248"/>
      <c r="K429" s="248"/>
      <c r="L429" s="253"/>
      <c r="M429" s="254"/>
      <c r="N429" s="255"/>
      <c r="O429" s="255"/>
      <c r="P429" s="255"/>
      <c r="Q429" s="255"/>
      <c r="R429" s="255"/>
      <c r="S429" s="255"/>
      <c r="T429" s="256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7" t="s">
        <v>137</v>
      </c>
      <c r="AU429" s="257" t="s">
        <v>88</v>
      </c>
      <c r="AV429" s="14" t="s">
        <v>88</v>
      </c>
      <c r="AW429" s="14" t="s">
        <v>36</v>
      </c>
      <c r="AX429" s="14" t="s">
        <v>79</v>
      </c>
      <c r="AY429" s="257" t="s">
        <v>126</v>
      </c>
    </row>
    <row r="430" s="14" customFormat="1">
      <c r="A430" s="14"/>
      <c r="B430" s="247"/>
      <c r="C430" s="248"/>
      <c r="D430" s="232" t="s">
        <v>137</v>
      </c>
      <c r="E430" s="249" t="s">
        <v>1</v>
      </c>
      <c r="F430" s="250" t="s">
        <v>408</v>
      </c>
      <c r="G430" s="248"/>
      <c r="H430" s="251">
        <v>15.800000000000001</v>
      </c>
      <c r="I430" s="252"/>
      <c r="J430" s="248"/>
      <c r="K430" s="248"/>
      <c r="L430" s="253"/>
      <c r="M430" s="254"/>
      <c r="N430" s="255"/>
      <c r="O430" s="255"/>
      <c r="P430" s="255"/>
      <c r="Q430" s="255"/>
      <c r="R430" s="255"/>
      <c r="S430" s="255"/>
      <c r="T430" s="25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7" t="s">
        <v>137</v>
      </c>
      <c r="AU430" s="257" t="s">
        <v>88</v>
      </c>
      <c r="AV430" s="14" t="s">
        <v>88</v>
      </c>
      <c r="AW430" s="14" t="s">
        <v>36</v>
      </c>
      <c r="AX430" s="14" t="s">
        <v>79</v>
      </c>
      <c r="AY430" s="257" t="s">
        <v>126</v>
      </c>
    </row>
    <row r="431" s="14" customFormat="1">
      <c r="A431" s="14"/>
      <c r="B431" s="247"/>
      <c r="C431" s="248"/>
      <c r="D431" s="232" t="s">
        <v>137</v>
      </c>
      <c r="E431" s="249" t="s">
        <v>1</v>
      </c>
      <c r="F431" s="250" t="s">
        <v>409</v>
      </c>
      <c r="G431" s="248"/>
      <c r="H431" s="251">
        <v>106.7</v>
      </c>
      <c r="I431" s="252"/>
      <c r="J431" s="248"/>
      <c r="K431" s="248"/>
      <c r="L431" s="253"/>
      <c r="M431" s="254"/>
      <c r="N431" s="255"/>
      <c r="O431" s="255"/>
      <c r="P431" s="255"/>
      <c r="Q431" s="255"/>
      <c r="R431" s="255"/>
      <c r="S431" s="255"/>
      <c r="T431" s="25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7" t="s">
        <v>137</v>
      </c>
      <c r="AU431" s="257" t="s">
        <v>88</v>
      </c>
      <c r="AV431" s="14" t="s">
        <v>88</v>
      </c>
      <c r="AW431" s="14" t="s">
        <v>36</v>
      </c>
      <c r="AX431" s="14" t="s">
        <v>79</v>
      </c>
      <c r="AY431" s="257" t="s">
        <v>126</v>
      </c>
    </row>
    <row r="432" s="14" customFormat="1">
      <c r="A432" s="14"/>
      <c r="B432" s="247"/>
      <c r="C432" s="248"/>
      <c r="D432" s="232" t="s">
        <v>137</v>
      </c>
      <c r="E432" s="249" t="s">
        <v>1</v>
      </c>
      <c r="F432" s="250" t="s">
        <v>410</v>
      </c>
      <c r="G432" s="248"/>
      <c r="H432" s="251">
        <v>12</v>
      </c>
      <c r="I432" s="252"/>
      <c r="J432" s="248"/>
      <c r="K432" s="248"/>
      <c r="L432" s="253"/>
      <c r="M432" s="254"/>
      <c r="N432" s="255"/>
      <c r="O432" s="255"/>
      <c r="P432" s="255"/>
      <c r="Q432" s="255"/>
      <c r="R432" s="255"/>
      <c r="S432" s="255"/>
      <c r="T432" s="25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7" t="s">
        <v>137</v>
      </c>
      <c r="AU432" s="257" t="s">
        <v>88</v>
      </c>
      <c r="AV432" s="14" t="s">
        <v>88</v>
      </c>
      <c r="AW432" s="14" t="s">
        <v>36</v>
      </c>
      <c r="AX432" s="14" t="s">
        <v>79</v>
      </c>
      <c r="AY432" s="257" t="s">
        <v>126</v>
      </c>
    </row>
    <row r="433" s="15" customFormat="1">
      <c r="A433" s="15"/>
      <c r="B433" s="258"/>
      <c r="C433" s="259"/>
      <c r="D433" s="232" t="s">
        <v>137</v>
      </c>
      <c r="E433" s="260" t="s">
        <v>1</v>
      </c>
      <c r="F433" s="261" t="s">
        <v>143</v>
      </c>
      <c r="G433" s="259"/>
      <c r="H433" s="262">
        <v>334.60000000000002</v>
      </c>
      <c r="I433" s="263"/>
      <c r="J433" s="259"/>
      <c r="K433" s="259"/>
      <c r="L433" s="264"/>
      <c r="M433" s="265"/>
      <c r="N433" s="266"/>
      <c r="O433" s="266"/>
      <c r="P433" s="266"/>
      <c r="Q433" s="266"/>
      <c r="R433" s="266"/>
      <c r="S433" s="266"/>
      <c r="T433" s="267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8" t="s">
        <v>137</v>
      </c>
      <c r="AU433" s="268" t="s">
        <v>88</v>
      </c>
      <c r="AV433" s="15" t="s">
        <v>133</v>
      </c>
      <c r="AW433" s="15" t="s">
        <v>36</v>
      </c>
      <c r="AX433" s="15" t="s">
        <v>21</v>
      </c>
      <c r="AY433" s="268" t="s">
        <v>126</v>
      </c>
    </row>
    <row r="434" s="2" customFormat="1" ht="24.15" customHeight="1">
      <c r="A434" s="39"/>
      <c r="B434" s="40"/>
      <c r="C434" s="219" t="s">
        <v>411</v>
      </c>
      <c r="D434" s="219" t="s">
        <v>129</v>
      </c>
      <c r="E434" s="220" t="s">
        <v>412</v>
      </c>
      <c r="F434" s="221" t="s">
        <v>413</v>
      </c>
      <c r="G434" s="222" t="s">
        <v>168</v>
      </c>
      <c r="H434" s="223">
        <v>334.60000000000002</v>
      </c>
      <c r="I434" s="224"/>
      <c r="J434" s="225">
        <f>ROUND(I434*H434,2)</f>
        <v>0</v>
      </c>
      <c r="K434" s="221" t="s">
        <v>1</v>
      </c>
      <c r="L434" s="45"/>
      <c r="M434" s="226" t="s">
        <v>1</v>
      </c>
      <c r="N434" s="227" t="s">
        <v>44</v>
      </c>
      <c r="O434" s="92"/>
      <c r="P434" s="228">
        <f>O434*H434</f>
        <v>0</v>
      </c>
      <c r="Q434" s="228">
        <v>0</v>
      </c>
      <c r="R434" s="228">
        <f>Q434*H434</f>
        <v>0</v>
      </c>
      <c r="S434" s="228">
        <v>0</v>
      </c>
      <c r="T434" s="22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0" t="s">
        <v>257</v>
      </c>
      <c r="AT434" s="230" t="s">
        <v>129</v>
      </c>
      <c r="AU434" s="230" t="s">
        <v>88</v>
      </c>
      <c r="AY434" s="18" t="s">
        <v>126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8" t="s">
        <v>21</v>
      </c>
      <c r="BK434" s="231">
        <f>ROUND(I434*H434,2)</f>
        <v>0</v>
      </c>
      <c r="BL434" s="18" t="s">
        <v>257</v>
      </c>
      <c r="BM434" s="230" t="s">
        <v>414</v>
      </c>
    </row>
    <row r="435" s="2" customFormat="1">
      <c r="A435" s="39"/>
      <c r="B435" s="40"/>
      <c r="C435" s="41"/>
      <c r="D435" s="232" t="s">
        <v>135</v>
      </c>
      <c r="E435" s="41"/>
      <c r="F435" s="233" t="s">
        <v>415</v>
      </c>
      <c r="G435" s="41"/>
      <c r="H435" s="41"/>
      <c r="I435" s="234"/>
      <c r="J435" s="41"/>
      <c r="K435" s="41"/>
      <c r="L435" s="45"/>
      <c r="M435" s="235"/>
      <c r="N435" s="236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135</v>
      </c>
      <c r="AU435" s="18" t="s">
        <v>88</v>
      </c>
    </row>
    <row r="436" s="13" customFormat="1">
      <c r="A436" s="13"/>
      <c r="B436" s="237"/>
      <c r="C436" s="238"/>
      <c r="D436" s="232" t="s">
        <v>137</v>
      </c>
      <c r="E436" s="239" t="s">
        <v>1</v>
      </c>
      <c r="F436" s="240" t="s">
        <v>405</v>
      </c>
      <c r="G436" s="238"/>
      <c r="H436" s="239" t="s">
        <v>1</v>
      </c>
      <c r="I436" s="241"/>
      <c r="J436" s="238"/>
      <c r="K436" s="238"/>
      <c r="L436" s="242"/>
      <c r="M436" s="243"/>
      <c r="N436" s="244"/>
      <c r="O436" s="244"/>
      <c r="P436" s="244"/>
      <c r="Q436" s="244"/>
      <c r="R436" s="244"/>
      <c r="S436" s="244"/>
      <c r="T436" s="24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6" t="s">
        <v>137</v>
      </c>
      <c r="AU436" s="246" t="s">
        <v>88</v>
      </c>
      <c r="AV436" s="13" t="s">
        <v>21</v>
      </c>
      <c r="AW436" s="13" t="s">
        <v>36</v>
      </c>
      <c r="AX436" s="13" t="s">
        <v>79</v>
      </c>
      <c r="AY436" s="246" t="s">
        <v>126</v>
      </c>
    </row>
    <row r="437" s="14" customFormat="1">
      <c r="A437" s="14"/>
      <c r="B437" s="247"/>
      <c r="C437" s="248"/>
      <c r="D437" s="232" t="s">
        <v>137</v>
      </c>
      <c r="E437" s="249" t="s">
        <v>1</v>
      </c>
      <c r="F437" s="250" t="s">
        <v>406</v>
      </c>
      <c r="G437" s="248"/>
      <c r="H437" s="251">
        <v>145.5</v>
      </c>
      <c r="I437" s="252"/>
      <c r="J437" s="248"/>
      <c r="K437" s="248"/>
      <c r="L437" s="253"/>
      <c r="M437" s="254"/>
      <c r="N437" s="255"/>
      <c r="O437" s="255"/>
      <c r="P437" s="255"/>
      <c r="Q437" s="255"/>
      <c r="R437" s="255"/>
      <c r="S437" s="255"/>
      <c r="T437" s="25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7" t="s">
        <v>137</v>
      </c>
      <c r="AU437" s="257" t="s">
        <v>88</v>
      </c>
      <c r="AV437" s="14" t="s">
        <v>88</v>
      </c>
      <c r="AW437" s="14" t="s">
        <v>36</v>
      </c>
      <c r="AX437" s="14" t="s">
        <v>79</v>
      </c>
      <c r="AY437" s="257" t="s">
        <v>126</v>
      </c>
    </row>
    <row r="438" s="14" customFormat="1">
      <c r="A438" s="14"/>
      <c r="B438" s="247"/>
      <c r="C438" s="248"/>
      <c r="D438" s="232" t="s">
        <v>137</v>
      </c>
      <c r="E438" s="249" t="s">
        <v>1</v>
      </c>
      <c r="F438" s="250" t="s">
        <v>407</v>
      </c>
      <c r="G438" s="248"/>
      <c r="H438" s="251">
        <v>54.600000000000001</v>
      </c>
      <c r="I438" s="252"/>
      <c r="J438" s="248"/>
      <c r="K438" s="248"/>
      <c r="L438" s="253"/>
      <c r="M438" s="254"/>
      <c r="N438" s="255"/>
      <c r="O438" s="255"/>
      <c r="P438" s="255"/>
      <c r="Q438" s="255"/>
      <c r="R438" s="255"/>
      <c r="S438" s="255"/>
      <c r="T438" s="25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7" t="s">
        <v>137</v>
      </c>
      <c r="AU438" s="257" t="s">
        <v>88</v>
      </c>
      <c r="AV438" s="14" t="s">
        <v>88</v>
      </c>
      <c r="AW438" s="14" t="s">
        <v>36</v>
      </c>
      <c r="AX438" s="14" t="s">
        <v>79</v>
      </c>
      <c r="AY438" s="257" t="s">
        <v>126</v>
      </c>
    </row>
    <row r="439" s="14" customFormat="1">
      <c r="A439" s="14"/>
      <c r="B439" s="247"/>
      <c r="C439" s="248"/>
      <c r="D439" s="232" t="s">
        <v>137</v>
      </c>
      <c r="E439" s="249" t="s">
        <v>1</v>
      </c>
      <c r="F439" s="250" t="s">
        <v>408</v>
      </c>
      <c r="G439" s="248"/>
      <c r="H439" s="251">
        <v>15.800000000000001</v>
      </c>
      <c r="I439" s="252"/>
      <c r="J439" s="248"/>
      <c r="K439" s="248"/>
      <c r="L439" s="253"/>
      <c r="M439" s="254"/>
      <c r="N439" s="255"/>
      <c r="O439" s="255"/>
      <c r="P439" s="255"/>
      <c r="Q439" s="255"/>
      <c r="R439" s="255"/>
      <c r="S439" s="255"/>
      <c r="T439" s="25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7" t="s">
        <v>137</v>
      </c>
      <c r="AU439" s="257" t="s">
        <v>88</v>
      </c>
      <c r="AV439" s="14" t="s">
        <v>88</v>
      </c>
      <c r="AW439" s="14" t="s">
        <v>36</v>
      </c>
      <c r="AX439" s="14" t="s">
        <v>79</v>
      </c>
      <c r="AY439" s="257" t="s">
        <v>126</v>
      </c>
    </row>
    <row r="440" s="14" customFormat="1">
      <c r="A440" s="14"/>
      <c r="B440" s="247"/>
      <c r="C440" s="248"/>
      <c r="D440" s="232" t="s">
        <v>137</v>
      </c>
      <c r="E440" s="249" t="s">
        <v>1</v>
      </c>
      <c r="F440" s="250" t="s">
        <v>409</v>
      </c>
      <c r="G440" s="248"/>
      <c r="H440" s="251">
        <v>106.7</v>
      </c>
      <c r="I440" s="252"/>
      <c r="J440" s="248"/>
      <c r="K440" s="248"/>
      <c r="L440" s="253"/>
      <c r="M440" s="254"/>
      <c r="N440" s="255"/>
      <c r="O440" s="255"/>
      <c r="P440" s="255"/>
      <c r="Q440" s="255"/>
      <c r="R440" s="255"/>
      <c r="S440" s="255"/>
      <c r="T440" s="25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7" t="s">
        <v>137</v>
      </c>
      <c r="AU440" s="257" t="s">
        <v>88</v>
      </c>
      <c r="AV440" s="14" t="s">
        <v>88</v>
      </c>
      <c r="AW440" s="14" t="s">
        <v>36</v>
      </c>
      <c r="AX440" s="14" t="s">
        <v>79</v>
      </c>
      <c r="AY440" s="257" t="s">
        <v>126</v>
      </c>
    </row>
    <row r="441" s="14" customFormat="1">
      <c r="A441" s="14"/>
      <c r="B441" s="247"/>
      <c r="C441" s="248"/>
      <c r="D441" s="232" t="s">
        <v>137</v>
      </c>
      <c r="E441" s="249" t="s">
        <v>1</v>
      </c>
      <c r="F441" s="250" t="s">
        <v>410</v>
      </c>
      <c r="G441" s="248"/>
      <c r="H441" s="251">
        <v>12</v>
      </c>
      <c r="I441" s="252"/>
      <c r="J441" s="248"/>
      <c r="K441" s="248"/>
      <c r="L441" s="253"/>
      <c r="M441" s="254"/>
      <c r="N441" s="255"/>
      <c r="O441" s="255"/>
      <c r="P441" s="255"/>
      <c r="Q441" s="255"/>
      <c r="R441" s="255"/>
      <c r="S441" s="255"/>
      <c r="T441" s="25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7" t="s">
        <v>137</v>
      </c>
      <c r="AU441" s="257" t="s">
        <v>88</v>
      </c>
      <c r="AV441" s="14" t="s">
        <v>88</v>
      </c>
      <c r="AW441" s="14" t="s">
        <v>36</v>
      </c>
      <c r="AX441" s="14" t="s">
        <v>79</v>
      </c>
      <c r="AY441" s="257" t="s">
        <v>126</v>
      </c>
    </row>
    <row r="442" s="15" customFormat="1">
      <c r="A442" s="15"/>
      <c r="B442" s="258"/>
      <c r="C442" s="259"/>
      <c r="D442" s="232" t="s">
        <v>137</v>
      </c>
      <c r="E442" s="260" t="s">
        <v>1</v>
      </c>
      <c r="F442" s="261" t="s">
        <v>143</v>
      </c>
      <c r="G442" s="259"/>
      <c r="H442" s="262">
        <v>334.60000000000002</v>
      </c>
      <c r="I442" s="263"/>
      <c r="J442" s="259"/>
      <c r="K442" s="259"/>
      <c r="L442" s="264"/>
      <c r="M442" s="265"/>
      <c r="N442" s="266"/>
      <c r="O442" s="266"/>
      <c r="P442" s="266"/>
      <c r="Q442" s="266"/>
      <c r="R442" s="266"/>
      <c r="S442" s="266"/>
      <c r="T442" s="267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8" t="s">
        <v>137</v>
      </c>
      <c r="AU442" s="268" t="s">
        <v>88</v>
      </c>
      <c r="AV442" s="15" t="s">
        <v>133</v>
      </c>
      <c r="AW442" s="15" t="s">
        <v>36</v>
      </c>
      <c r="AX442" s="15" t="s">
        <v>21</v>
      </c>
      <c r="AY442" s="268" t="s">
        <v>126</v>
      </c>
    </row>
    <row r="443" s="2" customFormat="1" ht="24.15" customHeight="1">
      <c r="A443" s="39"/>
      <c r="B443" s="40"/>
      <c r="C443" s="219" t="s">
        <v>416</v>
      </c>
      <c r="D443" s="219" t="s">
        <v>129</v>
      </c>
      <c r="E443" s="220" t="s">
        <v>417</v>
      </c>
      <c r="F443" s="221" t="s">
        <v>418</v>
      </c>
      <c r="G443" s="222" t="s">
        <v>168</v>
      </c>
      <c r="H443" s="223">
        <v>78.390000000000001</v>
      </c>
      <c r="I443" s="224"/>
      <c r="J443" s="225">
        <f>ROUND(I443*H443,2)</f>
        <v>0</v>
      </c>
      <c r="K443" s="221" t="s">
        <v>1</v>
      </c>
      <c r="L443" s="45"/>
      <c r="M443" s="226" t="s">
        <v>1</v>
      </c>
      <c r="N443" s="227" t="s">
        <v>44</v>
      </c>
      <c r="O443" s="92"/>
      <c r="P443" s="228">
        <f>O443*H443</f>
        <v>0</v>
      </c>
      <c r="Q443" s="228">
        <v>0</v>
      </c>
      <c r="R443" s="228">
        <f>Q443*H443</f>
        <v>0</v>
      </c>
      <c r="S443" s="228">
        <v>0</v>
      </c>
      <c r="T443" s="22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0" t="s">
        <v>257</v>
      </c>
      <c r="AT443" s="230" t="s">
        <v>129</v>
      </c>
      <c r="AU443" s="230" t="s">
        <v>88</v>
      </c>
      <c r="AY443" s="18" t="s">
        <v>126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8" t="s">
        <v>21</v>
      </c>
      <c r="BK443" s="231">
        <f>ROUND(I443*H443,2)</f>
        <v>0</v>
      </c>
      <c r="BL443" s="18" t="s">
        <v>257</v>
      </c>
      <c r="BM443" s="230" t="s">
        <v>419</v>
      </c>
    </row>
    <row r="444" s="2" customFormat="1">
      <c r="A444" s="39"/>
      <c r="B444" s="40"/>
      <c r="C444" s="41"/>
      <c r="D444" s="232" t="s">
        <v>135</v>
      </c>
      <c r="E444" s="41"/>
      <c r="F444" s="233" t="s">
        <v>420</v>
      </c>
      <c r="G444" s="41"/>
      <c r="H444" s="41"/>
      <c r="I444" s="234"/>
      <c r="J444" s="41"/>
      <c r="K444" s="41"/>
      <c r="L444" s="45"/>
      <c r="M444" s="235"/>
      <c r="N444" s="236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135</v>
      </c>
      <c r="AU444" s="18" t="s">
        <v>88</v>
      </c>
    </row>
    <row r="445" s="2" customFormat="1">
      <c r="A445" s="39"/>
      <c r="B445" s="40"/>
      <c r="C445" s="41"/>
      <c r="D445" s="232" t="s">
        <v>194</v>
      </c>
      <c r="E445" s="41"/>
      <c r="F445" s="282" t="s">
        <v>421</v>
      </c>
      <c r="G445" s="41"/>
      <c r="H445" s="41"/>
      <c r="I445" s="234"/>
      <c r="J445" s="41"/>
      <c r="K445" s="41"/>
      <c r="L445" s="45"/>
      <c r="M445" s="235"/>
      <c r="N445" s="236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194</v>
      </c>
      <c r="AU445" s="18" t="s">
        <v>88</v>
      </c>
    </row>
    <row r="446" s="13" customFormat="1">
      <c r="A446" s="13"/>
      <c r="B446" s="237"/>
      <c r="C446" s="238"/>
      <c r="D446" s="232" t="s">
        <v>137</v>
      </c>
      <c r="E446" s="239" t="s">
        <v>1</v>
      </c>
      <c r="F446" s="240" t="s">
        <v>138</v>
      </c>
      <c r="G446" s="238"/>
      <c r="H446" s="239" t="s">
        <v>1</v>
      </c>
      <c r="I446" s="241"/>
      <c r="J446" s="238"/>
      <c r="K446" s="238"/>
      <c r="L446" s="242"/>
      <c r="M446" s="243"/>
      <c r="N446" s="244"/>
      <c r="O446" s="244"/>
      <c r="P446" s="244"/>
      <c r="Q446" s="244"/>
      <c r="R446" s="244"/>
      <c r="S446" s="244"/>
      <c r="T446" s="24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6" t="s">
        <v>137</v>
      </c>
      <c r="AU446" s="246" t="s">
        <v>88</v>
      </c>
      <c r="AV446" s="13" t="s">
        <v>21</v>
      </c>
      <c r="AW446" s="13" t="s">
        <v>36</v>
      </c>
      <c r="AX446" s="13" t="s">
        <v>79</v>
      </c>
      <c r="AY446" s="246" t="s">
        <v>126</v>
      </c>
    </row>
    <row r="447" s="14" customFormat="1">
      <c r="A447" s="14"/>
      <c r="B447" s="247"/>
      <c r="C447" s="248"/>
      <c r="D447" s="232" t="s">
        <v>137</v>
      </c>
      <c r="E447" s="249" t="s">
        <v>1</v>
      </c>
      <c r="F447" s="250" t="s">
        <v>399</v>
      </c>
      <c r="G447" s="248"/>
      <c r="H447" s="251">
        <v>39.020000000000003</v>
      </c>
      <c r="I447" s="252"/>
      <c r="J447" s="248"/>
      <c r="K447" s="248"/>
      <c r="L447" s="253"/>
      <c r="M447" s="254"/>
      <c r="N447" s="255"/>
      <c r="O447" s="255"/>
      <c r="P447" s="255"/>
      <c r="Q447" s="255"/>
      <c r="R447" s="255"/>
      <c r="S447" s="255"/>
      <c r="T447" s="25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7" t="s">
        <v>137</v>
      </c>
      <c r="AU447" s="257" t="s">
        <v>88</v>
      </c>
      <c r="AV447" s="14" t="s">
        <v>88</v>
      </c>
      <c r="AW447" s="14" t="s">
        <v>36</v>
      </c>
      <c r="AX447" s="14" t="s">
        <v>79</v>
      </c>
      <c r="AY447" s="257" t="s">
        <v>126</v>
      </c>
    </row>
    <row r="448" s="13" customFormat="1">
      <c r="A448" s="13"/>
      <c r="B448" s="237"/>
      <c r="C448" s="238"/>
      <c r="D448" s="232" t="s">
        <v>137</v>
      </c>
      <c r="E448" s="239" t="s">
        <v>1</v>
      </c>
      <c r="F448" s="240" t="s">
        <v>140</v>
      </c>
      <c r="G448" s="238"/>
      <c r="H448" s="239" t="s">
        <v>1</v>
      </c>
      <c r="I448" s="241"/>
      <c r="J448" s="238"/>
      <c r="K448" s="238"/>
      <c r="L448" s="242"/>
      <c r="M448" s="243"/>
      <c r="N448" s="244"/>
      <c r="O448" s="244"/>
      <c r="P448" s="244"/>
      <c r="Q448" s="244"/>
      <c r="R448" s="244"/>
      <c r="S448" s="244"/>
      <c r="T448" s="24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6" t="s">
        <v>137</v>
      </c>
      <c r="AU448" s="246" t="s">
        <v>88</v>
      </c>
      <c r="AV448" s="13" t="s">
        <v>21</v>
      </c>
      <c r="AW448" s="13" t="s">
        <v>36</v>
      </c>
      <c r="AX448" s="13" t="s">
        <v>79</v>
      </c>
      <c r="AY448" s="246" t="s">
        <v>126</v>
      </c>
    </row>
    <row r="449" s="14" customFormat="1">
      <c r="A449" s="14"/>
      <c r="B449" s="247"/>
      <c r="C449" s="248"/>
      <c r="D449" s="232" t="s">
        <v>137</v>
      </c>
      <c r="E449" s="249" t="s">
        <v>1</v>
      </c>
      <c r="F449" s="250" t="s">
        <v>400</v>
      </c>
      <c r="G449" s="248"/>
      <c r="H449" s="251">
        <v>34.369999999999997</v>
      </c>
      <c r="I449" s="252"/>
      <c r="J449" s="248"/>
      <c r="K449" s="248"/>
      <c r="L449" s="253"/>
      <c r="M449" s="254"/>
      <c r="N449" s="255"/>
      <c r="O449" s="255"/>
      <c r="P449" s="255"/>
      <c r="Q449" s="255"/>
      <c r="R449" s="255"/>
      <c r="S449" s="255"/>
      <c r="T449" s="25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7" t="s">
        <v>137</v>
      </c>
      <c r="AU449" s="257" t="s">
        <v>88</v>
      </c>
      <c r="AV449" s="14" t="s">
        <v>88</v>
      </c>
      <c r="AW449" s="14" t="s">
        <v>36</v>
      </c>
      <c r="AX449" s="14" t="s">
        <v>79</v>
      </c>
      <c r="AY449" s="257" t="s">
        <v>126</v>
      </c>
    </row>
    <row r="450" s="13" customFormat="1">
      <c r="A450" s="13"/>
      <c r="B450" s="237"/>
      <c r="C450" s="238"/>
      <c r="D450" s="232" t="s">
        <v>137</v>
      </c>
      <c r="E450" s="239" t="s">
        <v>1</v>
      </c>
      <c r="F450" s="240" t="s">
        <v>197</v>
      </c>
      <c r="G450" s="238"/>
      <c r="H450" s="239" t="s">
        <v>1</v>
      </c>
      <c r="I450" s="241"/>
      <c r="J450" s="238"/>
      <c r="K450" s="238"/>
      <c r="L450" s="242"/>
      <c r="M450" s="243"/>
      <c r="N450" s="244"/>
      <c r="O450" s="244"/>
      <c r="P450" s="244"/>
      <c r="Q450" s="244"/>
      <c r="R450" s="244"/>
      <c r="S450" s="244"/>
      <c r="T450" s="24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6" t="s">
        <v>137</v>
      </c>
      <c r="AU450" s="246" t="s">
        <v>88</v>
      </c>
      <c r="AV450" s="13" t="s">
        <v>21</v>
      </c>
      <c r="AW450" s="13" t="s">
        <v>36</v>
      </c>
      <c r="AX450" s="13" t="s">
        <v>79</v>
      </c>
      <c r="AY450" s="246" t="s">
        <v>126</v>
      </c>
    </row>
    <row r="451" s="14" customFormat="1">
      <c r="A451" s="14"/>
      <c r="B451" s="247"/>
      <c r="C451" s="248"/>
      <c r="D451" s="232" t="s">
        <v>137</v>
      </c>
      <c r="E451" s="249" t="s">
        <v>1</v>
      </c>
      <c r="F451" s="250" t="s">
        <v>422</v>
      </c>
      <c r="G451" s="248"/>
      <c r="H451" s="251">
        <v>5</v>
      </c>
      <c r="I451" s="252"/>
      <c r="J451" s="248"/>
      <c r="K451" s="248"/>
      <c r="L451" s="253"/>
      <c r="M451" s="254"/>
      <c r="N451" s="255"/>
      <c r="O451" s="255"/>
      <c r="P451" s="255"/>
      <c r="Q451" s="255"/>
      <c r="R451" s="255"/>
      <c r="S451" s="255"/>
      <c r="T451" s="25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7" t="s">
        <v>137</v>
      </c>
      <c r="AU451" s="257" t="s">
        <v>88</v>
      </c>
      <c r="AV451" s="14" t="s">
        <v>88</v>
      </c>
      <c r="AW451" s="14" t="s">
        <v>36</v>
      </c>
      <c r="AX451" s="14" t="s">
        <v>79</v>
      </c>
      <c r="AY451" s="257" t="s">
        <v>126</v>
      </c>
    </row>
    <row r="452" s="15" customFormat="1">
      <c r="A452" s="15"/>
      <c r="B452" s="258"/>
      <c r="C452" s="259"/>
      <c r="D452" s="232" t="s">
        <v>137</v>
      </c>
      <c r="E452" s="260" t="s">
        <v>1</v>
      </c>
      <c r="F452" s="261" t="s">
        <v>143</v>
      </c>
      <c r="G452" s="259"/>
      <c r="H452" s="262">
        <v>78.390000000000001</v>
      </c>
      <c r="I452" s="263"/>
      <c r="J452" s="259"/>
      <c r="K452" s="259"/>
      <c r="L452" s="264"/>
      <c r="M452" s="265"/>
      <c r="N452" s="266"/>
      <c r="O452" s="266"/>
      <c r="P452" s="266"/>
      <c r="Q452" s="266"/>
      <c r="R452" s="266"/>
      <c r="S452" s="266"/>
      <c r="T452" s="267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8" t="s">
        <v>137</v>
      </c>
      <c r="AU452" s="268" t="s">
        <v>88</v>
      </c>
      <c r="AV452" s="15" t="s">
        <v>133</v>
      </c>
      <c r="AW452" s="15" t="s">
        <v>36</v>
      </c>
      <c r="AX452" s="15" t="s">
        <v>21</v>
      </c>
      <c r="AY452" s="268" t="s">
        <v>126</v>
      </c>
    </row>
    <row r="453" s="2" customFormat="1" ht="24.15" customHeight="1">
      <c r="A453" s="39"/>
      <c r="B453" s="40"/>
      <c r="C453" s="283" t="s">
        <v>423</v>
      </c>
      <c r="D453" s="283" t="s">
        <v>200</v>
      </c>
      <c r="E453" s="284" t="s">
        <v>424</v>
      </c>
      <c r="F453" s="285" t="s">
        <v>425</v>
      </c>
      <c r="G453" s="286" t="s">
        <v>168</v>
      </c>
      <c r="H453" s="287">
        <v>86.228999999999999</v>
      </c>
      <c r="I453" s="288"/>
      <c r="J453" s="289">
        <f>ROUND(I453*H453,2)</f>
        <v>0</v>
      </c>
      <c r="K453" s="285" t="s">
        <v>1</v>
      </c>
      <c r="L453" s="290"/>
      <c r="M453" s="291" t="s">
        <v>1</v>
      </c>
      <c r="N453" s="292" t="s">
        <v>44</v>
      </c>
      <c r="O453" s="92"/>
      <c r="P453" s="228">
        <f>O453*H453</f>
        <v>0</v>
      </c>
      <c r="Q453" s="228">
        <v>0.0011000000000000001</v>
      </c>
      <c r="R453" s="228">
        <f>Q453*H453</f>
        <v>0.094851900000000003</v>
      </c>
      <c r="S453" s="228">
        <v>0</v>
      </c>
      <c r="T453" s="229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0" t="s">
        <v>426</v>
      </c>
      <c r="AT453" s="230" t="s">
        <v>200</v>
      </c>
      <c r="AU453" s="230" t="s">
        <v>88</v>
      </c>
      <c r="AY453" s="18" t="s">
        <v>126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18" t="s">
        <v>21</v>
      </c>
      <c r="BK453" s="231">
        <f>ROUND(I453*H453,2)</f>
        <v>0</v>
      </c>
      <c r="BL453" s="18" t="s">
        <v>426</v>
      </c>
      <c r="BM453" s="230" t="s">
        <v>427</v>
      </c>
    </row>
    <row r="454" s="2" customFormat="1">
      <c r="A454" s="39"/>
      <c r="B454" s="40"/>
      <c r="C454" s="41"/>
      <c r="D454" s="232" t="s">
        <v>135</v>
      </c>
      <c r="E454" s="41"/>
      <c r="F454" s="233" t="s">
        <v>425</v>
      </c>
      <c r="G454" s="41"/>
      <c r="H454" s="41"/>
      <c r="I454" s="234"/>
      <c r="J454" s="41"/>
      <c r="K454" s="41"/>
      <c r="L454" s="45"/>
      <c r="M454" s="235"/>
      <c r="N454" s="236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135</v>
      </c>
      <c r="AU454" s="18" t="s">
        <v>88</v>
      </c>
    </row>
    <row r="455" s="14" customFormat="1">
      <c r="A455" s="14"/>
      <c r="B455" s="247"/>
      <c r="C455" s="248"/>
      <c r="D455" s="232" t="s">
        <v>137</v>
      </c>
      <c r="E455" s="248"/>
      <c r="F455" s="250" t="s">
        <v>428</v>
      </c>
      <c r="G455" s="248"/>
      <c r="H455" s="251">
        <v>86.228999999999999</v>
      </c>
      <c r="I455" s="252"/>
      <c r="J455" s="248"/>
      <c r="K455" s="248"/>
      <c r="L455" s="253"/>
      <c r="M455" s="254"/>
      <c r="N455" s="255"/>
      <c r="O455" s="255"/>
      <c r="P455" s="255"/>
      <c r="Q455" s="255"/>
      <c r="R455" s="255"/>
      <c r="S455" s="255"/>
      <c r="T455" s="25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7" t="s">
        <v>137</v>
      </c>
      <c r="AU455" s="257" t="s">
        <v>88</v>
      </c>
      <c r="AV455" s="14" t="s">
        <v>88</v>
      </c>
      <c r="AW455" s="14" t="s">
        <v>4</v>
      </c>
      <c r="AX455" s="14" t="s">
        <v>21</v>
      </c>
      <c r="AY455" s="257" t="s">
        <v>126</v>
      </c>
    </row>
    <row r="456" s="2" customFormat="1" ht="24.15" customHeight="1">
      <c r="A456" s="39"/>
      <c r="B456" s="40"/>
      <c r="C456" s="219" t="s">
        <v>370</v>
      </c>
      <c r="D456" s="219" t="s">
        <v>129</v>
      </c>
      <c r="E456" s="220" t="s">
        <v>429</v>
      </c>
      <c r="F456" s="221" t="s">
        <v>430</v>
      </c>
      <c r="G456" s="222" t="s">
        <v>369</v>
      </c>
      <c r="H456" s="293"/>
      <c r="I456" s="224"/>
      <c r="J456" s="225">
        <f>ROUND(I456*H456,2)</f>
        <v>0</v>
      </c>
      <c r="K456" s="221" t="s">
        <v>148</v>
      </c>
      <c r="L456" s="45"/>
      <c r="M456" s="226" t="s">
        <v>1</v>
      </c>
      <c r="N456" s="227" t="s">
        <v>44</v>
      </c>
      <c r="O456" s="92"/>
      <c r="P456" s="228">
        <f>O456*H456</f>
        <v>0</v>
      </c>
      <c r="Q456" s="228">
        <v>0</v>
      </c>
      <c r="R456" s="228">
        <f>Q456*H456</f>
        <v>0</v>
      </c>
      <c r="S456" s="228">
        <v>0</v>
      </c>
      <c r="T456" s="22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0" t="s">
        <v>257</v>
      </c>
      <c r="AT456" s="230" t="s">
        <v>129</v>
      </c>
      <c r="AU456" s="230" t="s">
        <v>88</v>
      </c>
      <c r="AY456" s="18" t="s">
        <v>126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8" t="s">
        <v>21</v>
      </c>
      <c r="BK456" s="231">
        <f>ROUND(I456*H456,2)</f>
        <v>0</v>
      </c>
      <c r="BL456" s="18" t="s">
        <v>257</v>
      </c>
      <c r="BM456" s="230" t="s">
        <v>431</v>
      </c>
    </row>
    <row r="457" s="2" customFormat="1">
      <c r="A457" s="39"/>
      <c r="B457" s="40"/>
      <c r="C457" s="41"/>
      <c r="D457" s="232" t="s">
        <v>135</v>
      </c>
      <c r="E457" s="41"/>
      <c r="F457" s="233" t="s">
        <v>432</v>
      </c>
      <c r="G457" s="41"/>
      <c r="H457" s="41"/>
      <c r="I457" s="234"/>
      <c r="J457" s="41"/>
      <c r="K457" s="41"/>
      <c r="L457" s="45"/>
      <c r="M457" s="235"/>
      <c r="N457" s="236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135</v>
      </c>
      <c r="AU457" s="18" t="s">
        <v>88</v>
      </c>
    </row>
    <row r="458" s="2" customFormat="1">
      <c r="A458" s="39"/>
      <c r="B458" s="40"/>
      <c r="C458" s="41"/>
      <c r="D458" s="269" t="s">
        <v>151</v>
      </c>
      <c r="E458" s="41"/>
      <c r="F458" s="270" t="s">
        <v>433</v>
      </c>
      <c r="G458" s="41"/>
      <c r="H458" s="41"/>
      <c r="I458" s="234"/>
      <c r="J458" s="41"/>
      <c r="K458" s="41"/>
      <c r="L458" s="45"/>
      <c r="M458" s="235"/>
      <c r="N458" s="236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151</v>
      </c>
      <c r="AU458" s="18" t="s">
        <v>88</v>
      </c>
    </row>
    <row r="459" s="12" customFormat="1" ht="22.8" customHeight="1">
      <c r="A459" s="12"/>
      <c r="B459" s="203"/>
      <c r="C459" s="204"/>
      <c r="D459" s="205" t="s">
        <v>78</v>
      </c>
      <c r="E459" s="217" t="s">
        <v>434</v>
      </c>
      <c r="F459" s="217" t="s">
        <v>435</v>
      </c>
      <c r="G459" s="204"/>
      <c r="H459" s="204"/>
      <c r="I459" s="207"/>
      <c r="J459" s="218">
        <f>BK459</f>
        <v>0</v>
      </c>
      <c r="K459" s="204"/>
      <c r="L459" s="209"/>
      <c r="M459" s="210"/>
      <c r="N459" s="211"/>
      <c r="O459" s="211"/>
      <c r="P459" s="212">
        <f>SUM(P460:P497)</f>
        <v>0</v>
      </c>
      <c r="Q459" s="211"/>
      <c r="R459" s="212">
        <f>SUM(R460:R497)</f>
        <v>0.034807239999999996</v>
      </c>
      <c r="S459" s="211"/>
      <c r="T459" s="213">
        <f>SUM(T460:T497)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14" t="s">
        <v>88</v>
      </c>
      <c r="AT459" s="215" t="s">
        <v>78</v>
      </c>
      <c r="AU459" s="215" t="s">
        <v>21</v>
      </c>
      <c r="AY459" s="214" t="s">
        <v>126</v>
      </c>
      <c r="BK459" s="216">
        <f>SUM(BK460:BK497)</f>
        <v>0</v>
      </c>
    </row>
    <row r="460" s="2" customFormat="1" ht="33" customHeight="1">
      <c r="A460" s="39"/>
      <c r="B460" s="40"/>
      <c r="C460" s="219" t="s">
        <v>436</v>
      </c>
      <c r="D460" s="219" t="s">
        <v>129</v>
      </c>
      <c r="E460" s="220" t="s">
        <v>437</v>
      </c>
      <c r="F460" s="221" t="s">
        <v>438</v>
      </c>
      <c r="G460" s="222" t="s">
        <v>132</v>
      </c>
      <c r="H460" s="223">
        <v>70.459999999999994</v>
      </c>
      <c r="I460" s="224"/>
      <c r="J460" s="225">
        <f>ROUND(I460*H460,2)</f>
        <v>0</v>
      </c>
      <c r="K460" s="221" t="s">
        <v>148</v>
      </c>
      <c r="L460" s="45"/>
      <c r="M460" s="226" t="s">
        <v>1</v>
      </c>
      <c r="N460" s="227" t="s">
        <v>44</v>
      </c>
      <c r="O460" s="92"/>
      <c r="P460" s="228">
        <f>O460*H460</f>
        <v>0</v>
      </c>
      <c r="Q460" s="228">
        <v>0.00020799999999999999</v>
      </c>
      <c r="R460" s="228">
        <f>Q460*H460</f>
        <v>0.014655679999999997</v>
      </c>
      <c r="S460" s="228">
        <v>0</v>
      </c>
      <c r="T460" s="229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0" t="s">
        <v>257</v>
      </c>
      <c r="AT460" s="230" t="s">
        <v>129</v>
      </c>
      <c r="AU460" s="230" t="s">
        <v>88</v>
      </c>
      <c r="AY460" s="18" t="s">
        <v>126</v>
      </c>
      <c r="BE460" s="231">
        <f>IF(N460="základní",J460,0)</f>
        <v>0</v>
      </c>
      <c r="BF460" s="231">
        <f>IF(N460="snížená",J460,0)</f>
        <v>0</v>
      </c>
      <c r="BG460" s="231">
        <f>IF(N460="zákl. přenesená",J460,0)</f>
        <v>0</v>
      </c>
      <c r="BH460" s="231">
        <f>IF(N460="sníž. přenesená",J460,0)</f>
        <v>0</v>
      </c>
      <c r="BI460" s="231">
        <f>IF(N460="nulová",J460,0)</f>
        <v>0</v>
      </c>
      <c r="BJ460" s="18" t="s">
        <v>21</v>
      </c>
      <c r="BK460" s="231">
        <f>ROUND(I460*H460,2)</f>
        <v>0</v>
      </c>
      <c r="BL460" s="18" t="s">
        <v>257</v>
      </c>
      <c r="BM460" s="230" t="s">
        <v>439</v>
      </c>
    </row>
    <row r="461" s="2" customFormat="1">
      <c r="A461" s="39"/>
      <c r="B461" s="40"/>
      <c r="C461" s="41"/>
      <c r="D461" s="232" t="s">
        <v>135</v>
      </c>
      <c r="E461" s="41"/>
      <c r="F461" s="233" t="s">
        <v>440</v>
      </c>
      <c r="G461" s="41"/>
      <c r="H461" s="41"/>
      <c r="I461" s="234"/>
      <c r="J461" s="41"/>
      <c r="K461" s="41"/>
      <c r="L461" s="45"/>
      <c r="M461" s="235"/>
      <c r="N461" s="236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135</v>
      </c>
      <c r="AU461" s="18" t="s">
        <v>88</v>
      </c>
    </row>
    <row r="462" s="2" customFormat="1">
      <c r="A462" s="39"/>
      <c r="B462" s="40"/>
      <c r="C462" s="41"/>
      <c r="D462" s="269" t="s">
        <v>151</v>
      </c>
      <c r="E462" s="41"/>
      <c r="F462" s="270" t="s">
        <v>441</v>
      </c>
      <c r="G462" s="41"/>
      <c r="H462" s="41"/>
      <c r="I462" s="234"/>
      <c r="J462" s="41"/>
      <c r="K462" s="41"/>
      <c r="L462" s="45"/>
      <c r="M462" s="235"/>
      <c r="N462" s="236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151</v>
      </c>
      <c r="AU462" s="18" t="s">
        <v>88</v>
      </c>
    </row>
    <row r="463" s="13" customFormat="1">
      <c r="A463" s="13"/>
      <c r="B463" s="237"/>
      <c r="C463" s="238"/>
      <c r="D463" s="232" t="s">
        <v>137</v>
      </c>
      <c r="E463" s="239" t="s">
        <v>1</v>
      </c>
      <c r="F463" s="240" t="s">
        <v>153</v>
      </c>
      <c r="G463" s="238"/>
      <c r="H463" s="239" t="s">
        <v>1</v>
      </c>
      <c r="I463" s="241"/>
      <c r="J463" s="238"/>
      <c r="K463" s="238"/>
      <c r="L463" s="242"/>
      <c r="M463" s="243"/>
      <c r="N463" s="244"/>
      <c r="O463" s="244"/>
      <c r="P463" s="244"/>
      <c r="Q463" s="244"/>
      <c r="R463" s="244"/>
      <c r="S463" s="244"/>
      <c r="T463" s="24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6" t="s">
        <v>137</v>
      </c>
      <c r="AU463" s="246" t="s">
        <v>88</v>
      </c>
      <c r="AV463" s="13" t="s">
        <v>21</v>
      </c>
      <c r="AW463" s="13" t="s">
        <v>36</v>
      </c>
      <c r="AX463" s="13" t="s">
        <v>79</v>
      </c>
      <c r="AY463" s="246" t="s">
        <v>126</v>
      </c>
    </row>
    <row r="464" s="14" customFormat="1">
      <c r="A464" s="14"/>
      <c r="B464" s="247"/>
      <c r="C464" s="248"/>
      <c r="D464" s="232" t="s">
        <v>137</v>
      </c>
      <c r="E464" s="249" t="s">
        <v>1</v>
      </c>
      <c r="F464" s="250" t="s">
        <v>154</v>
      </c>
      <c r="G464" s="248"/>
      <c r="H464" s="251">
        <v>5.4000000000000004</v>
      </c>
      <c r="I464" s="252"/>
      <c r="J464" s="248"/>
      <c r="K464" s="248"/>
      <c r="L464" s="253"/>
      <c r="M464" s="254"/>
      <c r="N464" s="255"/>
      <c r="O464" s="255"/>
      <c r="P464" s="255"/>
      <c r="Q464" s="255"/>
      <c r="R464" s="255"/>
      <c r="S464" s="255"/>
      <c r="T464" s="25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7" t="s">
        <v>137</v>
      </c>
      <c r="AU464" s="257" t="s">
        <v>88</v>
      </c>
      <c r="AV464" s="14" t="s">
        <v>88</v>
      </c>
      <c r="AW464" s="14" t="s">
        <v>36</v>
      </c>
      <c r="AX464" s="14" t="s">
        <v>79</v>
      </c>
      <c r="AY464" s="257" t="s">
        <v>126</v>
      </c>
    </row>
    <row r="465" s="14" customFormat="1">
      <c r="A465" s="14"/>
      <c r="B465" s="247"/>
      <c r="C465" s="248"/>
      <c r="D465" s="232" t="s">
        <v>137</v>
      </c>
      <c r="E465" s="249" t="s">
        <v>1</v>
      </c>
      <c r="F465" s="250" t="s">
        <v>155</v>
      </c>
      <c r="G465" s="248"/>
      <c r="H465" s="251">
        <v>5.4000000000000004</v>
      </c>
      <c r="I465" s="252"/>
      <c r="J465" s="248"/>
      <c r="K465" s="248"/>
      <c r="L465" s="253"/>
      <c r="M465" s="254"/>
      <c r="N465" s="255"/>
      <c r="O465" s="255"/>
      <c r="P465" s="255"/>
      <c r="Q465" s="255"/>
      <c r="R465" s="255"/>
      <c r="S465" s="255"/>
      <c r="T465" s="25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7" t="s">
        <v>137</v>
      </c>
      <c r="AU465" s="257" t="s">
        <v>88</v>
      </c>
      <c r="AV465" s="14" t="s">
        <v>88</v>
      </c>
      <c r="AW465" s="14" t="s">
        <v>36</v>
      </c>
      <c r="AX465" s="14" t="s">
        <v>79</v>
      </c>
      <c r="AY465" s="257" t="s">
        <v>126</v>
      </c>
    </row>
    <row r="466" s="14" customFormat="1">
      <c r="A466" s="14"/>
      <c r="B466" s="247"/>
      <c r="C466" s="248"/>
      <c r="D466" s="232" t="s">
        <v>137</v>
      </c>
      <c r="E466" s="249" t="s">
        <v>1</v>
      </c>
      <c r="F466" s="250" t="s">
        <v>156</v>
      </c>
      <c r="G466" s="248"/>
      <c r="H466" s="251">
        <v>0.71999999999999997</v>
      </c>
      <c r="I466" s="252"/>
      <c r="J466" s="248"/>
      <c r="K466" s="248"/>
      <c r="L466" s="253"/>
      <c r="M466" s="254"/>
      <c r="N466" s="255"/>
      <c r="O466" s="255"/>
      <c r="P466" s="255"/>
      <c r="Q466" s="255"/>
      <c r="R466" s="255"/>
      <c r="S466" s="255"/>
      <c r="T466" s="25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7" t="s">
        <v>137</v>
      </c>
      <c r="AU466" s="257" t="s">
        <v>88</v>
      </c>
      <c r="AV466" s="14" t="s">
        <v>88</v>
      </c>
      <c r="AW466" s="14" t="s">
        <v>36</v>
      </c>
      <c r="AX466" s="14" t="s">
        <v>79</v>
      </c>
      <c r="AY466" s="257" t="s">
        <v>126</v>
      </c>
    </row>
    <row r="467" s="16" customFormat="1">
      <c r="A467" s="16"/>
      <c r="B467" s="271"/>
      <c r="C467" s="272"/>
      <c r="D467" s="232" t="s">
        <v>137</v>
      </c>
      <c r="E467" s="273" t="s">
        <v>1</v>
      </c>
      <c r="F467" s="274" t="s">
        <v>157</v>
      </c>
      <c r="G467" s="272"/>
      <c r="H467" s="275">
        <v>11.520000000000001</v>
      </c>
      <c r="I467" s="276"/>
      <c r="J467" s="272"/>
      <c r="K467" s="272"/>
      <c r="L467" s="277"/>
      <c r="M467" s="278"/>
      <c r="N467" s="279"/>
      <c r="O467" s="279"/>
      <c r="P467" s="279"/>
      <c r="Q467" s="279"/>
      <c r="R467" s="279"/>
      <c r="S467" s="279"/>
      <c r="T467" s="280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T467" s="281" t="s">
        <v>137</v>
      </c>
      <c r="AU467" s="281" t="s">
        <v>88</v>
      </c>
      <c r="AV467" s="16" t="s">
        <v>127</v>
      </c>
      <c r="AW467" s="16" t="s">
        <v>36</v>
      </c>
      <c r="AX467" s="16" t="s">
        <v>79</v>
      </c>
      <c r="AY467" s="281" t="s">
        <v>126</v>
      </c>
    </row>
    <row r="468" s="13" customFormat="1">
      <c r="A468" s="13"/>
      <c r="B468" s="237"/>
      <c r="C468" s="238"/>
      <c r="D468" s="232" t="s">
        <v>137</v>
      </c>
      <c r="E468" s="239" t="s">
        <v>1</v>
      </c>
      <c r="F468" s="240" t="s">
        <v>158</v>
      </c>
      <c r="G468" s="238"/>
      <c r="H468" s="239" t="s">
        <v>1</v>
      </c>
      <c r="I468" s="241"/>
      <c r="J468" s="238"/>
      <c r="K468" s="238"/>
      <c r="L468" s="242"/>
      <c r="M468" s="243"/>
      <c r="N468" s="244"/>
      <c r="O468" s="244"/>
      <c r="P468" s="244"/>
      <c r="Q468" s="244"/>
      <c r="R468" s="244"/>
      <c r="S468" s="244"/>
      <c r="T468" s="24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6" t="s">
        <v>137</v>
      </c>
      <c r="AU468" s="246" t="s">
        <v>88</v>
      </c>
      <c r="AV468" s="13" t="s">
        <v>21</v>
      </c>
      <c r="AW468" s="13" t="s">
        <v>36</v>
      </c>
      <c r="AX468" s="13" t="s">
        <v>79</v>
      </c>
      <c r="AY468" s="246" t="s">
        <v>126</v>
      </c>
    </row>
    <row r="469" s="13" customFormat="1">
      <c r="A469" s="13"/>
      <c r="B469" s="237"/>
      <c r="C469" s="238"/>
      <c r="D469" s="232" t="s">
        <v>137</v>
      </c>
      <c r="E469" s="239" t="s">
        <v>1</v>
      </c>
      <c r="F469" s="240" t="s">
        <v>138</v>
      </c>
      <c r="G469" s="238"/>
      <c r="H469" s="239" t="s">
        <v>1</v>
      </c>
      <c r="I469" s="241"/>
      <c r="J469" s="238"/>
      <c r="K469" s="238"/>
      <c r="L469" s="242"/>
      <c r="M469" s="243"/>
      <c r="N469" s="244"/>
      <c r="O469" s="244"/>
      <c r="P469" s="244"/>
      <c r="Q469" s="244"/>
      <c r="R469" s="244"/>
      <c r="S469" s="244"/>
      <c r="T469" s="24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6" t="s">
        <v>137</v>
      </c>
      <c r="AU469" s="246" t="s">
        <v>88</v>
      </c>
      <c r="AV469" s="13" t="s">
        <v>21</v>
      </c>
      <c r="AW469" s="13" t="s">
        <v>36</v>
      </c>
      <c r="AX469" s="13" t="s">
        <v>79</v>
      </c>
      <c r="AY469" s="246" t="s">
        <v>126</v>
      </c>
    </row>
    <row r="470" s="14" customFormat="1">
      <c r="A470" s="14"/>
      <c r="B470" s="247"/>
      <c r="C470" s="248"/>
      <c r="D470" s="232" t="s">
        <v>137</v>
      </c>
      <c r="E470" s="249" t="s">
        <v>1</v>
      </c>
      <c r="F470" s="250" t="s">
        <v>139</v>
      </c>
      <c r="G470" s="248"/>
      <c r="H470" s="251">
        <v>19.109999999999999</v>
      </c>
      <c r="I470" s="252"/>
      <c r="J470" s="248"/>
      <c r="K470" s="248"/>
      <c r="L470" s="253"/>
      <c r="M470" s="254"/>
      <c r="N470" s="255"/>
      <c r="O470" s="255"/>
      <c r="P470" s="255"/>
      <c r="Q470" s="255"/>
      <c r="R470" s="255"/>
      <c r="S470" s="255"/>
      <c r="T470" s="25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7" t="s">
        <v>137</v>
      </c>
      <c r="AU470" s="257" t="s">
        <v>88</v>
      </c>
      <c r="AV470" s="14" t="s">
        <v>88</v>
      </c>
      <c r="AW470" s="14" t="s">
        <v>36</v>
      </c>
      <c r="AX470" s="14" t="s">
        <v>79</v>
      </c>
      <c r="AY470" s="257" t="s">
        <v>126</v>
      </c>
    </row>
    <row r="471" s="13" customFormat="1">
      <c r="A471" s="13"/>
      <c r="B471" s="237"/>
      <c r="C471" s="238"/>
      <c r="D471" s="232" t="s">
        <v>137</v>
      </c>
      <c r="E471" s="239" t="s">
        <v>1</v>
      </c>
      <c r="F471" s="240" t="s">
        <v>140</v>
      </c>
      <c r="G471" s="238"/>
      <c r="H471" s="239" t="s">
        <v>1</v>
      </c>
      <c r="I471" s="241"/>
      <c r="J471" s="238"/>
      <c r="K471" s="238"/>
      <c r="L471" s="242"/>
      <c r="M471" s="243"/>
      <c r="N471" s="244"/>
      <c r="O471" s="244"/>
      <c r="P471" s="244"/>
      <c r="Q471" s="244"/>
      <c r="R471" s="244"/>
      <c r="S471" s="244"/>
      <c r="T471" s="24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6" t="s">
        <v>137</v>
      </c>
      <c r="AU471" s="246" t="s">
        <v>88</v>
      </c>
      <c r="AV471" s="13" t="s">
        <v>21</v>
      </c>
      <c r="AW471" s="13" t="s">
        <v>36</v>
      </c>
      <c r="AX471" s="13" t="s">
        <v>79</v>
      </c>
      <c r="AY471" s="246" t="s">
        <v>126</v>
      </c>
    </row>
    <row r="472" s="14" customFormat="1">
      <c r="A472" s="14"/>
      <c r="B472" s="247"/>
      <c r="C472" s="248"/>
      <c r="D472" s="232" t="s">
        <v>137</v>
      </c>
      <c r="E472" s="249" t="s">
        <v>1</v>
      </c>
      <c r="F472" s="250" t="s">
        <v>139</v>
      </c>
      <c r="G472" s="248"/>
      <c r="H472" s="251">
        <v>19.109999999999999</v>
      </c>
      <c r="I472" s="252"/>
      <c r="J472" s="248"/>
      <c r="K472" s="248"/>
      <c r="L472" s="253"/>
      <c r="M472" s="254"/>
      <c r="N472" s="255"/>
      <c r="O472" s="255"/>
      <c r="P472" s="255"/>
      <c r="Q472" s="255"/>
      <c r="R472" s="255"/>
      <c r="S472" s="255"/>
      <c r="T472" s="25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7" t="s">
        <v>137</v>
      </c>
      <c r="AU472" s="257" t="s">
        <v>88</v>
      </c>
      <c r="AV472" s="14" t="s">
        <v>88</v>
      </c>
      <c r="AW472" s="14" t="s">
        <v>36</v>
      </c>
      <c r="AX472" s="14" t="s">
        <v>79</v>
      </c>
      <c r="AY472" s="257" t="s">
        <v>126</v>
      </c>
    </row>
    <row r="473" s="13" customFormat="1">
      <c r="A473" s="13"/>
      <c r="B473" s="237"/>
      <c r="C473" s="238"/>
      <c r="D473" s="232" t="s">
        <v>137</v>
      </c>
      <c r="E473" s="239" t="s">
        <v>1</v>
      </c>
      <c r="F473" s="240" t="s">
        <v>141</v>
      </c>
      <c r="G473" s="238"/>
      <c r="H473" s="239" t="s">
        <v>1</v>
      </c>
      <c r="I473" s="241"/>
      <c r="J473" s="238"/>
      <c r="K473" s="238"/>
      <c r="L473" s="242"/>
      <c r="M473" s="243"/>
      <c r="N473" s="244"/>
      <c r="O473" s="244"/>
      <c r="P473" s="244"/>
      <c r="Q473" s="244"/>
      <c r="R473" s="244"/>
      <c r="S473" s="244"/>
      <c r="T473" s="24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6" t="s">
        <v>137</v>
      </c>
      <c r="AU473" s="246" t="s">
        <v>88</v>
      </c>
      <c r="AV473" s="13" t="s">
        <v>21</v>
      </c>
      <c r="AW473" s="13" t="s">
        <v>36</v>
      </c>
      <c r="AX473" s="13" t="s">
        <v>79</v>
      </c>
      <c r="AY473" s="246" t="s">
        <v>126</v>
      </c>
    </row>
    <row r="474" s="14" customFormat="1">
      <c r="A474" s="14"/>
      <c r="B474" s="247"/>
      <c r="C474" s="248"/>
      <c r="D474" s="232" t="s">
        <v>137</v>
      </c>
      <c r="E474" s="249" t="s">
        <v>1</v>
      </c>
      <c r="F474" s="250" t="s">
        <v>142</v>
      </c>
      <c r="G474" s="248"/>
      <c r="H474" s="251">
        <v>0.71999999999999997</v>
      </c>
      <c r="I474" s="252"/>
      <c r="J474" s="248"/>
      <c r="K474" s="248"/>
      <c r="L474" s="253"/>
      <c r="M474" s="254"/>
      <c r="N474" s="255"/>
      <c r="O474" s="255"/>
      <c r="P474" s="255"/>
      <c r="Q474" s="255"/>
      <c r="R474" s="255"/>
      <c r="S474" s="255"/>
      <c r="T474" s="25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7" t="s">
        <v>137</v>
      </c>
      <c r="AU474" s="257" t="s">
        <v>88</v>
      </c>
      <c r="AV474" s="14" t="s">
        <v>88</v>
      </c>
      <c r="AW474" s="14" t="s">
        <v>36</v>
      </c>
      <c r="AX474" s="14" t="s">
        <v>79</v>
      </c>
      <c r="AY474" s="257" t="s">
        <v>126</v>
      </c>
    </row>
    <row r="475" s="13" customFormat="1">
      <c r="A475" s="13"/>
      <c r="B475" s="237"/>
      <c r="C475" s="238"/>
      <c r="D475" s="232" t="s">
        <v>137</v>
      </c>
      <c r="E475" s="239" t="s">
        <v>1</v>
      </c>
      <c r="F475" s="240" t="s">
        <v>159</v>
      </c>
      <c r="G475" s="238"/>
      <c r="H475" s="239" t="s">
        <v>1</v>
      </c>
      <c r="I475" s="241"/>
      <c r="J475" s="238"/>
      <c r="K475" s="238"/>
      <c r="L475" s="242"/>
      <c r="M475" s="243"/>
      <c r="N475" s="244"/>
      <c r="O475" s="244"/>
      <c r="P475" s="244"/>
      <c r="Q475" s="244"/>
      <c r="R475" s="244"/>
      <c r="S475" s="244"/>
      <c r="T475" s="24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6" t="s">
        <v>137</v>
      </c>
      <c r="AU475" s="246" t="s">
        <v>88</v>
      </c>
      <c r="AV475" s="13" t="s">
        <v>21</v>
      </c>
      <c r="AW475" s="13" t="s">
        <v>36</v>
      </c>
      <c r="AX475" s="13" t="s">
        <v>79</v>
      </c>
      <c r="AY475" s="246" t="s">
        <v>126</v>
      </c>
    </row>
    <row r="476" s="14" customFormat="1">
      <c r="A476" s="14"/>
      <c r="B476" s="247"/>
      <c r="C476" s="248"/>
      <c r="D476" s="232" t="s">
        <v>137</v>
      </c>
      <c r="E476" s="249" t="s">
        <v>1</v>
      </c>
      <c r="F476" s="250" t="s">
        <v>160</v>
      </c>
      <c r="G476" s="248"/>
      <c r="H476" s="251">
        <v>20</v>
      </c>
      <c r="I476" s="252"/>
      <c r="J476" s="248"/>
      <c r="K476" s="248"/>
      <c r="L476" s="253"/>
      <c r="M476" s="254"/>
      <c r="N476" s="255"/>
      <c r="O476" s="255"/>
      <c r="P476" s="255"/>
      <c r="Q476" s="255"/>
      <c r="R476" s="255"/>
      <c r="S476" s="255"/>
      <c r="T476" s="25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7" t="s">
        <v>137</v>
      </c>
      <c r="AU476" s="257" t="s">
        <v>88</v>
      </c>
      <c r="AV476" s="14" t="s">
        <v>88</v>
      </c>
      <c r="AW476" s="14" t="s">
        <v>36</v>
      </c>
      <c r="AX476" s="14" t="s">
        <v>79</v>
      </c>
      <c r="AY476" s="257" t="s">
        <v>126</v>
      </c>
    </row>
    <row r="477" s="16" customFormat="1">
      <c r="A477" s="16"/>
      <c r="B477" s="271"/>
      <c r="C477" s="272"/>
      <c r="D477" s="232" t="s">
        <v>137</v>
      </c>
      <c r="E477" s="273" t="s">
        <v>1</v>
      </c>
      <c r="F477" s="274" t="s">
        <v>157</v>
      </c>
      <c r="G477" s="272"/>
      <c r="H477" s="275">
        <v>58.939999999999998</v>
      </c>
      <c r="I477" s="276"/>
      <c r="J477" s="272"/>
      <c r="K477" s="272"/>
      <c r="L477" s="277"/>
      <c r="M477" s="278"/>
      <c r="N477" s="279"/>
      <c r="O477" s="279"/>
      <c r="P477" s="279"/>
      <c r="Q477" s="279"/>
      <c r="R477" s="279"/>
      <c r="S477" s="279"/>
      <c r="T477" s="280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T477" s="281" t="s">
        <v>137</v>
      </c>
      <c r="AU477" s="281" t="s">
        <v>88</v>
      </c>
      <c r="AV477" s="16" t="s">
        <v>127</v>
      </c>
      <c r="AW477" s="16" t="s">
        <v>36</v>
      </c>
      <c r="AX477" s="16" t="s">
        <v>79</v>
      </c>
      <c r="AY477" s="281" t="s">
        <v>126</v>
      </c>
    </row>
    <row r="478" s="15" customFormat="1">
      <c r="A478" s="15"/>
      <c r="B478" s="258"/>
      <c r="C478" s="259"/>
      <c r="D478" s="232" t="s">
        <v>137</v>
      </c>
      <c r="E478" s="260" t="s">
        <v>1</v>
      </c>
      <c r="F478" s="261" t="s">
        <v>143</v>
      </c>
      <c r="G478" s="259"/>
      <c r="H478" s="262">
        <v>70.460000000000008</v>
      </c>
      <c r="I478" s="263"/>
      <c r="J478" s="259"/>
      <c r="K478" s="259"/>
      <c r="L478" s="264"/>
      <c r="M478" s="265"/>
      <c r="N478" s="266"/>
      <c r="O478" s="266"/>
      <c r="P478" s="266"/>
      <c r="Q478" s="266"/>
      <c r="R478" s="266"/>
      <c r="S478" s="266"/>
      <c r="T478" s="267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8" t="s">
        <v>137</v>
      </c>
      <c r="AU478" s="268" t="s">
        <v>88</v>
      </c>
      <c r="AV478" s="15" t="s">
        <v>133</v>
      </c>
      <c r="AW478" s="15" t="s">
        <v>36</v>
      </c>
      <c r="AX478" s="15" t="s">
        <v>21</v>
      </c>
      <c r="AY478" s="268" t="s">
        <v>126</v>
      </c>
    </row>
    <row r="479" s="2" customFormat="1" ht="24.15" customHeight="1">
      <c r="A479" s="39"/>
      <c r="B479" s="40"/>
      <c r="C479" s="219" t="s">
        <v>377</v>
      </c>
      <c r="D479" s="219" t="s">
        <v>129</v>
      </c>
      <c r="E479" s="220" t="s">
        <v>442</v>
      </c>
      <c r="F479" s="221" t="s">
        <v>443</v>
      </c>
      <c r="G479" s="222" t="s">
        <v>132</v>
      </c>
      <c r="H479" s="223">
        <v>70.459999999999994</v>
      </c>
      <c r="I479" s="224"/>
      <c r="J479" s="225">
        <f>ROUND(I479*H479,2)</f>
        <v>0</v>
      </c>
      <c r="K479" s="221" t="s">
        <v>148</v>
      </c>
      <c r="L479" s="45"/>
      <c r="M479" s="226" t="s">
        <v>1</v>
      </c>
      <c r="N479" s="227" t="s">
        <v>44</v>
      </c>
      <c r="O479" s="92"/>
      <c r="P479" s="228">
        <f>O479*H479</f>
        <v>0</v>
      </c>
      <c r="Q479" s="228">
        <v>0.00028600000000000001</v>
      </c>
      <c r="R479" s="228">
        <f>Q479*H479</f>
        <v>0.020151559999999999</v>
      </c>
      <c r="S479" s="228">
        <v>0</v>
      </c>
      <c r="T479" s="229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0" t="s">
        <v>257</v>
      </c>
      <c r="AT479" s="230" t="s">
        <v>129</v>
      </c>
      <c r="AU479" s="230" t="s">
        <v>88</v>
      </c>
      <c r="AY479" s="18" t="s">
        <v>126</v>
      </c>
      <c r="BE479" s="231">
        <f>IF(N479="základní",J479,0)</f>
        <v>0</v>
      </c>
      <c r="BF479" s="231">
        <f>IF(N479="snížená",J479,0)</f>
        <v>0</v>
      </c>
      <c r="BG479" s="231">
        <f>IF(N479="zákl. přenesená",J479,0)</f>
        <v>0</v>
      </c>
      <c r="BH479" s="231">
        <f>IF(N479="sníž. přenesená",J479,0)</f>
        <v>0</v>
      </c>
      <c r="BI479" s="231">
        <f>IF(N479="nulová",J479,0)</f>
        <v>0</v>
      </c>
      <c r="BJ479" s="18" t="s">
        <v>21</v>
      </c>
      <c r="BK479" s="231">
        <f>ROUND(I479*H479,2)</f>
        <v>0</v>
      </c>
      <c r="BL479" s="18" t="s">
        <v>257</v>
      </c>
      <c r="BM479" s="230" t="s">
        <v>444</v>
      </c>
    </row>
    <row r="480" s="2" customFormat="1">
      <c r="A480" s="39"/>
      <c r="B480" s="40"/>
      <c r="C480" s="41"/>
      <c r="D480" s="232" t="s">
        <v>135</v>
      </c>
      <c r="E480" s="41"/>
      <c r="F480" s="233" t="s">
        <v>445</v>
      </c>
      <c r="G480" s="41"/>
      <c r="H480" s="41"/>
      <c r="I480" s="234"/>
      <c r="J480" s="41"/>
      <c r="K480" s="41"/>
      <c r="L480" s="45"/>
      <c r="M480" s="235"/>
      <c r="N480" s="236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135</v>
      </c>
      <c r="AU480" s="18" t="s">
        <v>88</v>
      </c>
    </row>
    <row r="481" s="2" customFormat="1">
      <c r="A481" s="39"/>
      <c r="B481" s="40"/>
      <c r="C481" s="41"/>
      <c r="D481" s="269" t="s">
        <v>151</v>
      </c>
      <c r="E481" s="41"/>
      <c r="F481" s="270" t="s">
        <v>446</v>
      </c>
      <c r="G481" s="41"/>
      <c r="H481" s="41"/>
      <c r="I481" s="234"/>
      <c r="J481" s="41"/>
      <c r="K481" s="41"/>
      <c r="L481" s="45"/>
      <c r="M481" s="235"/>
      <c r="N481" s="236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151</v>
      </c>
      <c r="AU481" s="18" t="s">
        <v>88</v>
      </c>
    </row>
    <row r="482" s="13" customFormat="1">
      <c r="A482" s="13"/>
      <c r="B482" s="237"/>
      <c r="C482" s="238"/>
      <c r="D482" s="232" t="s">
        <v>137</v>
      </c>
      <c r="E482" s="239" t="s">
        <v>1</v>
      </c>
      <c r="F482" s="240" t="s">
        <v>153</v>
      </c>
      <c r="G482" s="238"/>
      <c r="H482" s="239" t="s">
        <v>1</v>
      </c>
      <c r="I482" s="241"/>
      <c r="J482" s="238"/>
      <c r="K482" s="238"/>
      <c r="L482" s="242"/>
      <c r="M482" s="243"/>
      <c r="N482" s="244"/>
      <c r="O482" s="244"/>
      <c r="P482" s="244"/>
      <c r="Q482" s="244"/>
      <c r="R482" s="244"/>
      <c r="S482" s="244"/>
      <c r="T482" s="24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6" t="s">
        <v>137</v>
      </c>
      <c r="AU482" s="246" t="s">
        <v>88</v>
      </c>
      <c r="AV482" s="13" t="s">
        <v>21</v>
      </c>
      <c r="AW482" s="13" t="s">
        <v>36</v>
      </c>
      <c r="AX482" s="13" t="s">
        <v>79</v>
      </c>
      <c r="AY482" s="246" t="s">
        <v>126</v>
      </c>
    </row>
    <row r="483" s="14" customFormat="1">
      <c r="A483" s="14"/>
      <c r="B483" s="247"/>
      <c r="C483" s="248"/>
      <c r="D483" s="232" t="s">
        <v>137</v>
      </c>
      <c r="E483" s="249" t="s">
        <v>1</v>
      </c>
      <c r="F483" s="250" t="s">
        <v>154</v>
      </c>
      <c r="G483" s="248"/>
      <c r="H483" s="251">
        <v>5.4000000000000004</v>
      </c>
      <c r="I483" s="252"/>
      <c r="J483" s="248"/>
      <c r="K483" s="248"/>
      <c r="L483" s="253"/>
      <c r="M483" s="254"/>
      <c r="N483" s="255"/>
      <c r="O483" s="255"/>
      <c r="P483" s="255"/>
      <c r="Q483" s="255"/>
      <c r="R483" s="255"/>
      <c r="S483" s="255"/>
      <c r="T483" s="25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7" t="s">
        <v>137</v>
      </c>
      <c r="AU483" s="257" t="s">
        <v>88</v>
      </c>
      <c r="AV483" s="14" t="s">
        <v>88</v>
      </c>
      <c r="AW483" s="14" t="s">
        <v>36</v>
      </c>
      <c r="AX483" s="14" t="s">
        <v>79</v>
      </c>
      <c r="AY483" s="257" t="s">
        <v>126</v>
      </c>
    </row>
    <row r="484" s="14" customFormat="1">
      <c r="A484" s="14"/>
      <c r="B484" s="247"/>
      <c r="C484" s="248"/>
      <c r="D484" s="232" t="s">
        <v>137</v>
      </c>
      <c r="E484" s="249" t="s">
        <v>1</v>
      </c>
      <c r="F484" s="250" t="s">
        <v>155</v>
      </c>
      <c r="G484" s="248"/>
      <c r="H484" s="251">
        <v>5.4000000000000004</v>
      </c>
      <c r="I484" s="252"/>
      <c r="J484" s="248"/>
      <c r="K484" s="248"/>
      <c r="L484" s="253"/>
      <c r="M484" s="254"/>
      <c r="N484" s="255"/>
      <c r="O484" s="255"/>
      <c r="P484" s="255"/>
      <c r="Q484" s="255"/>
      <c r="R484" s="255"/>
      <c r="S484" s="255"/>
      <c r="T484" s="25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7" t="s">
        <v>137</v>
      </c>
      <c r="AU484" s="257" t="s">
        <v>88</v>
      </c>
      <c r="AV484" s="14" t="s">
        <v>88</v>
      </c>
      <c r="AW484" s="14" t="s">
        <v>36</v>
      </c>
      <c r="AX484" s="14" t="s">
        <v>79</v>
      </c>
      <c r="AY484" s="257" t="s">
        <v>126</v>
      </c>
    </row>
    <row r="485" s="14" customFormat="1">
      <c r="A485" s="14"/>
      <c r="B485" s="247"/>
      <c r="C485" s="248"/>
      <c r="D485" s="232" t="s">
        <v>137</v>
      </c>
      <c r="E485" s="249" t="s">
        <v>1</v>
      </c>
      <c r="F485" s="250" t="s">
        <v>156</v>
      </c>
      <c r="G485" s="248"/>
      <c r="H485" s="251">
        <v>0.71999999999999997</v>
      </c>
      <c r="I485" s="252"/>
      <c r="J485" s="248"/>
      <c r="K485" s="248"/>
      <c r="L485" s="253"/>
      <c r="M485" s="254"/>
      <c r="N485" s="255"/>
      <c r="O485" s="255"/>
      <c r="P485" s="255"/>
      <c r="Q485" s="255"/>
      <c r="R485" s="255"/>
      <c r="S485" s="255"/>
      <c r="T485" s="25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7" t="s">
        <v>137</v>
      </c>
      <c r="AU485" s="257" t="s">
        <v>88</v>
      </c>
      <c r="AV485" s="14" t="s">
        <v>88</v>
      </c>
      <c r="AW485" s="14" t="s">
        <v>36</v>
      </c>
      <c r="AX485" s="14" t="s">
        <v>79</v>
      </c>
      <c r="AY485" s="257" t="s">
        <v>126</v>
      </c>
    </row>
    <row r="486" s="16" customFormat="1">
      <c r="A486" s="16"/>
      <c r="B486" s="271"/>
      <c r="C486" s="272"/>
      <c r="D486" s="232" t="s">
        <v>137</v>
      </c>
      <c r="E486" s="273" t="s">
        <v>1</v>
      </c>
      <c r="F486" s="274" t="s">
        <v>157</v>
      </c>
      <c r="G486" s="272"/>
      <c r="H486" s="275">
        <v>11.520000000000001</v>
      </c>
      <c r="I486" s="276"/>
      <c r="J486" s="272"/>
      <c r="K486" s="272"/>
      <c r="L486" s="277"/>
      <c r="M486" s="278"/>
      <c r="N486" s="279"/>
      <c r="O486" s="279"/>
      <c r="P486" s="279"/>
      <c r="Q486" s="279"/>
      <c r="R486" s="279"/>
      <c r="S486" s="279"/>
      <c r="T486" s="280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T486" s="281" t="s">
        <v>137</v>
      </c>
      <c r="AU486" s="281" t="s">
        <v>88</v>
      </c>
      <c r="AV486" s="16" t="s">
        <v>127</v>
      </c>
      <c r="AW486" s="16" t="s">
        <v>36</v>
      </c>
      <c r="AX486" s="16" t="s">
        <v>79</v>
      </c>
      <c r="AY486" s="281" t="s">
        <v>126</v>
      </c>
    </row>
    <row r="487" s="13" customFormat="1">
      <c r="A487" s="13"/>
      <c r="B487" s="237"/>
      <c r="C487" s="238"/>
      <c r="D487" s="232" t="s">
        <v>137</v>
      </c>
      <c r="E487" s="239" t="s">
        <v>1</v>
      </c>
      <c r="F487" s="240" t="s">
        <v>158</v>
      </c>
      <c r="G487" s="238"/>
      <c r="H487" s="239" t="s">
        <v>1</v>
      </c>
      <c r="I487" s="241"/>
      <c r="J487" s="238"/>
      <c r="K487" s="238"/>
      <c r="L487" s="242"/>
      <c r="M487" s="243"/>
      <c r="N487" s="244"/>
      <c r="O487" s="244"/>
      <c r="P487" s="244"/>
      <c r="Q487" s="244"/>
      <c r="R487" s="244"/>
      <c r="S487" s="244"/>
      <c r="T487" s="24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6" t="s">
        <v>137</v>
      </c>
      <c r="AU487" s="246" t="s">
        <v>88</v>
      </c>
      <c r="AV487" s="13" t="s">
        <v>21</v>
      </c>
      <c r="AW487" s="13" t="s">
        <v>36</v>
      </c>
      <c r="AX487" s="13" t="s">
        <v>79</v>
      </c>
      <c r="AY487" s="246" t="s">
        <v>126</v>
      </c>
    </row>
    <row r="488" s="13" customFormat="1">
      <c r="A488" s="13"/>
      <c r="B488" s="237"/>
      <c r="C488" s="238"/>
      <c r="D488" s="232" t="s">
        <v>137</v>
      </c>
      <c r="E488" s="239" t="s">
        <v>1</v>
      </c>
      <c r="F488" s="240" t="s">
        <v>138</v>
      </c>
      <c r="G488" s="238"/>
      <c r="H488" s="239" t="s">
        <v>1</v>
      </c>
      <c r="I488" s="241"/>
      <c r="J488" s="238"/>
      <c r="K488" s="238"/>
      <c r="L488" s="242"/>
      <c r="M488" s="243"/>
      <c r="N488" s="244"/>
      <c r="O488" s="244"/>
      <c r="P488" s="244"/>
      <c r="Q488" s="244"/>
      <c r="R488" s="244"/>
      <c r="S488" s="244"/>
      <c r="T488" s="24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6" t="s">
        <v>137</v>
      </c>
      <c r="AU488" s="246" t="s">
        <v>88</v>
      </c>
      <c r="AV488" s="13" t="s">
        <v>21</v>
      </c>
      <c r="AW488" s="13" t="s">
        <v>36</v>
      </c>
      <c r="AX488" s="13" t="s">
        <v>79</v>
      </c>
      <c r="AY488" s="246" t="s">
        <v>126</v>
      </c>
    </row>
    <row r="489" s="14" customFormat="1">
      <c r="A489" s="14"/>
      <c r="B489" s="247"/>
      <c r="C489" s="248"/>
      <c r="D489" s="232" t="s">
        <v>137</v>
      </c>
      <c r="E489" s="249" t="s">
        <v>1</v>
      </c>
      <c r="F489" s="250" t="s">
        <v>139</v>
      </c>
      <c r="G489" s="248"/>
      <c r="H489" s="251">
        <v>19.109999999999999</v>
      </c>
      <c r="I489" s="252"/>
      <c r="J489" s="248"/>
      <c r="K489" s="248"/>
      <c r="L489" s="253"/>
      <c r="M489" s="254"/>
      <c r="N489" s="255"/>
      <c r="O489" s="255"/>
      <c r="P489" s="255"/>
      <c r="Q489" s="255"/>
      <c r="R489" s="255"/>
      <c r="S489" s="255"/>
      <c r="T489" s="25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7" t="s">
        <v>137</v>
      </c>
      <c r="AU489" s="257" t="s">
        <v>88</v>
      </c>
      <c r="AV489" s="14" t="s">
        <v>88</v>
      </c>
      <c r="AW489" s="14" t="s">
        <v>36</v>
      </c>
      <c r="AX489" s="14" t="s">
        <v>79</v>
      </c>
      <c r="AY489" s="257" t="s">
        <v>126</v>
      </c>
    </row>
    <row r="490" s="13" customFormat="1">
      <c r="A490" s="13"/>
      <c r="B490" s="237"/>
      <c r="C490" s="238"/>
      <c r="D490" s="232" t="s">
        <v>137</v>
      </c>
      <c r="E490" s="239" t="s">
        <v>1</v>
      </c>
      <c r="F490" s="240" t="s">
        <v>140</v>
      </c>
      <c r="G490" s="238"/>
      <c r="H490" s="239" t="s">
        <v>1</v>
      </c>
      <c r="I490" s="241"/>
      <c r="J490" s="238"/>
      <c r="K490" s="238"/>
      <c r="L490" s="242"/>
      <c r="M490" s="243"/>
      <c r="N490" s="244"/>
      <c r="O490" s="244"/>
      <c r="P490" s="244"/>
      <c r="Q490" s="244"/>
      <c r="R490" s="244"/>
      <c r="S490" s="244"/>
      <c r="T490" s="24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6" t="s">
        <v>137</v>
      </c>
      <c r="AU490" s="246" t="s">
        <v>88</v>
      </c>
      <c r="AV490" s="13" t="s">
        <v>21</v>
      </c>
      <c r="AW490" s="13" t="s">
        <v>36</v>
      </c>
      <c r="AX490" s="13" t="s">
        <v>79</v>
      </c>
      <c r="AY490" s="246" t="s">
        <v>126</v>
      </c>
    </row>
    <row r="491" s="14" customFormat="1">
      <c r="A491" s="14"/>
      <c r="B491" s="247"/>
      <c r="C491" s="248"/>
      <c r="D491" s="232" t="s">
        <v>137</v>
      </c>
      <c r="E491" s="249" t="s">
        <v>1</v>
      </c>
      <c r="F491" s="250" t="s">
        <v>139</v>
      </c>
      <c r="G491" s="248"/>
      <c r="H491" s="251">
        <v>19.109999999999999</v>
      </c>
      <c r="I491" s="252"/>
      <c r="J491" s="248"/>
      <c r="K491" s="248"/>
      <c r="L491" s="253"/>
      <c r="M491" s="254"/>
      <c r="N491" s="255"/>
      <c r="O491" s="255"/>
      <c r="P491" s="255"/>
      <c r="Q491" s="255"/>
      <c r="R491" s="255"/>
      <c r="S491" s="255"/>
      <c r="T491" s="25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7" t="s">
        <v>137</v>
      </c>
      <c r="AU491" s="257" t="s">
        <v>88</v>
      </c>
      <c r="AV491" s="14" t="s">
        <v>88</v>
      </c>
      <c r="AW491" s="14" t="s">
        <v>36</v>
      </c>
      <c r="AX491" s="14" t="s">
        <v>79</v>
      </c>
      <c r="AY491" s="257" t="s">
        <v>126</v>
      </c>
    </row>
    <row r="492" s="13" customFormat="1">
      <c r="A492" s="13"/>
      <c r="B492" s="237"/>
      <c r="C492" s="238"/>
      <c r="D492" s="232" t="s">
        <v>137</v>
      </c>
      <c r="E492" s="239" t="s">
        <v>1</v>
      </c>
      <c r="F492" s="240" t="s">
        <v>141</v>
      </c>
      <c r="G492" s="238"/>
      <c r="H492" s="239" t="s">
        <v>1</v>
      </c>
      <c r="I492" s="241"/>
      <c r="J492" s="238"/>
      <c r="K492" s="238"/>
      <c r="L492" s="242"/>
      <c r="M492" s="243"/>
      <c r="N492" s="244"/>
      <c r="O492" s="244"/>
      <c r="P492" s="244"/>
      <c r="Q492" s="244"/>
      <c r="R492" s="244"/>
      <c r="S492" s="244"/>
      <c r="T492" s="24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6" t="s">
        <v>137</v>
      </c>
      <c r="AU492" s="246" t="s">
        <v>88</v>
      </c>
      <c r="AV492" s="13" t="s">
        <v>21</v>
      </c>
      <c r="AW492" s="13" t="s">
        <v>36</v>
      </c>
      <c r="AX492" s="13" t="s">
        <v>79</v>
      </c>
      <c r="AY492" s="246" t="s">
        <v>126</v>
      </c>
    </row>
    <row r="493" s="14" customFormat="1">
      <c r="A493" s="14"/>
      <c r="B493" s="247"/>
      <c r="C493" s="248"/>
      <c r="D493" s="232" t="s">
        <v>137</v>
      </c>
      <c r="E493" s="249" t="s">
        <v>1</v>
      </c>
      <c r="F493" s="250" t="s">
        <v>142</v>
      </c>
      <c r="G493" s="248"/>
      <c r="H493" s="251">
        <v>0.71999999999999997</v>
      </c>
      <c r="I493" s="252"/>
      <c r="J493" s="248"/>
      <c r="K493" s="248"/>
      <c r="L493" s="253"/>
      <c r="M493" s="254"/>
      <c r="N493" s="255"/>
      <c r="O493" s="255"/>
      <c r="P493" s="255"/>
      <c r="Q493" s="255"/>
      <c r="R493" s="255"/>
      <c r="S493" s="255"/>
      <c r="T493" s="25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7" t="s">
        <v>137</v>
      </c>
      <c r="AU493" s="257" t="s">
        <v>88</v>
      </c>
      <c r="AV493" s="14" t="s">
        <v>88</v>
      </c>
      <c r="AW493" s="14" t="s">
        <v>36</v>
      </c>
      <c r="AX493" s="14" t="s">
        <v>79</v>
      </c>
      <c r="AY493" s="257" t="s">
        <v>126</v>
      </c>
    </row>
    <row r="494" s="13" customFormat="1">
      <c r="A494" s="13"/>
      <c r="B494" s="237"/>
      <c r="C494" s="238"/>
      <c r="D494" s="232" t="s">
        <v>137</v>
      </c>
      <c r="E494" s="239" t="s">
        <v>1</v>
      </c>
      <c r="F494" s="240" t="s">
        <v>159</v>
      </c>
      <c r="G494" s="238"/>
      <c r="H494" s="239" t="s">
        <v>1</v>
      </c>
      <c r="I494" s="241"/>
      <c r="J494" s="238"/>
      <c r="K494" s="238"/>
      <c r="L494" s="242"/>
      <c r="M494" s="243"/>
      <c r="N494" s="244"/>
      <c r="O494" s="244"/>
      <c r="P494" s="244"/>
      <c r="Q494" s="244"/>
      <c r="R494" s="244"/>
      <c r="S494" s="244"/>
      <c r="T494" s="24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6" t="s">
        <v>137</v>
      </c>
      <c r="AU494" s="246" t="s">
        <v>88</v>
      </c>
      <c r="AV494" s="13" t="s">
        <v>21</v>
      </c>
      <c r="AW494" s="13" t="s">
        <v>36</v>
      </c>
      <c r="AX494" s="13" t="s">
        <v>79</v>
      </c>
      <c r="AY494" s="246" t="s">
        <v>126</v>
      </c>
    </row>
    <row r="495" s="14" customFormat="1">
      <c r="A495" s="14"/>
      <c r="B495" s="247"/>
      <c r="C495" s="248"/>
      <c r="D495" s="232" t="s">
        <v>137</v>
      </c>
      <c r="E495" s="249" t="s">
        <v>1</v>
      </c>
      <c r="F495" s="250" t="s">
        <v>160</v>
      </c>
      <c r="G495" s="248"/>
      <c r="H495" s="251">
        <v>20</v>
      </c>
      <c r="I495" s="252"/>
      <c r="J495" s="248"/>
      <c r="K495" s="248"/>
      <c r="L495" s="253"/>
      <c r="M495" s="254"/>
      <c r="N495" s="255"/>
      <c r="O495" s="255"/>
      <c r="P495" s="255"/>
      <c r="Q495" s="255"/>
      <c r="R495" s="255"/>
      <c r="S495" s="255"/>
      <c r="T495" s="25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7" t="s">
        <v>137</v>
      </c>
      <c r="AU495" s="257" t="s">
        <v>88</v>
      </c>
      <c r="AV495" s="14" t="s">
        <v>88</v>
      </c>
      <c r="AW495" s="14" t="s">
        <v>36</v>
      </c>
      <c r="AX495" s="14" t="s">
        <v>79</v>
      </c>
      <c r="AY495" s="257" t="s">
        <v>126</v>
      </c>
    </row>
    <row r="496" s="16" customFormat="1">
      <c r="A496" s="16"/>
      <c r="B496" s="271"/>
      <c r="C496" s="272"/>
      <c r="D496" s="232" t="s">
        <v>137</v>
      </c>
      <c r="E496" s="273" t="s">
        <v>1</v>
      </c>
      <c r="F496" s="274" t="s">
        <v>157</v>
      </c>
      <c r="G496" s="272"/>
      <c r="H496" s="275">
        <v>58.939999999999998</v>
      </c>
      <c r="I496" s="276"/>
      <c r="J496" s="272"/>
      <c r="K496" s="272"/>
      <c r="L496" s="277"/>
      <c r="M496" s="278"/>
      <c r="N496" s="279"/>
      <c r="O496" s="279"/>
      <c r="P496" s="279"/>
      <c r="Q496" s="279"/>
      <c r="R496" s="279"/>
      <c r="S496" s="279"/>
      <c r="T496" s="280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T496" s="281" t="s">
        <v>137</v>
      </c>
      <c r="AU496" s="281" t="s">
        <v>88</v>
      </c>
      <c r="AV496" s="16" t="s">
        <v>127</v>
      </c>
      <c r="AW496" s="16" t="s">
        <v>36</v>
      </c>
      <c r="AX496" s="16" t="s">
        <v>79</v>
      </c>
      <c r="AY496" s="281" t="s">
        <v>126</v>
      </c>
    </row>
    <row r="497" s="15" customFormat="1">
      <c r="A497" s="15"/>
      <c r="B497" s="258"/>
      <c r="C497" s="259"/>
      <c r="D497" s="232" t="s">
        <v>137</v>
      </c>
      <c r="E497" s="260" t="s">
        <v>1</v>
      </c>
      <c r="F497" s="261" t="s">
        <v>143</v>
      </c>
      <c r="G497" s="259"/>
      <c r="H497" s="262">
        <v>70.460000000000008</v>
      </c>
      <c r="I497" s="263"/>
      <c r="J497" s="259"/>
      <c r="K497" s="259"/>
      <c r="L497" s="264"/>
      <c r="M497" s="265"/>
      <c r="N497" s="266"/>
      <c r="O497" s="266"/>
      <c r="P497" s="266"/>
      <c r="Q497" s="266"/>
      <c r="R497" s="266"/>
      <c r="S497" s="266"/>
      <c r="T497" s="267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8" t="s">
        <v>137</v>
      </c>
      <c r="AU497" s="268" t="s">
        <v>88</v>
      </c>
      <c r="AV497" s="15" t="s">
        <v>133</v>
      </c>
      <c r="AW497" s="15" t="s">
        <v>36</v>
      </c>
      <c r="AX497" s="15" t="s">
        <v>21</v>
      </c>
      <c r="AY497" s="268" t="s">
        <v>126</v>
      </c>
    </row>
    <row r="498" s="12" customFormat="1" ht="22.8" customHeight="1">
      <c r="A498" s="12"/>
      <c r="B498" s="203"/>
      <c r="C498" s="204"/>
      <c r="D498" s="205" t="s">
        <v>78</v>
      </c>
      <c r="E498" s="217" t="s">
        <v>447</v>
      </c>
      <c r="F498" s="217" t="s">
        <v>448</v>
      </c>
      <c r="G498" s="204"/>
      <c r="H498" s="204"/>
      <c r="I498" s="207"/>
      <c r="J498" s="218">
        <f>BK498</f>
        <v>0</v>
      </c>
      <c r="K498" s="204"/>
      <c r="L498" s="209"/>
      <c r="M498" s="210"/>
      <c r="N498" s="211"/>
      <c r="O498" s="211"/>
      <c r="P498" s="212">
        <f>SUM(P499:P508)</f>
        <v>0</v>
      </c>
      <c r="Q498" s="211"/>
      <c r="R498" s="212">
        <f>SUM(R499:R508)</f>
        <v>0.1725633</v>
      </c>
      <c r="S498" s="211"/>
      <c r="T498" s="213">
        <f>SUM(T499:T508)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14" t="s">
        <v>88</v>
      </c>
      <c r="AT498" s="215" t="s">
        <v>78</v>
      </c>
      <c r="AU498" s="215" t="s">
        <v>21</v>
      </c>
      <c r="AY498" s="214" t="s">
        <v>126</v>
      </c>
      <c r="BK498" s="216">
        <f>SUM(BK499:BK508)</f>
        <v>0</v>
      </c>
    </row>
    <row r="499" s="2" customFormat="1" ht="24.15" customHeight="1">
      <c r="A499" s="39"/>
      <c r="B499" s="40"/>
      <c r="C499" s="219" t="s">
        <v>449</v>
      </c>
      <c r="D499" s="219" t="s">
        <v>129</v>
      </c>
      <c r="E499" s="220" t="s">
        <v>450</v>
      </c>
      <c r="F499" s="221" t="s">
        <v>451</v>
      </c>
      <c r="G499" s="222" t="s">
        <v>132</v>
      </c>
      <c r="H499" s="223">
        <v>126.42</v>
      </c>
      <c r="I499" s="224"/>
      <c r="J499" s="225">
        <f>ROUND(I499*H499,2)</f>
        <v>0</v>
      </c>
      <c r="K499" s="221" t="s">
        <v>148</v>
      </c>
      <c r="L499" s="45"/>
      <c r="M499" s="226" t="s">
        <v>1</v>
      </c>
      <c r="N499" s="227" t="s">
        <v>44</v>
      </c>
      <c r="O499" s="92"/>
      <c r="P499" s="228">
        <f>O499*H499</f>
        <v>0</v>
      </c>
      <c r="Q499" s="228">
        <v>0</v>
      </c>
      <c r="R499" s="228">
        <f>Q499*H499</f>
        <v>0</v>
      </c>
      <c r="S499" s="228">
        <v>0</v>
      </c>
      <c r="T499" s="229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0" t="s">
        <v>257</v>
      </c>
      <c r="AT499" s="230" t="s">
        <v>129</v>
      </c>
      <c r="AU499" s="230" t="s">
        <v>88</v>
      </c>
      <c r="AY499" s="18" t="s">
        <v>126</v>
      </c>
      <c r="BE499" s="231">
        <f>IF(N499="základní",J499,0)</f>
        <v>0</v>
      </c>
      <c r="BF499" s="231">
        <f>IF(N499="snížená",J499,0)</f>
        <v>0</v>
      </c>
      <c r="BG499" s="231">
        <f>IF(N499="zákl. přenesená",J499,0)</f>
        <v>0</v>
      </c>
      <c r="BH499" s="231">
        <f>IF(N499="sníž. přenesená",J499,0)</f>
        <v>0</v>
      </c>
      <c r="BI499" s="231">
        <f>IF(N499="nulová",J499,0)</f>
        <v>0</v>
      </c>
      <c r="BJ499" s="18" t="s">
        <v>21</v>
      </c>
      <c r="BK499" s="231">
        <f>ROUND(I499*H499,2)</f>
        <v>0</v>
      </c>
      <c r="BL499" s="18" t="s">
        <v>257</v>
      </c>
      <c r="BM499" s="230" t="s">
        <v>452</v>
      </c>
    </row>
    <row r="500" s="2" customFormat="1">
      <c r="A500" s="39"/>
      <c r="B500" s="40"/>
      <c r="C500" s="41"/>
      <c r="D500" s="232" t="s">
        <v>135</v>
      </c>
      <c r="E500" s="41"/>
      <c r="F500" s="233" t="s">
        <v>453</v>
      </c>
      <c r="G500" s="41"/>
      <c r="H500" s="41"/>
      <c r="I500" s="234"/>
      <c r="J500" s="41"/>
      <c r="K500" s="41"/>
      <c r="L500" s="45"/>
      <c r="M500" s="235"/>
      <c r="N500" s="236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135</v>
      </c>
      <c r="AU500" s="18" t="s">
        <v>88</v>
      </c>
    </row>
    <row r="501" s="2" customFormat="1">
      <c r="A501" s="39"/>
      <c r="B501" s="40"/>
      <c r="C501" s="41"/>
      <c r="D501" s="269" t="s">
        <v>151</v>
      </c>
      <c r="E501" s="41"/>
      <c r="F501" s="270" t="s">
        <v>454</v>
      </c>
      <c r="G501" s="41"/>
      <c r="H501" s="41"/>
      <c r="I501" s="234"/>
      <c r="J501" s="41"/>
      <c r="K501" s="41"/>
      <c r="L501" s="45"/>
      <c r="M501" s="235"/>
      <c r="N501" s="236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151</v>
      </c>
      <c r="AU501" s="18" t="s">
        <v>88</v>
      </c>
    </row>
    <row r="502" s="14" customFormat="1">
      <c r="A502" s="14"/>
      <c r="B502" s="247"/>
      <c r="C502" s="248"/>
      <c r="D502" s="232" t="s">
        <v>137</v>
      </c>
      <c r="E502" s="249" t="s">
        <v>1</v>
      </c>
      <c r="F502" s="250" t="s">
        <v>455</v>
      </c>
      <c r="G502" s="248"/>
      <c r="H502" s="251">
        <v>88.200000000000003</v>
      </c>
      <c r="I502" s="252"/>
      <c r="J502" s="248"/>
      <c r="K502" s="248"/>
      <c r="L502" s="253"/>
      <c r="M502" s="254"/>
      <c r="N502" s="255"/>
      <c r="O502" s="255"/>
      <c r="P502" s="255"/>
      <c r="Q502" s="255"/>
      <c r="R502" s="255"/>
      <c r="S502" s="255"/>
      <c r="T502" s="25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7" t="s">
        <v>137</v>
      </c>
      <c r="AU502" s="257" t="s">
        <v>88</v>
      </c>
      <c r="AV502" s="14" t="s">
        <v>88</v>
      </c>
      <c r="AW502" s="14" t="s">
        <v>36</v>
      </c>
      <c r="AX502" s="14" t="s">
        <v>79</v>
      </c>
      <c r="AY502" s="257" t="s">
        <v>126</v>
      </c>
    </row>
    <row r="503" s="14" customFormat="1">
      <c r="A503" s="14"/>
      <c r="B503" s="247"/>
      <c r="C503" s="248"/>
      <c r="D503" s="232" t="s">
        <v>137</v>
      </c>
      <c r="E503" s="249" t="s">
        <v>1</v>
      </c>
      <c r="F503" s="250" t="s">
        <v>275</v>
      </c>
      <c r="G503" s="248"/>
      <c r="H503" s="251">
        <v>30.870000000000001</v>
      </c>
      <c r="I503" s="252"/>
      <c r="J503" s="248"/>
      <c r="K503" s="248"/>
      <c r="L503" s="253"/>
      <c r="M503" s="254"/>
      <c r="N503" s="255"/>
      <c r="O503" s="255"/>
      <c r="P503" s="255"/>
      <c r="Q503" s="255"/>
      <c r="R503" s="255"/>
      <c r="S503" s="255"/>
      <c r="T503" s="25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7" t="s">
        <v>137</v>
      </c>
      <c r="AU503" s="257" t="s">
        <v>88</v>
      </c>
      <c r="AV503" s="14" t="s">
        <v>88</v>
      </c>
      <c r="AW503" s="14" t="s">
        <v>36</v>
      </c>
      <c r="AX503" s="14" t="s">
        <v>79</v>
      </c>
      <c r="AY503" s="257" t="s">
        <v>126</v>
      </c>
    </row>
    <row r="504" s="14" customFormat="1">
      <c r="A504" s="14"/>
      <c r="B504" s="247"/>
      <c r="C504" s="248"/>
      <c r="D504" s="232" t="s">
        <v>137</v>
      </c>
      <c r="E504" s="249" t="s">
        <v>1</v>
      </c>
      <c r="F504" s="250" t="s">
        <v>276</v>
      </c>
      <c r="G504" s="248"/>
      <c r="H504" s="251">
        <v>7.3499999999999996</v>
      </c>
      <c r="I504" s="252"/>
      <c r="J504" s="248"/>
      <c r="K504" s="248"/>
      <c r="L504" s="253"/>
      <c r="M504" s="254"/>
      <c r="N504" s="255"/>
      <c r="O504" s="255"/>
      <c r="P504" s="255"/>
      <c r="Q504" s="255"/>
      <c r="R504" s="255"/>
      <c r="S504" s="255"/>
      <c r="T504" s="25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7" t="s">
        <v>137</v>
      </c>
      <c r="AU504" s="257" t="s">
        <v>88</v>
      </c>
      <c r="AV504" s="14" t="s">
        <v>88</v>
      </c>
      <c r="AW504" s="14" t="s">
        <v>36</v>
      </c>
      <c r="AX504" s="14" t="s">
        <v>79</v>
      </c>
      <c r="AY504" s="257" t="s">
        <v>126</v>
      </c>
    </row>
    <row r="505" s="15" customFormat="1">
      <c r="A505" s="15"/>
      <c r="B505" s="258"/>
      <c r="C505" s="259"/>
      <c r="D505" s="232" t="s">
        <v>137</v>
      </c>
      <c r="E505" s="260" t="s">
        <v>1</v>
      </c>
      <c r="F505" s="261" t="s">
        <v>143</v>
      </c>
      <c r="G505" s="259"/>
      <c r="H505" s="262">
        <v>126.42</v>
      </c>
      <c r="I505" s="263"/>
      <c r="J505" s="259"/>
      <c r="K505" s="259"/>
      <c r="L505" s="264"/>
      <c r="M505" s="265"/>
      <c r="N505" s="266"/>
      <c r="O505" s="266"/>
      <c r="P505" s="266"/>
      <c r="Q505" s="266"/>
      <c r="R505" s="266"/>
      <c r="S505" s="266"/>
      <c r="T505" s="267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8" t="s">
        <v>137</v>
      </c>
      <c r="AU505" s="268" t="s">
        <v>88</v>
      </c>
      <c r="AV505" s="15" t="s">
        <v>133</v>
      </c>
      <c r="AW505" s="15" t="s">
        <v>36</v>
      </c>
      <c r="AX505" s="15" t="s">
        <v>21</v>
      </c>
      <c r="AY505" s="268" t="s">
        <v>126</v>
      </c>
    </row>
    <row r="506" s="2" customFormat="1" ht="16.5" customHeight="1">
      <c r="A506" s="39"/>
      <c r="B506" s="40"/>
      <c r="C506" s="283" t="s">
        <v>383</v>
      </c>
      <c r="D506" s="283" t="s">
        <v>200</v>
      </c>
      <c r="E506" s="284" t="s">
        <v>456</v>
      </c>
      <c r="F506" s="285" t="s">
        <v>457</v>
      </c>
      <c r="G506" s="286" t="s">
        <v>132</v>
      </c>
      <c r="H506" s="287">
        <v>132.74100000000001</v>
      </c>
      <c r="I506" s="288"/>
      <c r="J506" s="289">
        <f>ROUND(I506*H506,2)</f>
        <v>0</v>
      </c>
      <c r="K506" s="285" t="s">
        <v>148</v>
      </c>
      <c r="L506" s="290"/>
      <c r="M506" s="291" t="s">
        <v>1</v>
      </c>
      <c r="N506" s="292" t="s">
        <v>44</v>
      </c>
      <c r="O506" s="92"/>
      <c r="P506" s="228">
        <f>O506*H506</f>
        <v>0</v>
      </c>
      <c r="Q506" s="228">
        <v>0.0012999999999999999</v>
      </c>
      <c r="R506" s="228">
        <f>Q506*H506</f>
        <v>0.1725633</v>
      </c>
      <c r="S506" s="228">
        <v>0</v>
      </c>
      <c r="T506" s="229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0" t="s">
        <v>334</v>
      </c>
      <c r="AT506" s="230" t="s">
        <v>200</v>
      </c>
      <c r="AU506" s="230" t="s">
        <v>88</v>
      </c>
      <c r="AY506" s="18" t="s">
        <v>126</v>
      </c>
      <c r="BE506" s="231">
        <f>IF(N506="základní",J506,0)</f>
        <v>0</v>
      </c>
      <c r="BF506" s="231">
        <f>IF(N506="snížená",J506,0)</f>
        <v>0</v>
      </c>
      <c r="BG506" s="231">
        <f>IF(N506="zákl. přenesená",J506,0)</f>
        <v>0</v>
      </c>
      <c r="BH506" s="231">
        <f>IF(N506="sníž. přenesená",J506,0)</f>
        <v>0</v>
      </c>
      <c r="BI506" s="231">
        <f>IF(N506="nulová",J506,0)</f>
        <v>0</v>
      </c>
      <c r="BJ506" s="18" t="s">
        <v>21</v>
      </c>
      <c r="BK506" s="231">
        <f>ROUND(I506*H506,2)</f>
        <v>0</v>
      </c>
      <c r="BL506" s="18" t="s">
        <v>257</v>
      </c>
      <c r="BM506" s="230" t="s">
        <v>458</v>
      </c>
    </row>
    <row r="507" s="2" customFormat="1">
      <c r="A507" s="39"/>
      <c r="B507" s="40"/>
      <c r="C507" s="41"/>
      <c r="D507" s="232" t="s">
        <v>135</v>
      </c>
      <c r="E507" s="41"/>
      <c r="F507" s="233" t="s">
        <v>457</v>
      </c>
      <c r="G507" s="41"/>
      <c r="H507" s="41"/>
      <c r="I507" s="234"/>
      <c r="J507" s="41"/>
      <c r="K507" s="41"/>
      <c r="L507" s="45"/>
      <c r="M507" s="235"/>
      <c r="N507" s="236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135</v>
      </c>
      <c r="AU507" s="18" t="s">
        <v>88</v>
      </c>
    </row>
    <row r="508" s="14" customFormat="1">
      <c r="A508" s="14"/>
      <c r="B508" s="247"/>
      <c r="C508" s="248"/>
      <c r="D508" s="232" t="s">
        <v>137</v>
      </c>
      <c r="E508" s="248"/>
      <c r="F508" s="250" t="s">
        <v>459</v>
      </c>
      <c r="G508" s="248"/>
      <c r="H508" s="251">
        <v>132.74100000000001</v>
      </c>
      <c r="I508" s="252"/>
      <c r="J508" s="248"/>
      <c r="K508" s="248"/>
      <c r="L508" s="253"/>
      <c r="M508" s="294"/>
      <c r="N508" s="295"/>
      <c r="O508" s="295"/>
      <c r="P508" s="295"/>
      <c r="Q508" s="295"/>
      <c r="R508" s="295"/>
      <c r="S508" s="295"/>
      <c r="T508" s="29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7" t="s">
        <v>137</v>
      </c>
      <c r="AU508" s="257" t="s">
        <v>88</v>
      </c>
      <c r="AV508" s="14" t="s">
        <v>88</v>
      </c>
      <c r="AW508" s="14" t="s">
        <v>4</v>
      </c>
      <c r="AX508" s="14" t="s">
        <v>21</v>
      </c>
      <c r="AY508" s="257" t="s">
        <v>126</v>
      </c>
    </row>
    <row r="509" s="2" customFormat="1" ht="6.96" customHeight="1">
      <c r="A509" s="39"/>
      <c r="B509" s="67"/>
      <c r="C509" s="68"/>
      <c r="D509" s="68"/>
      <c r="E509" s="68"/>
      <c r="F509" s="68"/>
      <c r="G509" s="68"/>
      <c r="H509" s="68"/>
      <c r="I509" s="68"/>
      <c r="J509" s="68"/>
      <c r="K509" s="68"/>
      <c r="L509" s="45"/>
      <c r="M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</sheetData>
  <sheetProtection sheet="1" autoFilter="0" formatColumns="0" formatRows="0" objects="1" scenarios="1" spinCount="100000" saltValue="gM8EE4MGFUF0tL2ZwRKbwnVj1xogas7gsT6Bi5I6xgngy5RTssLc0gEMN6gULdo8k4oyj5bUq8USZ1iqyG/W+A==" hashValue="/Mf3qfFGSLDNljI81D6+GJaZUFecVfx5DJcE2IoJdirkgFKfjEcum1VJ2p8bKDiolikxnbwhSW0PmApA13Ujgg==" algorithmName="SHA-512" password="CA9C"/>
  <autoFilter ref="C126:K508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42" r:id="rId1" display="https://podminky.urs.cz/item/CS_URS_2024_02/613131121"/>
    <hyperlink ref="F161" r:id="rId2" display="https://podminky.urs.cz/item/CS_URS_2024_02/613311131"/>
    <hyperlink ref="F180" r:id="rId3" display="https://podminky.urs.cz/item/CS_URS_2024_02/619995001"/>
    <hyperlink ref="F197" r:id="rId4" display="https://podminky.urs.cz/item/CS_URS_2024_02/622143003"/>
    <hyperlink ref="F211" r:id="rId5" display="https://podminky.urs.cz/item/CS_URS_2024_02/622143004"/>
    <hyperlink ref="F225" r:id="rId6" display="https://podminky.urs.cz/item/CS_URS_2024_02/622151011"/>
    <hyperlink ref="F244" r:id="rId7" display="https://podminky.urs.cz/item/CS_URS_2024_02/622211011"/>
    <hyperlink ref="F258" r:id="rId8" display="https://podminky.urs.cz/item/CS_URS_2024_02/622212001"/>
    <hyperlink ref="F273" r:id="rId9" display="https://podminky.urs.cz/item/CS_URS_2024_02/622521012"/>
    <hyperlink ref="F292" r:id="rId10" display="https://podminky.urs.cz/item/CS_URS_2024_02/629135102"/>
    <hyperlink ref="F301" r:id="rId11" display="https://podminky.urs.cz/item/CS_URS_2024_02/629991011"/>
    <hyperlink ref="F335" r:id="rId12" display="https://podminky.urs.cz/item/CS_URS_2024_02/949101112"/>
    <hyperlink ref="F343" r:id="rId13" display="https://podminky.urs.cz/item/CS_URS_2024_02/952901114"/>
    <hyperlink ref="F350" r:id="rId14" display="https://podminky.urs.cz/item/CS_URS_2024_02/968062375"/>
    <hyperlink ref="F360" r:id="rId15" display="https://podminky.urs.cz/item/CS_URS_2024_02/968072361"/>
    <hyperlink ref="F371" r:id="rId16" display="https://podminky.urs.cz/item/CS_URS_2024_02/997013213"/>
    <hyperlink ref="F376" r:id="rId17" display="https://podminky.urs.cz/item/CS_URS_2024_02/997013631"/>
    <hyperlink ref="F380" r:id="rId18" display="https://podminky.urs.cz/item/CS_URS_2024_02/998011002"/>
    <hyperlink ref="F385" r:id="rId19" display="https://podminky.urs.cz/item/CS_URS_2024_02/764002851"/>
    <hyperlink ref="F401" r:id="rId20" display="https://podminky.urs.cz/item/CS_URS_2024_02/998764202"/>
    <hyperlink ref="F458" r:id="rId21" display="https://podminky.urs.cz/item/CS_URS_2024_02/998766202"/>
    <hyperlink ref="F462" r:id="rId22" display="https://podminky.urs.cz/item/CS_URS_2024_02/784181101"/>
    <hyperlink ref="F481" r:id="rId23" display="https://podminky.urs.cz/item/CS_URS_2024_02/784221101"/>
    <hyperlink ref="F501" r:id="rId24" display="https://podminky.urs.cz/item/CS_URS_2024_02/786626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92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ZŠ Jižní – výměna oken, pavilon U1 – jižní strana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460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19</v>
      </c>
      <c r="E11" s="39"/>
      <c r="F11" s="144" t="s">
        <v>1</v>
      </c>
      <c r="G11" s="39"/>
      <c r="H11" s="39"/>
      <c r="I11" s="141" t="s">
        <v>20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22</v>
      </c>
      <c r="E12" s="39"/>
      <c r="F12" s="144" t="s">
        <v>30</v>
      </c>
      <c r="G12" s="39"/>
      <c r="H12" s="39"/>
      <c r="I12" s="141" t="s">
        <v>24</v>
      </c>
      <c r="J12" s="145" t="str">
        <f>'Rekapitulace stavby'!AN8</f>
        <v>3. 8. 2023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28</v>
      </c>
      <c r="E14" s="39"/>
      <c r="F14" s="39"/>
      <c r="G14" s="39"/>
      <c r="H14" s="39"/>
      <c r="I14" s="141" t="s">
        <v>29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31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32</v>
      </c>
      <c r="E17" s="39"/>
      <c r="F17" s="39"/>
      <c r="G17" s="39"/>
      <c r="H17" s="39"/>
      <c r="I17" s="14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34</v>
      </c>
      <c r="E20" s="39"/>
      <c r="F20" s="39"/>
      <c r="G20" s="39"/>
      <c r="H20" s="39"/>
      <c r="I20" s="141" t="s">
        <v>29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Petr Kubiš</v>
      </c>
      <c r="F21" s="39"/>
      <c r="G21" s="39"/>
      <c r="H21" s="39"/>
      <c r="I21" s="141" t="s">
        <v>31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37</v>
      </c>
      <c r="E23" s="39"/>
      <c r="F23" s="39"/>
      <c r="G23" s="39"/>
      <c r="H23" s="39"/>
      <c r="I23" s="141" t="s">
        <v>29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31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39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41</v>
      </c>
      <c r="G32" s="39"/>
      <c r="H32" s="39"/>
      <c r="I32" s="153" t="s">
        <v>40</v>
      </c>
      <c r="J32" s="153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43</v>
      </c>
      <c r="E33" s="141" t="s">
        <v>44</v>
      </c>
      <c r="F33" s="155">
        <f>ROUND((SUM(BE122:BE156)),  2)</f>
        <v>0</v>
      </c>
      <c r="G33" s="39"/>
      <c r="H33" s="39"/>
      <c r="I33" s="156">
        <v>0.20999999999999999</v>
      </c>
      <c r="J33" s="155">
        <f>ROUND(((SUM(BE122:BE156))*I33),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45</v>
      </c>
      <c r="F34" s="155">
        <f>ROUND((SUM(BF122:BF156)),  2)</f>
        <v>0</v>
      </c>
      <c r="G34" s="39"/>
      <c r="H34" s="39"/>
      <c r="I34" s="156">
        <v>0.14999999999999999</v>
      </c>
      <c r="J34" s="155">
        <f>ROUND(((SUM(BF122:BF156))*I34),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46</v>
      </c>
      <c r="F35" s="155">
        <f>ROUND((SUM(BG122:BG156)),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47</v>
      </c>
      <c r="F36" s="155">
        <f>ROUND((SUM(BH122:BH156)),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48</v>
      </c>
      <c r="F37" s="155">
        <f>ROUND((SUM(BI122:BI156)),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49</v>
      </c>
      <c r="E39" s="159"/>
      <c r="F39" s="159"/>
      <c r="G39" s="160" t="s">
        <v>50</v>
      </c>
      <c r="H39" s="161" t="s">
        <v>51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52</v>
      </c>
      <c r="E50" s="165"/>
      <c r="F50" s="165"/>
      <c r="G50" s="164" t="s">
        <v>53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54</v>
      </c>
      <c r="E61" s="167"/>
      <c r="F61" s="168" t="s">
        <v>55</v>
      </c>
      <c r="G61" s="166" t="s">
        <v>54</v>
      </c>
      <c r="H61" s="167"/>
      <c r="I61" s="167"/>
      <c r="J61" s="169" t="s">
        <v>55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56</v>
      </c>
      <c r="E65" s="170"/>
      <c r="F65" s="170"/>
      <c r="G65" s="164" t="s">
        <v>57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54</v>
      </c>
      <c r="E76" s="167"/>
      <c r="F76" s="168" t="s">
        <v>55</v>
      </c>
      <c r="G76" s="166" t="s">
        <v>54</v>
      </c>
      <c r="H76" s="167"/>
      <c r="I76" s="167"/>
      <c r="J76" s="169" t="s">
        <v>55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ZŠ Jižní – výměna oken, pavilon U1 – jižní strana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230803-2 - VRN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 xml:space="preserve"> </v>
      </c>
      <c r="G89" s="41"/>
      <c r="H89" s="41"/>
      <c r="I89" s="33" t="s">
        <v>24</v>
      </c>
      <c r="J89" s="80" t="str">
        <f>IF(J12="","",J12)</f>
        <v>3. 8. 2023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Petr Kubiš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96</v>
      </c>
      <c r="D94" s="177"/>
      <c r="E94" s="177"/>
      <c r="F94" s="177"/>
      <c r="G94" s="177"/>
      <c r="H94" s="177"/>
      <c r="I94" s="177"/>
      <c r="J94" s="178" t="s">
        <v>97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98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99</v>
      </c>
    </row>
    <row r="97" s="9" customFormat="1" ht="24.96" customHeight="1">
      <c r="A97" s="9"/>
      <c r="B97" s="180"/>
      <c r="C97" s="181"/>
      <c r="D97" s="182" t="s">
        <v>461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462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463</v>
      </c>
      <c r="E99" s="189"/>
      <c r="F99" s="189"/>
      <c r="G99" s="189"/>
      <c r="H99" s="189"/>
      <c r="I99" s="189"/>
      <c r="J99" s="190">
        <f>J128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464</v>
      </c>
      <c r="E100" s="189"/>
      <c r="F100" s="189"/>
      <c r="G100" s="189"/>
      <c r="H100" s="189"/>
      <c r="I100" s="189"/>
      <c r="J100" s="190">
        <f>J133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465</v>
      </c>
      <c r="E101" s="189"/>
      <c r="F101" s="189"/>
      <c r="G101" s="189"/>
      <c r="H101" s="189"/>
      <c r="I101" s="189"/>
      <c r="J101" s="190">
        <f>J146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466</v>
      </c>
      <c r="E102" s="189"/>
      <c r="F102" s="189"/>
      <c r="G102" s="189"/>
      <c r="H102" s="189"/>
      <c r="I102" s="189"/>
      <c r="J102" s="190">
        <f>J150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111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5" t="str">
        <f>E7</f>
        <v>ZŠ Jižní – výměna oken, pavilon U1 – jižní strana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93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230803-2 - VRN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F12</f>
        <v xml:space="preserve"> </v>
      </c>
      <c r="G116" s="41"/>
      <c r="H116" s="41"/>
      <c r="I116" s="33" t="s">
        <v>24</v>
      </c>
      <c r="J116" s="80" t="str">
        <f>IF(J12="","",J12)</f>
        <v>3. 8. 2023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E15</f>
        <v xml:space="preserve"> </v>
      </c>
      <c r="G118" s="41"/>
      <c r="H118" s="41"/>
      <c r="I118" s="33" t="s">
        <v>34</v>
      </c>
      <c r="J118" s="37" t="str">
        <f>E21</f>
        <v>Petr Kubiš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IF(E18="","",E18)</f>
        <v>Vyplň údaj</v>
      </c>
      <c r="G119" s="41"/>
      <c r="H119" s="41"/>
      <c r="I119" s="33" t="s">
        <v>37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112</v>
      </c>
      <c r="D121" s="195" t="s">
        <v>64</v>
      </c>
      <c r="E121" s="195" t="s">
        <v>60</v>
      </c>
      <c r="F121" s="195" t="s">
        <v>61</v>
      </c>
      <c r="G121" s="195" t="s">
        <v>113</v>
      </c>
      <c r="H121" s="195" t="s">
        <v>114</v>
      </c>
      <c r="I121" s="195" t="s">
        <v>115</v>
      </c>
      <c r="J121" s="195" t="s">
        <v>97</v>
      </c>
      <c r="K121" s="196" t="s">
        <v>116</v>
      </c>
      <c r="L121" s="197"/>
      <c r="M121" s="101" t="s">
        <v>1</v>
      </c>
      <c r="N121" s="102" t="s">
        <v>43</v>
      </c>
      <c r="O121" s="102" t="s">
        <v>117</v>
      </c>
      <c r="P121" s="102" t="s">
        <v>118</v>
      </c>
      <c r="Q121" s="102" t="s">
        <v>119</v>
      </c>
      <c r="R121" s="102" t="s">
        <v>120</v>
      </c>
      <c r="S121" s="102" t="s">
        <v>121</v>
      </c>
      <c r="T121" s="103" t="s">
        <v>122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123</v>
      </c>
      <c r="D122" s="41"/>
      <c r="E122" s="41"/>
      <c r="F122" s="41"/>
      <c r="G122" s="41"/>
      <c r="H122" s="41"/>
      <c r="I122" s="41"/>
      <c r="J122" s="198">
        <f>BK122</f>
        <v>0</v>
      </c>
      <c r="K122" s="41"/>
      <c r="L122" s="45"/>
      <c r="M122" s="104"/>
      <c r="N122" s="199"/>
      <c r="O122" s="105"/>
      <c r="P122" s="200">
        <f>P123</f>
        <v>0</v>
      </c>
      <c r="Q122" s="105"/>
      <c r="R122" s="200">
        <f>R123</f>
        <v>0</v>
      </c>
      <c r="S122" s="105"/>
      <c r="T122" s="201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78</v>
      </c>
      <c r="AU122" s="18" t="s">
        <v>99</v>
      </c>
      <c r="BK122" s="202">
        <f>BK123</f>
        <v>0</v>
      </c>
    </row>
    <row r="123" s="12" customFormat="1" ht="25.92" customHeight="1">
      <c r="A123" s="12"/>
      <c r="B123" s="203"/>
      <c r="C123" s="204"/>
      <c r="D123" s="205" t="s">
        <v>78</v>
      </c>
      <c r="E123" s="206" t="s">
        <v>90</v>
      </c>
      <c r="F123" s="206" t="s">
        <v>467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P124+P128+P133+P146+P150</f>
        <v>0</v>
      </c>
      <c r="Q123" s="211"/>
      <c r="R123" s="212">
        <f>R124+R128+R133+R146+R150</f>
        <v>0</v>
      </c>
      <c r="S123" s="211"/>
      <c r="T123" s="213">
        <f>T124+T128+T133+T146+T150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184</v>
      </c>
      <c r="AT123" s="215" t="s">
        <v>78</v>
      </c>
      <c r="AU123" s="215" t="s">
        <v>79</v>
      </c>
      <c r="AY123" s="214" t="s">
        <v>126</v>
      </c>
      <c r="BK123" s="216">
        <f>BK124+BK128+BK133+BK146+BK150</f>
        <v>0</v>
      </c>
    </row>
    <row r="124" s="12" customFormat="1" ht="22.8" customHeight="1">
      <c r="A124" s="12"/>
      <c r="B124" s="203"/>
      <c r="C124" s="204"/>
      <c r="D124" s="205" t="s">
        <v>78</v>
      </c>
      <c r="E124" s="217" t="s">
        <v>468</v>
      </c>
      <c r="F124" s="217" t="s">
        <v>469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SUM(P125:P127)</f>
        <v>0</v>
      </c>
      <c r="Q124" s="211"/>
      <c r="R124" s="212">
        <f>SUM(R125:R127)</f>
        <v>0</v>
      </c>
      <c r="S124" s="211"/>
      <c r="T124" s="213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184</v>
      </c>
      <c r="AT124" s="215" t="s">
        <v>78</v>
      </c>
      <c r="AU124" s="215" t="s">
        <v>21</v>
      </c>
      <c r="AY124" s="214" t="s">
        <v>126</v>
      </c>
      <c r="BK124" s="216">
        <f>SUM(BK125:BK127)</f>
        <v>0</v>
      </c>
    </row>
    <row r="125" s="2" customFormat="1" ht="24.15" customHeight="1">
      <c r="A125" s="39"/>
      <c r="B125" s="40"/>
      <c r="C125" s="219" t="s">
        <v>21</v>
      </c>
      <c r="D125" s="219" t="s">
        <v>129</v>
      </c>
      <c r="E125" s="220" t="s">
        <v>470</v>
      </c>
      <c r="F125" s="221" t="s">
        <v>471</v>
      </c>
      <c r="G125" s="222" t="s">
        <v>187</v>
      </c>
      <c r="H125" s="223">
        <v>1</v>
      </c>
      <c r="I125" s="224"/>
      <c r="J125" s="225">
        <f>ROUND(I125*H125,2)</f>
        <v>0</v>
      </c>
      <c r="K125" s="221" t="s">
        <v>148</v>
      </c>
      <c r="L125" s="45"/>
      <c r="M125" s="226" t="s">
        <v>1</v>
      </c>
      <c r="N125" s="227" t="s">
        <v>44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133</v>
      </c>
      <c r="AT125" s="230" t="s">
        <v>129</v>
      </c>
      <c r="AU125" s="230" t="s">
        <v>88</v>
      </c>
      <c r="AY125" s="18" t="s">
        <v>126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21</v>
      </c>
      <c r="BK125" s="231">
        <f>ROUND(I125*H125,2)</f>
        <v>0</v>
      </c>
      <c r="BL125" s="18" t="s">
        <v>133</v>
      </c>
      <c r="BM125" s="230" t="s">
        <v>88</v>
      </c>
    </row>
    <row r="126" s="2" customFormat="1">
      <c r="A126" s="39"/>
      <c r="B126" s="40"/>
      <c r="C126" s="41"/>
      <c r="D126" s="232" t="s">
        <v>135</v>
      </c>
      <c r="E126" s="41"/>
      <c r="F126" s="233" t="s">
        <v>472</v>
      </c>
      <c r="G126" s="41"/>
      <c r="H126" s="41"/>
      <c r="I126" s="234"/>
      <c r="J126" s="41"/>
      <c r="K126" s="41"/>
      <c r="L126" s="45"/>
      <c r="M126" s="235"/>
      <c r="N126" s="236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135</v>
      </c>
      <c r="AU126" s="18" t="s">
        <v>88</v>
      </c>
    </row>
    <row r="127" s="2" customFormat="1">
      <c r="A127" s="39"/>
      <c r="B127" s="40"/>
      <c r="C127" s="41"/>
      <c r="D127" s="269" t="s">
        <v>151</v>
      </c>
      <c r="E127" s="41"/>
      <c r="F127" s="270" t="s">
        <v>473</v>
      </c>
      <c r="G127" s="41"/>
      <c r="H127" s="41"/>
      <c r="I127" s="234"/>
      <c r="J127" s="41"/>
      <c r="K127" s="41"/>
      <c r="L127" s="45"/>
      <c r="M127" s="235"/>
      <c r="N127" s="236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151</v>
      </c>
      <c r="AU127" s="18" t="s">
        <v>88</v>
      </c>
    </row>
    <row r="128" s="12" customFormat="1" ht="22.8" customHeight="1">
      <c r="A128" s="12"/>
      <c r="B128" s="203"/>
      <c r="C128" s="204"/>
      <c r="D128" s="205" t="s">
        <v>78</v>
      </c>
      <c r="E128" s="217" t="s">
        <v>474</v>
      </c>
      <c r="F128" s="217" t="s">
        <v>475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SUM(P129:P132)</f>
        <v>0</v>
      </c>
      <c r="Q128" s="211"/>
      <c r="R128" s="212">
        <f>SUM(R129:R132)</f>
        <v>0</v>
      </c>
      <c r="S128" s="211"/>
      <c r="T128" s="213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184</v>
      </c>
      <c r="AT128" s="215" t="s">
        <v>78</v>
      </c>
      <c r="AU128" s="215" t="s">
        <v>21</v>
      </c>
      <c r="AY128" s="214" t="s">
        <v>126</v>
      </c>
      <c r="BK128" s="216">
        <f>SUM(BK129:BK132)</f>
        <v>0</v>
      </c>
    </row>
    <row r="129" s="2" customFormat="1" ht="16.5" customHeight="1">
      <c r="A129" s="39"/>
      <c r="B129" s="40"/>
      <c r="C129" s="219" t="s">
        <v>88</v>
      </c>
      <c r="D129" s="219" t="s">
        <v>129</v>
      </c>
      <c r="E129" s="220" t="s">
        <v>476</v>
      </c>
      <c r="F129" s="221" t="s">
        <v>477</v>
      </c>
      <c r="G129" s="222" t="s">
        <v>478</v>
      </c>
      <c r="H129" s="223">
        <v>1</v>
      </c>
      <c r="I129" s="224"/>
      <c r="J129" s="225">
        <f>ROUND(I129*H129,2)</f>
        <v>0</v>
      </c>
      <c r="K129" s="221" t="s">
        <v>148</v>
      </c>
      <c r="L129" s="45"/>
      <c r="M129" s="226" t="s">
        <v>1</v>
      </c>
      <c r="N129" s="227" t="s">
        <v>44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133</v>
      </c>
      <c r="AT129" s="230" t="s">
        <v>129</v>
      </c>
      <c r="AU129" s="230" t="s">
        <v>88</v>
      </c>
      <c r="AY129" s="18" t="s">
        <v>126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21</v>
      </c>
      <c r="BK129" s="231">
        <f>ROUND(I129*H129,2)</f>
        <v>0</v>
      </c>
      <c r="BL129" s="18" t="s">
        <v>133</v>
      </c>
      <c r="BM129" s="230" t="s">
        <v>133</v>
      </c>
    </row>
    <row r="130" s="2" customFormat="1">
      <c r="A130" s="39"/>
      <c r="B130" s="40"/>
      <c r="C130" s="41"/>
      <c r="D130" s="232" t="s">
        <v>135</v>
      </c>
      <c r="E130" s="41"/>
      <c r="F130" s="233" t="s">
        <v>479</v>
      </c>
      <c r="G130" s="41"/>
      <c r="H130" s="41"/>
      <c r="I130" s="234"/>
      <c r="J130" s="41"/>
      <c r="K130" s="41"/>
      <c r="L130" s="45"/>
      <c r="M130" s="235"/>
      <c r="N130" s="23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135</v>
      </c>
      <c r="AU130" s="18" t="s">
        <v>88</v>
      </c>
    </row>
    <row r="131" s="2" customFormat="1">
      <c r="A131" s="39"/>
      <c r="B131" s="40"/>
      <c r="C131" s="41"/>
      <c r="D131" s="269" t="s">
        <v>151</v>
      </c>
      <c r="E131" s="41"/>
      <c r="F131" s="270" t="s">
        <v>480</v>
      </c>
      <c r="G131" s="41"/>
      <c r="H131" s="41"/>
      <c r="I131" s="234"/>
      <c r="J131" s="41"/>
      <c r="K131" s="41"/>
      <c r="L131" s="45"/>
      <c r="M131" s="235"/>
      <c r="N131" s="23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151</v>
      </c>
      <c r="AU131" s="18" t="s">
        <v>88</v>
      </c>
    </row>
    <row r="132" s="2" customFormat="1">
      <c r="A132" s="39"/>
      <c r="B132" s="40"/>
      <c r="C132" s="41"/>
      <c r="D132" s="232" t="s">
        <v>172</v>
      </c>
      <c r="E132" s="41"/>
      <c r="F132" s="282" t="s">
        <v>481</v>
      </c>
      <c r="G132" s="41"/>
      <c r="H132" s="41"/>
      <c r="I132" s="234"/>
      <c r="J132" s="41"/>
      <c r="K132" s="41"/>
      <c r="L132" s="45"/>
      <c r="M132" s="235"/>
      <c r="N132" s="23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172</v>
      </c>
      <c r="AU132" s="18" t="s">
        <v>88</v>
      </c>
    </row>
    <row r="133" s="12" customFormat="1" ht="22.8" customHeight="1">
      <c r="A133" s="12"/>
      <c r="B133" s="203"/>
      <c r="C133" s="204"/>
      <c r="D133" s="205" t="s">
        <v>78</v>
      </c>
      <c r="E133" s="217" t="s">
        <v>482</v>
      </c>
      <c r="F133" s="217" t="s">
        <v>483</v>
      </c>
      <c r="G133" s="204"/>
      <c r="H133" s="204"/>
      <c r="I133" s="207"/>
      <c r="J133" s="218">
        <f>BK133</f>
        <v>0</v>
      </c>
      <c r="K133" s="204"/>
      <c r="L133" s="209"/>
      <c r="M133" s="210"/>
      <c r="N133" s="211"/>
      <c r="O133" s="211"/>
      <c r="P133" s="212">
        <f>SUM(P134:P145)</f>
        <v>0</v>
      </c>
      <c r="Q133" s="211"/>
      <c r="R133" s="212">
        <f>SUM(R134:R145)</f>
        <v>0</v>
      </c>
      <c r="S133" s="211"/>
      <c r="T133" s="213">
        <f>SUM(T134:T145)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184</v>
      </c>
      <c r="AT133" s="215" t="s">
        <v>78</v>
      </c>
      <c r="AU133" s="215" t="s">
        <v>21</v>
      </c>
      <c r="AY133" s="214" t="s">
        <v>126</v>
      </c>
      <c r="BK133" s="216">
        <f>SUM(BK134:BK145)</f>
        <v>0</v>
      </c>
    </row>
    <row r="134" s="2" customFormat="1" ht="24.15" customHeight="1">
      <c r="A134" s="39"/>
      <c r="B134" s="40"/>
      <c r="C134" s="219" t="s">
        <v>127</v>
      </c>
      <c r="D134" s="219" t="s">
        <v>129</v>
      </c>
      <c r="E134" s="220" t="s">
        <v>484</v>
      </c>
      <c r="F134" s="221" t="s">
        <v>485</v>
      </c>
      <c r="G134" s="222" t="s">
        <v>187</v>
      </c>
      <c r="H134" s="223">
        <v>1</v>
      </c>
      <c r="I134" s="224"/>
      <c r="J134" s="225">
        <f>ROUND(I134*H134,2)</f>
        <v>0</v>
      </c>
      <c r="K134" s="221" t="s">
        <v>148</v>
      </c>
      <c r="L134" s="45"/>
      <c r="M134" s="226" t="s">
        <v>1</v>
      </c>
      <c r="N134" s="227" t="s">
        <v>44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133</v>
      </c>
      <c r="AT134" s="230" t="s">
        <v>129</v>
      </c>
      <c r="AU134" s="230" t="s">
        <v>88</v>
      </c>
      <c r="AY134" s="18" t="s">
        <v>126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21</v>
      </c>
      <c r="BK134" s="231">
        <f>ROUND(I134*H134,2)</f>
        <v>0</v>
      </c>
      <c r="BL134" s="18" t="s">
        <v>133</v>
      </c>
      <c r="BM134" s="230" t="s">
        <v>144</v>
      </c>
    </row>
    <row r="135" s="2" customFormat="1">
      <c r="A135" s="39"/>
      <c r="B135" s="40"/>
      <c r="C135" s="41"/>
      <c r="D135" s="232" t="s">
        <v>135</v>
      </c>
      <c r="E135" s="41"/>
      <c r="F135" s="233" t="s">
        <v>486</v>
      </c>
      <c r="G135" s="41"/>
      <c r="H135" s="41"/>
      <c r="I135" s="234"/>
      <c r="J135" s="41"/>
      <c r="K135" s="41"/>
      <c r="L135" s="45"/>
      <c r="M135" s="235"/>
      <c r="N135" s="23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135</v>
      </c>
      <c r="AU135" s="18" t="s">
        <v>88</v>
      </c>
    </row>
    <row r="136" s="2" customFormat="1">
      <c r="A136" s="39"/>
      <c r="B136" s="40"/>
      <c r="C136" s="41"/>
      <c r="D136" s="269" t="s">
        <v>151</v>
      </c>
      <c r="E136" s="41"/>
      <c r="F136" s="270" t="s">
        <v>487</v>
      </c>
      <c r="G136" s="41"/>
      <c r="H136" s="41"/>
      <c r="I136" s="234"/>
      <c r="J136" s="41"/>
      <c r="K136" s="41"/>
      <c r="L136" s="45"/>
      <c r="M136" s="235"/>
      <c r="N136" s="23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151</v>
      </c>
      <c r="AU136" s="18" t="s">
        <v>88</v>
      </c>
    </row>
    <row r="137" s="2" customFormat="1" ht="16.5" customHeight="1">
      <c r="A137" s="39"/>
      <c r="B137" s="40"/>
      <c r="C137" s="219" t="s">
        <v>133</v>
      </c>
      <c r="D137" s="219" t="s">
        <v>129</v>
      </c>
      <c r="E137" s="220" t="s">
        <v>488</v>
      </c>
      <c r="F137" s="221" t="s">
        <v>489</v>
      </c>
      <c r="G137" s="222" t="s">
        <v>187</v>
      </c>
      <c r="H137" s="223">
        <v>1</v>
      </c>
      <c r="I137" s="224"/>
      <c r="J137" s="225">
        <f>ROUND(I137*H137,2)</f>
        <v>0</v>
      </c>
      <c r="K137" s="221" t="s">
        <v>148</v>
      </c>
      <c r="L137" s="45"/>
      <c r="M137" s="226" t="s">
        <v>1</v>
      </c>
      <c r="N137" s="227" t="s">
        <v>44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133</v>
      </c>
      <c r="AT137" s="230" t="s">
        <v>129</v>
      </c>
      <c r="AU137" s="230" t="s">
        <v>88</v>
      </c>
      <c r="AY137" s="18" t="s">
        <v>126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21</v>
      </c>
      <c r="BK137" s="231">
        <f>ROUND(I137*H137,2)</f>
        <v>0</v>
      </c>
      <c r="BL137" s="18" t="s">
        <v>133</v>
      </c>
      <c r="BM137" s="230" t="s">
        <v>169</v>
      </c>
    </row>
    <row r="138" s="2" customFormat="1">
      <c r="A138" s="39"/>
      <c r="B138" s="40"/>
      <c r="C138" s="41"/>
      <c r="D138" s="232" t="s">
        <v>135</v>
      </c>
      <c r="E138" s="41"/>
      <c r="F138" s="233" t="s">
        <v>490</v>
      </c>
      <c r="G138" s="41"/>
      <c r="H138" s="41"/>
      <c r="I138" s="234"/>
      <c r="J138" s="41"/>
      <c r="K138" s="41"/>
      <c r="L138" s="45"/>
      <c r="M138" s="235"/>
      <c r="N138" s="23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135</v>
      </c>
      <c r="AU138" s="18" t="s">
        <v>88</v>
      </c>
    </row>
    <row r="139" s="2" customFormat="1">
      <c r="A139" s="39"/>
      <c r="B139" s="40"/>
      <c r="C139" s="41"/>
      <c r="D139" s="269" t="s">
        <v>151</v>
      </c>
      <c r="E139" s="41"/>
      <c r="F139" s="270" t="s">
        <v>491</v>
      </c>
      <c r="G139" s="41"/>
      <c r="H139" s="41"/>
      <c r="I139" s="234"/>
      <c r="J139" s="41"/>
      <c r="K139" s="41"/>
      <c r="L139" s="45"/>
      <c r="M139" s="235"/>
      <c r="N139" s="23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151</v>
      </c>
      <c r="AU139" s="18" t="s">
        <v>88</v>
      </c>
    </row>
    <row r="140" s="2" customFormat="1" ht="16.5" customHeight="1">
      <c r="A140" s="39"/>
      <c r="B140" s="40"/>
      <c r="C140" s="219" t="s">
        <v>184</v>
      </c>
      <c r="D140" s="219" t="s">
        <v>129</v>
      </c>
      <c r="E140" s="220" t="s">
        <v>492</v>
      </c>
      <c r="F140" s="221" t="s">
        <v>493</v>
      </c>
      <c r="G140" s="222" t="s">
        <v>187</v>
      </c>
      <c r="H140" s="223">
        <v>1</v>
      </c>
      <c r="I140" s="224"/>
      <c r="J140" s="225">
        <f>ROUND(I140*H140,2)</f>
        <v>0</v>
      </c>
      <c r="K140" s="221" t="s">
        <v>148</v>
      </c>
      <c r="L140" s="45"/>
      <c r="M140" s="226" t="s">
        <v>1</v>
      </c>
      <c r="N140" s="227" t="s">
        <v>44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133</v>
      </c>
      <c r="AT140" s="230" t="s">
        <v>129</v>
      </c>
      <c r="AU140" s="230" t="s">
        <v>88</v>
      </c>
      <c r="AY140" s="18" t="s">
        <v>126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21</v>
      </c>
      <c r="BK140" s="231">
        <f>ROUND(I140*H140,2)</f>
        <v>0</v>
      </c>
      <c r="BL140" s="18" t="s">
        <v>133</v>
      </c>
      <c r="BM140" s="230" t="s">
        <v>26</v>
      </c>
    </row>
    <row r="141" s="2" customFormat="1">
      <c r="A141" s="39"/>
      <c r="B141" s="40"/>
      <c r="C141" s="41"/>
      <c r="D141" s="232" t="s">
        <v>135</v>
      </c>
      <c r="E141" s="41"/>
      <c r="F141" s="233" t="s">
        <v>494</v>
      </c>
      <c r="G141" s="41"/>
      <c r="H141" s="41"/>
      <c r="I141" s="234"/>
      <c r="J141" s="41"/>
      <c r="K141" s="41"/>
      <c r="L141" s="45"/>
      <c r="M141" s="235"/>
      <c r="N141" s="23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135</v>
      </c>
      <c r="AU141" s="18" t="s">
        <v>88</v>
      </c>
    </row>
    <row r="142" s="2" customFormat="1">
      <c r="A142" s="39"/>
      <c r="B142" s="40"/>
      <c r="C142" s="41"/>
      <c r="D142" s="269" t="s">
        <v>151</v>
      </c>
      <c r="E142" s="41"/>
      <c r="F142" s="270" t="s">
        <v>495</v>
      </c>
      <c r="G142" s="41"/>
      <c r="H142" s="41"/>
      <c r="I142" s="234"/>
      <c r="J142" s="41"/>
      <c r="K142" s="41"/>
      <c r="L142" s="45"/>
      <c r="M142" s="235"/>
      <c r="N142" s="23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151</v>
      </c>
      <c r="AU142" s="18" t="s">
        <v>88</v>
      </c>
    </row>
    <row r="143" s="2" customFormat="1" ht="16.5" customHeight="1">
      <c r="A143" s="39"/>
      <c r="B143" s="40"/>
      <c r="C143" s="219" t="s">
        <v>144</v>
      </c>
      <c r="D143" s="219" t="s">
        <v>129</v>
      </c>
      <c r="E143" s="220" t="s">
        <v>496</v>
      </c>
      <c r="F143" s="221" t="s">
        <v>497</v>
      </c>
      <c r="G143" s="222" t="s">
        <v>187</v>
      </c>
      <c r="H143" s="223">
        <v>1</v>
      </c>
      <c r="I143" s="224"/>
      <c r="J143" s="225">
        <f>ROUND(I143*H143,2)</f>
        <v>0</v>
      </c>
      <c r="K143" s="221" t="s">
        <v>148</v>
      </c>
      <c r="L143" s="45"/>
      <c r="M143" s="226" t="s">
        <v>1</v>
      </c>
      <c r="N143" s="227" t="s">
        <v>44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133</v>
      </c>
      <c r="AT143" s="230" t="s">
        <v>129</v>
      </c>
      <c r="AU143" s="230" t="s">
        <v>88</v>
      </c>
      <c r="AY143" s="18" t="s">
        <v>126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21</v>
      </c>
      <c r="BK143" s="231">
        <f>ROUND(I143*H143,2)</f>
        <v>0</v>
      </c>
      <c r="BL143" s="18" t="s">
        <v>133</v>
      </c>
      <c r="BM143" s="230" t="s">
        <v>229</v>
      </c>
    </row>
    <row r="144" s="2" customFormat="1">
      <c r="A144" s="39"/>
      <c r="B144" s="40"/>
      <c r="C144" s="41"/>
      <c r="D144" s="232" t="s">
        <v>135</v>
      </c>
      <c r="E144" s="41"/>
      <c r="F144" s="233" t="s">
        <v>498</v>
      </c>
      <c r="G144" s="41"/>
      <c r="H144" s="41"/>
      <c r="I144" s="234"/>
      <c r="J144" s="41"/>
      <c r="K144" s="41"/>
      <c r="L144" s="45"/>
      <c r="M144" s="235"/>
      <c r="N144" s="23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135</v>
      </c>
      <c r="AU144" s="18" t="s">
        <v>88</v>
      </c>
    </row>
    <row r="145" s="2" customFormat="1">
      <c r="A145" s="39"/>
      <c r="B145" s="40"/>
      <c r="C145" s="41"/>
      <c r="D145" s="269" t="s">
        <v>151</v>
      </c>
      <c r="E145" s="41"/>
      <c r="F145" s="270" t="s">
        <v>499</v>
      </c>
      <c r="G145" s="41"/>
      <c r="H145" s="41"/>
      <c r="I145" s="234"/>
      <c r="J145" s="41"/>
      <c r="K145" s="41"/>
      <c r="L145" s="45"/>
      <c r="M145" s="235"/>
      <c r="N145" s="23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151</v>
      </c>
      <c r="AU145" s="18" t="s">
        <v>88</v>
      </c>
    </row>
    <row r="146" s="12" customFormat="1" ht="22.8" customHeight="1">
      <c r="A146" s="12"/>
      <c r="B146" s="203"/>
      <c r="C146" s="204"/>
      <c r="D146" s="205" t="s">
        <v>78</v>
      </c>
      <c r="E146" s="217" t="s">
        <v>500</v>
      </c>
      <c r="F146" s="217" t="s">
        <v>501</v>
      </c>
      <c r="G146" s="204"/>
      <c r="H146" s="204"/>
      <c r="I146" s="207"/>
      <c r="J146" s="218">
        <f>BK146</f>
        <v>0</v>
      </c>
      <c r="K146" s="204"/>
      <c r="L146" s="209"/>
      <c r="M146" s="210"/>
      <c r="N146" s="211"/>
      <c r="O146" s="211"/>
      <c r="P146" s="212">
        <f>SUM(P147:P149)</f>
        <v>0</v>
      </c>
      <c r="Q146" s="211"/>
      <c r="R146" s="212">
        <f>SUM(R147:R149)</f>
        <v>0</v>
      </c>
      <c r="S146" s="211"/>
      <c r="T146" s="213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4" t="s">
        <v>184</v>
      </c>
      <c r="AT146" s="215" t="s">
        <v>78</v>
      </c>
      <c r="AU146" s="215" t="s">
        <v>21</v>
      </c>
      <c r="AY146" s="214" t="s">
        <v>126</v>
      </c>
      <c r="BK146" s="216">
        <f>SUM(BK147:BK149)</f>
        <v>0</v>
      </c>
    </row>
    <row r="147" s="2" customFormat="1" ht="16.5" customHeight="1">
      <c r="A147" s="39"/>
      <c r="B147" s="40"/>
      <c r="C147" s="219" t="s">
        <v>199</v>
      </c>
      <c r="D147" s="219" t="s">
        <v>129</v>
      </c>
      <c r="E147" s="220" t="s">
        <v>502</v>
      </c>
      <c r="F147" s="221" t="s">
        <v>503</v>
      </c>
      <c r="G147" s="222" t="s">
        <v>187</v>
      </c>
      <c r="H147" s="223">
        <v>1</v>
      </c>
      <c r="I147" s="224"/>
      <c r="J147" s="225">
        <f>ROUND(I147*H147,2)</f>
        <v>0</v>
      </c>
      <c r="K147" s="221" t="s">
        <v>148</v>
      </c>
      <c r="L147" s="45"/>
      <c r="M147" s="226" t="s">
        <v>1</v>
      </c>
      <c r="N147" s="227" t="s">
        <v>44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133</v>
      </c>
      <c r="AT147" s="230" t="s">
        <v>129</v>
      </c>
      <c r="AU147" s="230" t="s">
        <v>88</v>
      </c>
      <c r="AY147" s="18" t="s">
        <v>126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21</v>
      </c>
      <c r="BK147" s="231">
        <f>ROUND(I147*H147,2)</f>
        <v>0</v>
      </c>
      <c r="BL147" s="18" t="s">
        <v>133</v>
      </c>
      <c r="BM147" s="230" t="s">
        <v>244</v>
      </c>
    </row>
    <row r="148" s="2" customFormat="1">
      <c r="A148" s="39"/>
      <c r="B148" s="40"/>
      <c r="C148" s="41"/>
      <c r="D148" s="232" t="s">
        <v>135</v>
      </c>
      <c r="E148" s="41"/>
      <c r="F148" s="233" t="s">
        <v>504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135</v>
      </c>
      <c r="AU148" s="18" t="s">
        <v>88</v>
      </c>
    </row>
    <row r="149" s="2" customFormat="1">
      <c r="A149" s="39"/>
      <c r="B149" s="40"/>
      <c r="C149" s="41"/>
      <c r="D149" s="269" t="s">
        <v>151</v>
      </c>
      <c r="E149" s="41"/>
      <c r="F149" s="270" t="s">
        <v>505</v>
      </c>
      <c r="G149" s="41"/>
      <c r="H149" s="41"/>
      <c r="I149" s="234"/>
      <c r="J149" s="41"/>
      <c r="K149" s="41"/>
      <c r="L149" s="45"/>
      <c r="M149" s="235"/>
      <c r="N149" s="23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151</v>
      </c>
      <c r="AU149" s="18" t="s">
        <v>88</v>
      </c>
    </row>
    <row r="150" s="12" customFormat="1" ht="22.8" customHeight="1">
      <c r="A150" s="12"/>
      <c r="B150" s="203"/>
      <c r="C150" s="204"/>
      <c r="D150" s="205" t="s">
        <v>78</v>
      </c>
      <c r="E150" s="217" t="s">
        <v>506</v>
      </c>
      <c r="F150" s="217" t="s">
        <v>507</v>
      </c>
      <c r="G150" s="204"/>
      <c r="H150" s="204"/>
      <c r="I150" s="207"/>
      <c r="J150" s="218">
        <f>BK150</f>
        <v>0</v>
      </c>
      <c r="K150" s="204"/>
      <c r="L150" s="209"/>
      <c r="M150" s="210"/>
      <c r="N150" s="211"/>
      <c r="O150" s="211"/>
      <c r="P150" s="212">
        <f>SUM(P151:P156)</f>
        <v>0</v>
      </c>
      <c r="Q150" s="211"/>
      <c r="R150" s="212">
        <f>SUM(R151:R156)</f>
        <v>0</v>
      </c>
      <c r="S150" s="211"/>
      <c r="T150" s="213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4" t="s">
        <v>184</v>
      </c>
      <c r="AT150" s="215" t="s">
        <v>78</v>
      </c>
      <c r="AU150" s="215" t="s">
        <v>21</v>
      </c>
      <c r="AY150" s="214" t="s">
        <v>126</v>
      </c>
      <c r="BK150" s="216">
        <f>SUM(BK151:BK156)</f>
        <v>0</v>
      </c>
    </row>
    <row r="151" s="2" customFormat="1" ht="21.75" customHeight="1">
      <c r="A151" s="39"/>
      <c r="B151" s="40"/>
      <c r="C151" s="219" t="s">
        <v>169</v>
      </c>
      <c r="D151" s="219" t="s">
        <v>129</v>
      </c>
      <c r="E151" s="220" t="s">
        <v>508</v>
      </c>
      <c r="F151" s="221" t="s">
        <v>509</v>
      </c>
      <c r="G151" s="222" t="s">
        <v>478</v>
      </c>
      <c r="H151" s="223">
        <v>1</v>
      </c>
      <c r="I151" s="224"/>
      <c r="J151" s="225">
        <f>ROUND(I151*H151,2)</f>
        <v>0</v>
      </c>
      <c r="K151" s="221" t="s">
        <v>148</v>
      </c>
      <c r="L151" s="45"/>
      <c r="M151" s="226" t="s">
        <v>1</v>
      </c>
      <c r="N151" s="227" t="s">
        <v>44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133</v>
      </c>
      <c r="AT151" s="230" t="s">
        <v>129</v>
      </c>
      <c r="AU151" s="230" t="s">
        <v>88</v>
      </c>
      <c r="AY151" s="18" t="s">
        <v>126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21</v>
      </c>
      <c r="BK151" s="231">
        <f>ROUND(I151*H151,2)</f>
        <v>0</v>
      </c>
      <c r="BL151" s="18" t="s">
        <v>133</v>
      </c>
      <c r="BM151" s="230" t="s">
        <v>257</v>
      </c>
    </row>
    <row r="152" s="2" customFormat="1">
      <c r="A152" s="39"/>
      <c r="B152" s="40"/>
      <c r="C152" s="41"/>
      <c r="D152" s="232" t="s">
        <v>135</v>
      </c>
      <c r="E152" s="41"/>
      <c r="F152" s="233" t="s">
        <v>510</v>
      </c>
      <c r="G152" s="41"/>
      <c r="H152" s="41"/>
      <c r="I152" s="234"/>
      <c r="J152" s="41"/>
      <c r="K152" s="41"/>
      <c r="L152" s="45"/>
      <c r="M152" s="235"/>
      <c r="N152" s="236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135</v>
      </c>
      <c r="AU152" s="18" t="s">
        <v>88</v>
      </c>
    </row>
    <row r="153" s="2" customFormat="1">
      <c r="A153" s="39"/>
      <c r="B153" s="40"/>
      <c r="C153" s="41"/>
      <c r="D153" s="269" t="s">
        <v>151</v>
      </c>
      <c r="E153" s="41"/>
      <c r="F153" s="270" t="s">
        <v>511</v>
      </c>
      <c r="G153" s="41"/>
      <c r="H153" s="41"/>
      <c r="I153" s="234"/>
      <c r="J153" s="41"/>
      <c r="K153" s="41"/>
      <c r="L153" s="45"/>
      <c r="M153" s="235"/>
      <c r="N153" s="23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151</v>
      </c>
      <c r="AU153" s="18" t="s">
        <v>88</v>
      </c>
    </row>
    <row r="154" s="2" customFormat="1" ht="21.75" customHeight="1">
      <c r="A154" s="39"/>
      <c r="B154" s="40"/>
      <c r="C154" s="219" t="s">
        <v>210</v>
      </c>
      <c r="D154" s="219" t="s">
        <v>129</v>
      </c>
      <c r="E154" s="220" t="s">
        <v>512</v>
      </c>
      <c r="F154" s="221" t="s">
        <v>513</v>
      </c>
      <c r="G154" s="222" t="s">
        <v>187</v>
      </c>
      <c r="H154" s="223">
        <v>1</v>
      </c>
      <c r="I154" s="224"/>
      <c r="J154" s="225">
        <f>ROUND(I154*H154,2)</f>
        <v>0</v>
      </c>
      <c r="K154" s="221" t="s">
        <v>148</v>
      </c>
      <c r="L154" s="45"/>
      <c r="M154" s="226" t="s">
        <v>1</v>
      </c>
      <c r="N154" s="227" t="s">
        <v>44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133</v>
      </c>
      <c r="AT154" s="230" t="s">
        <v>129</v>
      </c>
      <c r="AU154" s="230" t="s">
        <v>88</v>
      </c>
      <c r="AY154" s="18" t="s">
        <v>126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21</v>
      </c>
      <c r="BK154" s="231">
        <f>ROUND(I154*H154,2)</f>
        <v>0</v>
      </c>
      <c r="BL154" s="18" t="s">
        <v>133</v>
      </c>
      <c r="BM154" s="230" t="s">
        <v>280</v>
      </c>
    </row>
    <row r="155" s="2" customFormat="1">
      <c r="A155" s="39"/>
      <c r="B155" s="40"/>
      <c r="C155" s="41"/>
      <c r="D155" s="232" t="s">
        <v>135</v>
      </c>
      <c r="E155" s="41"/>
      <c r="F155" s="233" t="s">
        <v>514</v>
      </c>
      <c r="G155" s="41"/>
      <c r="H155" s="41"/>
      <c r="I155" s="234"/>
      <c r="J155" s="41"/>
      <c r="K155" s="41"/>
      <c r="L155" s="45"/>
      <c r="M155" s="235"/>
      <c r="N155" s="23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135</v>
      </c>
      <c r="AU155" s="18" t="s">
        <v>88</v>
      </c>
    </row>
    <row r="156" s="2" customFormat="1">
      <c r="A156" s="39"/>
      <c r="B156" s="40"/>
      <c r="C156" s="41"/>
      <c r="D156" s="269" t="s">
        <v>151</v>
      </c>
      <c r="E156" s="41"/>
      <c r="F156" s="270" t="s">
        <v>515</v>
      </c>
      <c r="G156" s="41"/>
      <c r="H156" s="41"/>
      <c r="I156" s="234"/>
      <c r="J156" s="41"/>
      <c r="K156" s="41"/>
      <c r="L156" s="45"/>
      <c r="M156" s="297"/>
      <c r="N156" s="298"/>
      <c r="O156" s="299"/>
      <c r="P156" s="299"/>
      <c r="Q156" s="299"/>
      <c r="R156" s="299"/>
      <c r="S156" s="299"/>
      <c r="T156" s="300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151</v>
      </c>
      <c r="AU156" s="18" t="s">
        <v>88</v>
      </c>
    </row>
    <row r="157" s="2" customFormat="1" ht="6.96" customHeight="1">
      <c r="A157" s="39"/>
      <c r="B157" s="67"/>
      <c r="C157" s="68"/>
      <c r="D157" s="68"/>
      <c r="E157" s="68"/>
      <c r="F157" s="68"/>
      <c r="G157" s="68"/>
      <c r="H157" s="68"/>
      <c r="I157" s="68"/>
      <c r="J157" s="68"/>
      <c r="K157" s="68"/>
      <c r="L157" s="45"/>
      <c r="M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</sheetData>
  <sheetProtection sheet="1" autoFilter="0" formatColumns="0" formatRows="0" objects="1" scenarios="1" spinCount="100000" saltValue="v2Afuw60yZ4jwJ8wdeFSfLDa4tZHHskp3Vkvfd+WewkOGGfqg6le9JB8v40FgRJ3bgatKsLTyy5FREOuIoLiRg==" hashValue="CoGpcVT5zoMDeSXbtnaoOgQYiDZyfP0wQjd7XIR86KphAgWxGsWwEsWJcO46Tz9o5/9G+KSISOmHZ7gDO5npCw==" algorithmName="SHA-512" password="CA9C"/>
  <autoFilter ref="C121:K15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7" r:id="rId1" display="https://podminky.urs.cz/item/CS_URS_2024_02/013254000"/>
    <hyperlink ref="F131" r:id="rId2" display="https://podminky.urs.cz/item/CS_URS_2024_02/030001000"/>
    <hyperlink ref="F136" r:id="rId3" display="https://podminky.urs.cz/item/CS_URS_2024_02/043203000"/>
    <hyperlink ref="F139" r:id="rId4" display="https://podminky.urs.cz/item/CS_URS_2024_02/044002000"/>
    <hyperlink ref="F142" r:id="rId5" display="https://podminky.urs.cz/item/CS_URS_2024_02/045203000"/>
    <hyperlink ref="F145" r:id="rId6" display="https://podminky.urs.cz/item/CS_URS_2024_02/045303000"/>
    <hyperlink ref="F149" r:id="rId7" display="https://podminky.urs.cz/item/CS_URS_2024_02/051002000"/>
    <hyperlink ref="F153" r:id="rId8" display="https://podminky.urs.cz/item/CS_URS_2024_02/070001000"/>
    <hyperlink ref="F156" r:id="rId9" display="https://podminky.urs.cz/item/CS_URS_2024_02/071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ASUS\Alena</dc:creator>
  <cp:lastModifiedBy>ASUS\Alena</cp:lastModifiedBy>
  <dcterms:created xsi:type="dcterms:W3CDTF">2024-08-13T17:06:25Z</dcterms:created>
  <dcterms:modified xsi:type="dcterms:W3CDTF">2024-08-13T17:06:29Z</dcterms:modified>
</cp:coreProperties>
</file>