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7DD1D76E-E009-45B2-95AF-68E10B7CBF59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říloha ZD č. 4" sheetId="2" r:id="rId1"/>
  </sheets>
  <definedNames>
    <definedName name="_xlnm.Print_Area" localSheetId="0">'Příloha ZD č. 4'!$B$1:$L$55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D39" i="2"/>
  <c r="D40" i="2"/>
  <c r="G40" i="2" s="1"/>
  <c r="J40" i="2" s="1"/>
  <c r="L40" i="2" s="1"/>
  <c r="H42" i="2"/>
  <c r="K42" i="2" s="1"/>
  <c r="L42" i="2" s="1"/>
  <c r="G41" i="2"/>
  <c r="J41" i="2" s="1"/>
  <c r="L41" i="2" s="1"/>
  <c r="D37" i="2"/>
  <c r="H48" i="2"/>
  <c r="K48" i="2" s="1"/>
  <c r="L48" i="2" s="1"/>
  <c r="H32" i="2"/>
  <c r="K32" i="2" s="1"/>
  <c r="L32" i="2" s="1"/>
  <c r="D27" i="2"/>
  <c r="D38" i="2" s="1"/>
  <c r="D25" i="2"/>
  <c r="G25" i="2" s="1"/>
  <c r="J25" i="2" s="1"/>
  <c r="L25" i="2" s="1"/>
  <c r="G17" i="2"/>
  <c r="J17" i="2" s="1"/>
  <c r="L17" i="2" s="1"/>
  <c r="G14" i="2"/>
  <c r="J14" i="2" s="1"/>
  <c r="L14" i="2" s="1"/>
  <c r="G8" i="2"/>
  <c r="G31" i="2"/>
  <c r="J31" i="2" s="1"/>
  <c r="L31" i="2" s="1"/>
  <c r="G29" i="2"/>
  <c r="J29" i="2" s="1"/>
  <c r="L29" i="2" s="1"/>
  <c r="G30" i="2"/>
  <c r="J30" i="2" s="1"/>
  <c r="L30" i="2" s="1"/>
  <c r="G26" i="2"/>
  <c r="J26" i="2" s="1"/>
  <c r="L26" i="2" s="1"/>
  <c r="G11" i="2"/>
  <c r="J11" i="2" s="1"/>
  <c r="L11" i="2" s="1"/>
  <c r="G12" i="2"/>
  <c r="J12" i="2" s="1"/>
  <c r="L12" i="2" s="1"/>
  <c r="G13" i="2"/>
  <c r="J13" i="2" s="1"/>
  <c r="L13" i="2" s="1"/>
  <c r="G15" i="2"/>
  <c r="J15" i="2" s="1"/>
  <c r="L15" i="2" s="1"/>
  <c r="G16" i="2"/>
  <c r="J16" i="2" s="1"/>
  <c r="L16" i="2" s="1"/>
  <c r="G18" i="2"/>
  <c r="J18" i="2" s="1"/>
  <c r="L18" i="2" s="1"/>
  <c r="G19" i="2"/>
  <c r="J19" i="2" s="1"/>
  <c r="L19" i="2" s="1"/>
  <c r="G20" i="2"/>
  <c r="J20" i="2" s="1"/>
  <c r="L20" i="2" s="1"/>
  <c r="G21" i="2"/>
  <c r="J21" i="2" s="1"/>
  <c r="L21" i="2" s="1"/>
  <c r="G22" i="2"/>
  <c r="J22" i="2" s="1"/>
  <c r="L22" i="2" s="1"/>
  <c r="G23" i="2"/>
  <c r="J23" i="2" s="1"/>
  <c r="L23" i="2" s="1"/>
  <c r="G24" i="2"/>
  <c r="J24" i="2" s="1"/>
  <c r="L24" i="2" s="1"/>
  <c r="G49" i="2" l="1"/>
  <c r="J49" i="2" s="1"/>
  <c r="L49" i="2" s="1"/>
  <c r="G38" i="2" l="1"/>
  <c r="J38" i="2" s="1"/>
  <c r="L38" i="2" s="1"/>
  <c r="G27" i="2"/>
  <c r="J27" i="2" s="1"/>
  <c r="L27" i="2" s="1"/>
  <c r="G9" i="2" l="1"/>
  <c r="J9" i="2" s="1"/>
  <c r="L9" i="2" s="1"/>
  <c r="G10" i="2"/>
  <c r="J10" i="2" s="1"/>
  <c r="L10" i="2" s="1"/>
  <c r="G28" i="2"/>
  <c r="J28" i="2" s="1"/>
  <c r="L28" i="2" s="1"/>
  <c r="G6" i="2"/>
  <c r="J6" i="2" s="1"/>
  <c r="L6" i="2" s="1"/>
  <c r="G7" i="2" l="1"/>
  <c r="J7" i="2" s="1"/>
  <c r="L7" i="2" s="1"/>
  <c r="G39" i="2" l="1"/>
  <c r="J39" i="2" s="1"/>
  <c r="L39" i="2" s="1"/>
  <c r="G50" i="2"/>
  <c r="J50" i="2" s="1"/>
  <c r="L50" i="2" s="1"/>
  <c r="H47" i="2"/>
  <c r="K47" i="2" s="1"/>
  <c r="L47" i="2" s="1"/>
  <c r="H46" i="2"/>
  <c r="G45" i="2"/>
  <c r="J45" i="2" s="1"/>
  <c r="L45" i="2" s="1"/>
  <c r="J8" i="2"/>
  <c r="L8" i="2" s="1"/>
  <c r="K46" i="2" l="1"/>
  <c r="L46" i="2" s="1"/>
  <c r="G5" i="2" l="1"/>
  <c r="J5" i="2" l="1"/>
  <c r="G36" i="2"/>
  <c r="G37" i="2"/>
  <c r="J37" i="2" l="1"/>
  <c r="L5" i="2"/>
  <c r="H55" i="2"/>
  <c r="G55" i="2" s="1"/>
  <c r="L37" i="2" l="1"/>
  <c r="C57" i="2"/>
  <c r="G35" i="2"/>
  <c r="J36" i="2"/>
  <c r="L36" i="2" s="1"/>
  <c r="F53" i="2" l="1"/>
  <c r="H53" i="2" s="1"/>
  <c r="G53" i="2" s="1"/>
  <c r="F54" i="2"/>
  <c r="H54" i="2" s="1"/>
  <c r="G54" i="2" s="1"/>
  <c r="J35" i="2"/>
  <c r="L35" i="2" s="1"/>
  <c r="E55" i="2" l="1"/>
  <c r="E54" i="2"/>
</calcChain>
</file>

<file path=xl/sharedStrings.xml><?xml version="1.0" encoding="utf-8"?>
<sst xmlns="http://schemas.openxmlformats.org/spreadsheetml/2006/main" count="242" uniqueCount="121">
  <si>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</si>
  <si>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</si>
  <si>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</si>
  <si>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</si>
  <si>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</si>
  <si>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</si>
  <si>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</si>
  <si>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</si>
  <si>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</si>
  <si>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</si>
  <si>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</si>
  <si>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</si>
  <si>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</si>
  <si>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</si>
  <si>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</si>
  <si>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</si>
  <si>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</si>
  <si>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</si>
  <si>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</si>
  <si>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</si>
  <si>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</si>
  <si>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</si>
  <si>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</si>
  <si>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</si>
  <si>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</si>
  <si>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</si>
  <si>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</si>
  <si>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</si>
  <si>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</si>
  <si>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</si>
  <si>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</si>
  <si>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</si>
  <si>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</si>
  <si>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</si>
  <si>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</si>
  <si>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DPH 21%</t>
  </si>
  <si>
    <t>1.6</t>
  </si>
  <si>
    <t>3.3</t>
  </si>
  <si>
    <t>2.4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</si>
  <si>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</si>
  <si>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</si>
  <si>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</si>
  <si>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</si>
  <si>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</si>
  <si>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</si>
  <si>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set</t>
  </si>
  <si>
    <t>3.6</t>
  </si>
  <si>
    <t>2.5</t>
  </si>
  <si>
    <t>Celkové náklady</t>
  </si>
  <si>
    <t>Náklady v Kč bez DPH</t>
  </si>
  <si>
    <t>Náklady v Kč s DPH</t>
  </si>
  <si>
    <t>Uznatelné</t>
  </si>
  <si>
    <t>1.14</t>
  </si>
  <si>
    <t>2.6</t>
  </si>
  <si>
    <t>Svodový kabel CYKY-J 3x1,5 mm2</t>
  </si>
  <si>
    <t>Pojistkový modul do svítidla, vč. pojistky pro svítidla na vrchním vedení</t>
  </si>
  <si>
    <t>DSPS</t>
  </si>
  <si>
    <t>1.15</t>
  </si>
  <si>
    <t>1.16</t>
  </si>
  <si>
    <t>1.7</t>
  </si>
  <si>
    <t>1.8</t>
  </si>
  <si>
    <t>1.9</t>
  </si>
  <si>
    <t>1.10</t>
  </si>
  <si>
    <t>1.11</t>
  </si>
  <si>
    <t>1.12</t>
  </si>
  <si>
    <t>1.13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</si>
  <si>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</si>
  <si>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</si>
  <si>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</si>
  <si>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</si>
  <si>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</si>
  <si>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</si>
  <si>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</si>
  <si>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</si>
  <si>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</si>
  <si>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1.27</t>
  </si>
  <si>
    <t>1.28</t>
  </si>
  <si>
    <t>Montáž výložníku</t>
  </si>
  <si>
    <t>Demontáž výložníku</t>
  </si>
  <si>
    <t>Montáž  svorek na vrchní vedení</t>
  </si>
  <si>
    <t>Recyklační poplatek</t>
  </si>
  <si>
    <t>Silniční LED svítidlo výp1/2700K/CLO</t>
  </si>
  <si>
    <t>Silniční LED svítidlo výp2/2700K/CLO</t>
  </si>
  <si>
    <t>Silniční LED svítidlo výp3/2700K/CLO</t>
  </si>
  <si>
    <t>Silniční LED svítidlo výp4/2700K/CLO</t>
  </si>
  <si>
    <t>Silniční LED svítidlo výp5/2700K/CLO</t>
  </si>
  <si>
    <t>Silniční LED svítidlo výp6/2700K/CLO</t>
  </si>
  <si>
    <t>Silniční LED svítidlo výp7/2700K/CLO</t>
  </si>
  <si>
    <t>Silniční LED svítidlo výp8/2700K/CLO</t>
  </si>
  <si>
    <t>Silniční LED svítidlo výp9/2700K/CLO</t>
  </si>
  <si>
    <t>Silniční LED svítidlo výp10/2700K/CLO</t>
  </si>
  <si>
    <t>Silniční LED svítidlo výp11/2700K/CLO</t>
  </si>
  <si>
    <t>Silniční LED svítidlo výp12/2700K/CLO</t>
  </si>
  <si>
    <t>Silniční LED svítidlo výp13/2700K/CLO</t>
  </si>
  <si>
    <t>Silniční LED svítidlo výp14/2700K/CLO</t>
  </si>
  <si>
    <t>Silniční LED svítidlo výp15/2700K/CLO</t>
  </si>
  <si>
    <t>Silniční LED svítidlo výp16/2700K/CLO</t>
  </si>
  <si>
    <t>Silniční LED svítidlo výp17/2700K/CLO</t>
  </si>
  <si>
    <t>Silniční LED svítidlo výp18/2700K/CLO</t>
  </si>
  <si>
    <t>Silniční LED svítidlo výp19/2700K/CLO</t>
  </si>
  <si>
    <t>Silniční LED svítidlo výp20/2700K/CLO</t>
  </si>
  <si>
    <t>Výložník UD 2/60 - 500/180</t>
  </si>
  <si>
    <t>Svorka na vrchní vedení, neizolované vedení</t>
  </si>
  <si>
    <t>Výložník UNI1-300, vč. materiálu pro uchycení</t>
  </si>
  <si>
    <t>Stožárová redukce</t>
  </si>
  <si>
    <t>Podružný materiál</t>
  </si>
  <si>
    <t>1.26</t>
  </si>
  <si>
    <t>Doprava a přesun materiálu</t>
  </si>
  <si>
    <t>Výměna svodového kabelu</t>
  </si>
  <si>
    <t>2.3</t>
  </si>
  <si>
    <t>Odvoz a ekologická likvidace demontovaného materiálu</t>
  </si>
  <si>
    <t>Montáž redukce</t>
  </si>
  <si>
    <t>2.7</t>
  </si>
  <si>
    <t>2.8</t>
  </si>
  <si>
    <t>Způsobilé</t>
  </si>
  <si>
    <t>Nezpůsobilé</t>
  </si>
  <si>
    <t>z toho způsobilé výdaje</t>
  </si>
  <si>
    <t>z toho nezpůsobilé výdaje</t>
  </si>
  <si>
    <t>Revizní zpráva VO</t>
  </si>
  <si>
    <t>Podružné práce</t>
  </si>
  <si>
    <t>Položkový rozpočet : Modernizace VO ve městě Česká Lípa etapa III.                                                                                                                                               Příloha ZD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</si>
</sst>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44" fontId="10" fillId="2" borderId="2" xfId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4" fontId="8" fillId="3" borderId="1" xfId="1" applyFont="1" applyFill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Alignment="1">
      <alignment horizontal="center" vertical="center"/>
    </xf>
    <xf numFmtId="44" fontId="8" fillId="3" borderId="2" xfId="1" applyFont="1" applyFill="1" applyBorder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44" fontId="8" fillId="0" borderId="3" xfId="1" applyFont="1" applyBorder="1" applyAlignment="1">
      <alignment vertical="center"/>
    </xf>
    <xf numFmtId="0" fontId="8" fillId="0" borderId="0" xfId="4" applyFont="1" applyAlignment="1">
      <alignment vertical="center" wrapText="1"/>
    </xf>
    <xf numFmtId="44" fontId="9" fillId="2" borderId="2" xfId="1" applyFont="1" applyFill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4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2" xfId="4" applyFont="1" applyBorder="1" applyAlignment="1">
      <alignment vertical="center" wrapText="1"/>
    </xf>
    <xf numFmtId="10" fontId="11" fillId="0" borderId="2" xfId="2" applyNumberFormat="1" applyFont="1" applyBorder="1" applyAlignment="1">
      <alignment vertical="center" wrapText="1"/>
    </xf>
    <xf numFmtId="44" fontId="11" fillId="0" borderId="2" xfId="1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14" fontId="11" fillId="0" borderId="4" xfId="3" applyNumberFormat="1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/>
    </xf>
    <xf numFmtId="44" fontId="8" fillId="0" borderId="4" xfId="1" applyFont="1" applyBorder="1" applyAlignment="1">
      <alignment horizontal="right" vertical="center"/>
    </xf>
    <xf numFmtId="44" fontId="8" fillId="0" borderId="4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49" fontId="8" fillId="0" borderId="2" xfId="3" applyNumberFormat="1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44" fontId="8" fillId="3" borderId="1" xfId="1" applyFont="1" applyFill="1" applyBorder="1"/>
    <xf numFmtId="44" fontId="8" fillId="0" borderId="2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0" fontId="15" fillId="0" borderId="2" xfId="4" applyFont="1" applyBorder="1" applyAlignment="1">
      <alignment wrapText="1"/>
    </xf>
    <xf numFmtId="0" fontId="11" fillId="0" borderId="2" xfId="4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164" fontId="12" fillId="3" borderId="2" xfId="0" applyNumberFormat="1" applyFont="1" applyFill="1" applyBorder="1"/>
    <xf numFmtId="44" fontId="8" fillId="0" borderId="0" xfId="0" applyNumberFormat="1" applyFont="1"/>
    <xf numFmtId="164" fontId="12" fillId="3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165" fontId="12" fillId="3" borderId="2" xfId="0" applyNumberFormat="1" applyFont="1" applyFill="1" applyBorder="1"/>
    <xf numFmtId="0" fontId="8" fillId="4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3" applyFont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8" fillId="0" borderId="2" xfId="10" applyFont="1" applyBorder="1" applyAlignment="1">
      <alignment wrapText="1"/>
    </xf>
    <xf numFmtId="0" fontId="8" fillId="0" borderId="2" xfId="3" applyFont="1" applyBorder="1" applyAlignment="1">
      <alignment wrapText="1"/>
    </xf>
    <xf numFmtId="0" fontId="9" fillId="2" borderId="2" xfId="3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4" fontId="8" fillId="0" borderId="4" xfId="1" applyFont="1" applyBorder="1" applyAlignment="1">
      <alignment horizontal="left" vertical="center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</cellXfs>
  <cellStyles count="55">
    <cellStyle name="Měna" xfId="1" builtinId="4"/>
    <cellStyle name="Měna 2" xfId="7" xr:uid="{38B4EED3-B4A8-427A-9ABA-DC98B56A8EB5}"/>
    <cellStyle name="Měna 2 2" xfId="22" xr:uid="{2BFEEA3F-0CEC-4117-9436-37963D126260}"/>
    <cellStyle name="Měna 2 2 2" xfId="47" xr:uid="{764F2C51-CA26-4DA3-9238-E2C1A880DC6A}"/>
    <cellStyle name="Měna 2 3" xfId="15" xr:uid="{854B635B-E130-4435-BE24-3467B1CA35DD}"/>
    <cellStyle name="Měna 2 3 2" xfId="40" xr:uid="{439C091A-EDDC-4EA8-B967-CB425088F8F2}"/>
    <cellStyle name="Měna 2 4" xfId="33" xr:uid="{6D141B50-083E-4B9F-888A-5DCFB4D9D086}"/>
    <cellStyle name="Měna 3" xfId="9" xr:uid="{53B1EECC-998D-454D-B3F9-A493BF0404AB}"/>
    <cellStyle name="Měna 3 2" xfId="23" xr:uid="{6CA44C01-EDCA-4DDD-9D8D-1F6EA44657E2}"/>
    <cellStyle name="Měna 3 2 2" xfId="48" xr:uid="{14BF6BDF-AE3E-4C55-BFC5-22FE9B50A465}"/>
    <cellStyle name="Měna 3 3" xfId="34" xr:uid="{6C975ECF-5214-4FE2-9BFA-B2AC4E79F864}"/>
    <cellStyle name="Měna 4" xfId="18" xr:uid="{B6B57AAA-86D4-43DD-B3A3-657076649256}"/>
    <cellStyle name="Měna 4 2" xfId="43" xr:uid="{9712F2EF-A5F7-4E67-983D-910304B95176}"/>
    <cellStyle name="Měna 5" xfId="26" xr:uid="{FCE58B95-E8F7-4A2D-957D-1D3BC9DE56E2}"/>
    <cellStyle name="Měna 5 2" xfId="51" xr:uid="{23C68B20-3C44-4569-B565-ED29DEE83A92}"/>
    <cellStyle name="Měna 6" xfId="12" xr:uid="{8D404626-5EBA-4EC8-BCA2-BB5F7353EBF0}"/>
    <cellStyle name="Měna 6 2" xfId="37" xr:uid="{61580294-67C4-4364-9AFF-2282E2DF87CF}"/>
    <cellStyle name="Měna 7" xfId="29" xr:uid="{55DCEB9A-0168-4A64-81B2-D451E7FC2197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2 2" xfId="49" xr:uid="{D74C931F-D64E-4CD4-9BAD-559129529CF7}"/>
    <cellStyle name="Normální 17 2 3" xfId="16" xr:uid="{E3EE6D82-53F6-4523-B411-F4BB21F9FA20}"/>
    <cellStyle name="Normální 17 2 3 2" xfId="41" xr:uid="{69BF8BA8-30C0-443A-9263-668065ADCDED}"/>
    <cellStyle name="Normální 17 2 4" xfId="35" xr:uid="{6DC90970-D016-45A8-AAD6-5C19508C3E44}"/>
    <cellStyle name="Normální 17 3" xfId="19" xr:uid="{FD846073-805A-43D1-8C5B-63F983860DD4}"/>
    <cellStyle name="Normální 17 3 2" xfId="44" xr:uid="{AE8D7DED-6336-46A6-A4A3-8D488E8A8BA8}"/>
    <cellStyle name="Normální 17 4" xfId="27" xr:uid="{D013E85D-A421-4363-95AF-26A5D88CC75C}"/>
    <cellStyle name="Normální 17 4 2" xfId="52" xr:uid="{E779690E-80B3-4E7D-92AF-F8A03C7C304B}"/>
    <cellStyle name="Normální 17 5" xfId="13" xr:uid="{C00C9AC1-A854-47B8-BA92-92DE8FE1A7B3}"/>
    <cellStyle name="Normální 17 5 2" xfId="38" xr:uid="{7D3F0B96-6FDA-4EDA-B8D4-0BB1C8D61D23}"/>
    <cellStyle name="Normální 17 6" xfId="30" xr:uid="{901E549D-E3AD-41D3-9DFD-DB13A9EF9F7F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2 2" xfId="50" xr:uid="{58919E96-F104-45E2-AC93-FAAF88313401}"/>
    <cellStyle name="Normální 18 2 3" xfId="17" xr:uid="{BD3AC178-3BF1-4A7A-A9A3-AB8A1AFF7939}"/>
    <cellStyle name="Normální 18 2 3 2" xfId="42" xr:uid="{501D8AA8-D8D9-46F2-99BA-E2F039A79B2E}"/>
    <cellStyle name="Normální 18 2 4" xfId="36" xr:uid="{3A1E24E3-9CDD-400B-B63F-E1D7B6060B38}"/>
    <cellStyle name="Normální 18 3" xfId="20" xr:uid="{B780CB89-9D93-4651-8210-6C4D03F67560}"/>
    <cellStyle name="Normální 18 3 2" xfId="45" xr:uid="{A4E5972B-3B34-4A1D-908D-B0508251C7F8}"/>
    <cellStyle name="Normální 18 4" xfId="28" xr:uid="{6EB27156-2DE1-497C-BA26-1F28F8A02D7D}"/>
    <cellStyle name="Normální 18 4 2" xfId="53" xr:uid="{462C6F9D-84F5-4C23-AA43-06094294ABE0}"/>
    <cellStyle name="Normální 18 5" xfId="14" xr:uid="{DE4365CE-D8EE-4B04-8B5C-668DEF621297}"/>
    <cellStyle name="Normální 18 5 2" xfId="39" xr:uid="{FBF4790B-DA7D-4C73-B6A4-02110C4CD7B9}"/>
    <cellStyle name="Normální 18 6" xfId="31" xr:uid="{C5922654-B6A9-4DE9-9A0A-96B7924BBE83}"/>
    <cellStyle name="Normální 2" xfId="6" xr:uid="{1E825CD4-324C-48D7-B698-700B0CE35DC8}"/>
    <cellStyle name="Normální 2 2" xfId="21" xr:uid="{883A73F0-FD2A-41C9-96E8-9F6525C0C0E1}"/>
    <cellStyle name="Normální 2 2 2" xfId="46" xr:uid="{A2987BE2-3181-4C81-A371-74EC85AC83E2}"/>
    <cellStyle name="Normální 2 3" xfId="32" xr:uid="{0622CB9B-B516-4B0C-9CEE-586E9BDD9984}"/>
    <cellStyle name="Normální 22 2" xfId="8" xr:uid="{8F72907F-DF75-4873-8395-D1DF930A6948}"/>
    <cellStyle name="Pivot Table Value" xfId="5" xr:uid="{D908DB31-C81F-445D-89C8-E1A198463EAF}"/>
    <cellStyle name="Procenta" xfId="2" builtinId="5"/>
    <cellStyle name="Procenta 2" xfId="54" xr:uid="{66679EAB-C0A2-4CBF-840E-C83578EA4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L62"/>
  <sheetViews>
    <sheetView tabSelected="1" topLeftCell="A25" zoomScaleNormal="100" workbookViewId="0">
      <selection activeCell="P9" sqref="P9"/>
    </sheetView>
  </sheetViews>
  <sheetFormatPr defaultColWidth="9.28515625" defaultRowHeight="12.75" x14ac:dyDescent="0.25"/>
  <cols>
    <col min="1" max="1" width="3.28515625" style="13" customWidth="1"/>
    <col min="2" max="2" width="4.5703125" style="9" bestFit="1" customWidth="1"/>
    <col min="3" max="3" width="46.42578125" style="70" bestFit="1" customWidth="1"/>
    <col min="4" max="4" width="9.42578125" style="13" customWidth="1"/>
    <col min="5" max="5" width="20.140625" style="13" customWidth="1"/>
    <col min="6" max="7" width="14.85546875" style="13" bestFit="1" customWidth="1"/>
    <col min="8" max="8" width="14.42578125" style="13" bestFit="1" customWidth="1"/>
    <col min="9" max="9" width="2.7109375" style="13" customWidth="1"/>
    <col min="10" max="10" width="14.85546875" style="13" bestFit="1" customWidth="1"/>
    <col min="11" max="11" width="12.28515625" style="13" bestFit="1" customWidth="1"/>
    <col min="12" max="12" width="13.42578125" style="13" bestFit="1" customWidth="1"/>
    <col min="13" max="16384" width="9.28515625" style="13"/>
  </cols>
  <sheetData>
    <row r="1" spans="2:12" ht="15.75" x14ac:dyDescent="0.25">
      <c r="B1" s="71" t="s">
        <v>120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2:12" x14ac:dyDescent="0.2">
      <c r="B2" s="74" t="s">
        <v>0</v>
      </c>
      <c r="C2" s="75" t="s">
        <v>1</v>
      </c>
      <c r="D2" s="75" t="s">
        <v>2</v>
      </c>
      <c r="E2" s="75" t="s">
        <v>3</v>
      </c>
      <c r="F2" s="76" t="s">
        <v>49</v>
      </c>
      <c r="G2" s="77"/>
      <c r="H2" s="78"/>
      <c r="I2" s="48"/>
      <c r="J2" s="76" t="s">
        <v>50</v>
      </c>
      <c r="K2" s="78"/>
      <c r="L2" s="72" t="s">
        <v>35</v>
      </c>
    </row>
    <row r="3" spans="2:12" x14ac:dyDescent="0.25">
      <c r="B3" s="74"/>
      <c r="C3" s="75"/>
      <c r="D3" s="75"/>
      <c r="E3" s="75"/>
      <c r="F3" s="1" t="s">
        <v>4</v>
      </c>
      <c r="G3" s="1" t="s">
        <v>114</v>
      </c>
      <c r="H3" s="1" t="s">
        <v>115</v>
      </c>
      <c r="I3" s="1"/>
      <c r="J3" s="1" t="s">
        <v>51</v>
      </c>
      <c r="K3" s="1" t="s">
        <v>115</v>
      </c>
      <c r="L3" s="72"/>
    </row>
    <row r="4" spans="2:12" x14ac:dyDescent="0.25">
      <c r="B4" s="2" t="s">
        <v>5</v>
      </c>
      <c r="C4" s="61" t="s">
        <v>6</v>
      </c>
      <c r="D4" s="17"/>
      <c r="E4" s="17"/>
      <c r="F4" s="18"/>
      <c r="G4" s="19"/>
      <c r="H4" s="19"/>
      <c r="I4" s="16"/>
      <c r="J4" s="19"/>
      <c r="K4" s="19"/>
      <c r="L4" s="72"/>
    </row>
    <row r="5" spans="2:12" x14ac:dyDescent="0.2">
      <c r="B5" s="8" t="s">
        <v>7</v>
      </c>
      <c r="C5" s="62" t="s">
        <v>81</v>
      </c>
      <c r="D5" s="49">
        <v>29</v>
      </c>
      <c r="E5" s="15" t="s">
        <v>8</v>
      </c>
      <c r="F5" s="50"/>
      <c r="G5" s="7">
        <f t="shared" ref="G5" si="0">D5*F5</f>
        <v>0</v>
      </c>
      <c r="H5" s="7" t="s">
        <v>9</v>
      </c>
      <c r="I5" s="7"/>
      <c r="J5" s="7">
        <f t="shared" ref="J5" si="1">G5*1.21</f>
        <v>0</v>
      </c>
      <c r="K5" s="7" t="s">
        <v>9</v>
      </c>
      <c r="L5" s="16">
        <f t="shared" ref="L5" si="2">J5-G5</f>
        <v>0</v>
      </c>
    </row>
    <row r="6" spans="2:12" x14ac:dyDescent="0.2">
      <c r="B6" s="8" t="s">
        <v>10</v>
      </c>
      <c r="C6" s="62" t="s">
        <v>82</v>
      </c>
      <c r="D6" s="49">
        <v>92</v>
      </c>
      <c r="E6" s="15" t="s">
        <v>8</v>
      </c>
      <c r="F6" s="50"/>
      <c r="G6" s="7">
        <f t="shared" ref="G6" si="3">D6*F6</f>
        <v>0</v>
      </c>
      <c r="H6" s="7" t="s">
        <v>9</v>
      </c>
      <c r="I6" s="7"/>
      <c r="J6" s="7">
        <f t="shared" ref="J6" si="4">G6*1.21</f>
        <v>0</v>
      </c>
      <c r="K6" s="7" t="s">
        <v>9</v>
      </c>
      <c r="L6" s="16">
        <f t="shared" ref="L6" si="5">J6-G6</f>
        <v>0</v>
      </c>
    </row>
    <row r="7" spans="2:12" x14ac:dyDescent="0.2">
      <c r="B7" s="8" t="s">
        <v>11</v>
      </c>
      <c r="C7" s="62" t="s">
        <v>83</v>
      </c>
      <c r="D7" s="49">
        <v>287</v>
      </c>
      <c r="E7" s="15" t="s">
        <v>8</v>
      </c>
      <c r="F7" s="50"/>
      <c r="G7" s="7">
        <f t="shared" ref="G7:G9" si="6">D7*F7</f>
        <v>0</v>
      </c>
      <c r="H7" s="7" t="s">
        <v>9</v>
      </c>
      <c r="I7" s="7"/>
      <c r="J7" s="7">
        <f t="shared" ref="J7:J9" si="7">G7*1.21</f>
        <v>0</v>
      </c>
      <c r="K7" s="7" t="s">
        <v>9</v>
      </c>
      <c r="L7" s="16">
        <f t="shared" ref="L7:L9" si="8">J7-G7</f>
        <v>0</v>
      </c>
    </row>
    <row r="8" spans="2:12" x14ac:dyDescent="0.2">
      <c r="B8" s="8" t="s">
        <v>12</v>
      </c>
      <c r="C8" s="62" t="s">
        <v>84</v>
      </c>
      <c r="D8" s="49">
        <v>20</v>
      </c>
      <c r="E8" s="15" t="s">
        <v>8</v>
      </c>
      <c r="F8" s="50"/>
      <c r="G8" s="7">
        <f t="shared" ref="G8:G10" si="9">D8*F8</f>
        <v>0</v>
      </c>
      <c r="H8" s="7" t="s">
        <v>9</v>
      </c>
      <c r="I8" s="7"/>
      <c r="J8" s="7">
        <f t="shared" ref="J8:J10" si="10">G8*1.21</f>
        <v>0</v>
      </c>
      <c r="K8" s="7" t="s">
        <v>9</v>
      </c>
      <c r="L8" s="16">
        <f t="shared" ref="L8:L10" si="11">J8-G8</f>
        <v>0</v>
      </c>
    </row>
    <row r="9" spans="2:12" x14ac:dyDescent="0.2">
      <c r="B9" s="8" t="s">
        <v>13</v>
      </c>
      <c r="C9" s="62" t="s">
        <v>85</v>
      </c>
      <c r="D9" s="49">
        <v>153</v>
      </c>
      <c r="E9" s="15" t="s">
        <v>8</v>
      </c>
      <c r="F9" s="50"/>
      <c r="G9" s="7">
        <f t="shared" si="6"/>
        <v>0</v>
      </c>
      <c r="H9" s="7" t="s">
        <v>9</v>
      </c>
      <c r="I9" s="7"/>
      <c r="J9" s="7">
        <f t="shared" si="7"/>
        <v>0</v>
      </c>
      <c r="K9" s="7" t="s">
        <v>9</v>
      </c>
      <c r="L9" s="16">
        <f t="shared" si="8"/>
        <v>0</v>
      </c>
    </row>
    <row r="10" spans="2:12" x14ac:dyDescent="0.2">
      <c r="B10" s="8" t="s">
        <v>36</v>
      </c>
      <c r="C10" s="62" t="s">
        <v>86</v>
      </c>
      <c r="D10" s="49">
        <v>16</v>
      </c>
      <c r="E10" s="15" t="s">
        <v>8</v>
      </c>
      <c r="F10" s="50"/>
      <c r="G10" s="7">
        <f t="shared" si="9"/>
        <v>0</v>
      </c>
      <c r="H10" s="7" t="s">
        <v>9</v>
      </c>
      <c r="I10" s="7"/>
      <c r="J10" s="7">
        <f t="shared" si="10"/>
        <v>0</v>
      </c>
      <c r="K10" s="7" t="s">
        <v>9</v>
      </c>
      <c r="L10" s="16">
        <f t="shared" si="11"/>
        <v>0</v>
      </c>
    </row>
    <row r="11" spans="2:12" x14ac:dyDescent="0.2">
      <c r="B11" s="8" t="s">
        <v>59</v>
      </c>
      <c r="C11" s="62" t="s">
        <v>87</v>
      </c>
      <c r="D11" s="49">
        <v>142</v>
      </c>
      <c r="E11" s="15" t="s">
        <v>8</v>
      </c>
      <c r="F11" s="50"/>
      <c r="G11" s="7">
        <f t="shared" ref="G11:G24" si="12">D11*F11</f>
        <v>0</v>
      </c>
      <c r="H11" s="7" t="s">
        <v>9</v>
      </c>
      <c r="I11" s="7"/>
      <c r="J11" s="7">
        <f t="shared" ref="J11:J24" si="13">G11*1.21</f>
        <v>0</v>
      </c>
      <c r="K11" s="7" t="s">
        <v>9</v>
      </c>
      <c r="L11" s="16">
        <f t="shared" ref="L11:L24" si="14">J11-G11</f>
        <v>0</v>
      </c>
    </row>
    <row r="12" spans="2:12" x14ac:dyDescent="0.2">
      <c r="B12" s="8" t="s">
        <v>60</v>
      </c>
      <c r="C12" s="62" t="s">
        <v>88</v>
      </c>
      <c r="D12" s="49">
        <v>15</v>
      </c>
      <c r="E12" s="15" t="s">
        <v>8</v>
      </c>
      <c r="F12" s="50"/>
      <c r="G12" s="7">
        <f t="shared" si="12"/>
        <v>0</v>
      </c>
      <c r="H12" s="7" t="s">
        <v>9</v>
      </c>
      <c r="I12" s="7"/>
      <c r="J12" s="7">
        <f t="shared" si="13"/>
        <v>0</v>
      </c>
      <c r="K12" s="7" t="s">
        <v>9</v>
      </c>
      <c r="L12" s="16">
        <f t="shared" si="14"/>
        <v>0</v>
      </c>
    </row>
    <row r="13" spans="2:12" x14ac:dyDescent="0.2">
      <c r="B13" s="8" t="s">
        <v>61</v>
      </c>
      <c r="C13" s="62" t="s">
        <v>89</v>
      </c>
      <c r="D13" s="49">
        <v>11</v>
      </c>
      <c r="E13" s="15" t="s">
        <v>8</v>
      </c>
      <c r="F13" s="50"/>
      <c r="G13" s="7">
        <f t="shared" si="12"/>
        <v>0</v>
      </c>
      <c r="H13" s="7" t="s">
        <v>9</v>
      </c>
      <c r="I13" s="7"/>
      <c r="J13" s="7">
        <f t="shared" si="13"/>
        <v>0</v>
      </c>
      <c r="K13" s="7" t="s">
        <v>9</v>
      </c>
      <c r="L13" s="16">
        <f t="shared" si="14"/>
        <v>0</v>
      </c>
    </row>
    <row r="14" spans="2:12" x14ac:dyDescent="0.2">
      <c r="B14" s="8" t="s">
        <v>62</v>
      </c>
      <c r="C14" s="62" t="s">
        <v>90</v>
      </c>
      <c r="D14" s="49">
        <v>9</v>
      </c>
      <c r="E14" s="15" t="s">
        <v>8</v>
      </c>
      <c r="F14" s="50"/>
      <c r="G14" s="7">
        <f t="shared" si="12"/>
        <v>0</v>
      </c>
      <c r="H14" s="7" t="s">
        <v>9</v>
      </c>
      <c r="I14" s="7"/>
      <c r="J14" s="7">
        <f t="shared" si="13"/>
        <v>0</v>
      </c>
      <c r="K14" s="7" t="s">
        <v>9</v>
      </c>
      <c r="L14" s="16">
        <f t="shared" si="14"/>
        <v>0</v>
      </c>
    </row>
    <row r="15" spans="2:12" x14ac:dyDescent="0.2">
      <c r="B15" s="8" t="s">
        <v>63</v>
      </c>
      <c r="C15" s="62" t="s">
        <v>91</v>
      </c>
      <c r="D15" s="49">
        <v>17</v>
      </c>
      <c r="E15" s="15" t="s">
        <v>8</v>
      </c>
      <c r="F15" s="50"/>
      <c r="G15" s="7">
        <f t="shared" si="12"/>
        <v>0</v>
      </c>
      <c r="H15" s="7" t="s">
        <v>9</v>
      </c>
      <c r="I15" s="7"/>
      <c r="J15" s="7">
        <f t="shared" si="13"/>
        <v>0</v>
      </c>
      <c r="K15" s="7" t="s">
        <v>9</v>
      </c>
      <c r="L15" s="16">
        <f t="shared" si="14"/>
        <v>0</v>
      </c>
    </row>
    <row r="16" spans="2:12" x14ac:dyDescent="0.2">
      <c r="B16" s="8" t="s">
        <v>64</v>
      </c>
      <c r="C16" s="62" t="s">
        <v>92</v>
      </c>
      <c r="D16" s="49">
        <v>13</v>
      </c>
      <c r="E16" s="15" t="s">
        <v>8</v>
      </c>
      <c r="F16" s="50"/>
      <c r="G16" s="7">
        <f t="shared" si="12"/>
        <v>0</v>
      </c>
      <c r="H16" s="7" t="s">
        <v>9</v>
      </c>
      <c r="I16" s="7"/>
      <c r="J16" s="7">
        <f t="shared" si="13"/>
        <v>0</v>
      </c>
      <c r="K16" s="7" t="s">
        <v>9</v>
      </c>
      <c r="L16" s="16">
        <f t="shared" si="14"/>
        <v>0</v>
      </c>
    </row>
    <row r="17" spans="2:12" x14ac:dyDescent="0.2">
      <c r="B17" s="8" t="s">
        <v>65</v>
      </c>
      <c r="C17" s="62" t="s">
        <v>93</v>
      </c>
      <c r="D17" s="49">
        <v>9</v>
      </c>
      <c r="E17" s="15" t="s">
        <v>8</v>
      </c>
      <c r="F17" s="50"/>
      <c r="G17" s="7">
        <f t="shared" si="12"/>
        <v>0</v>
      </c>
      <c r="H17" s="7" t="s">
        <v>9</v>
      </c>
      <c r="I17" s="7"/>
      <c r="J17" s="7">
        <f t="shared" si="13"/>
        <v>0</v>
      </c>
      <c r="K17" s="7" t="s">
        <v>9</v>
      </c>
      <c r="L17" s="16">
        <f t="shared" si="14"/>
        <v>0</v>
      </c>
    </row>
    <row r="18" spans="2:12" x14ac:dyDescent="0.2">
      <c r="B18" s="8" t="s">
        <v>52</v>
      </c>
      <c r="C18" s="62" t="s">
        <v>94</v>
      </c>
      <c r="D18" s="49">
        <v>9</v>
      </c>
      <c r="E18" s="15" t="s">
        <v>8</v>
      </c>
      <c r="F18" s="50"/>
      <c r="G18" s="7">
        <f t="shared" si="12"/>
        <v>0</v>
      </c>
      <c r="H18" s="7" t="s">
        <v>9</v>
      </c>
      <c r="I18" s="7"/>
      <c r="J18" s="7">
        <f t="shared" si="13"/>
        <v>0</v>
      </c>
      <c r="K18" s="7" t="s">
        <v>9</v>
      </c>
      <c r="L18" s="16">
        <f t="shared" si="14"/>
        <v>0</v>
      </c>
    </row>
    <row r="19" spans="2:12" x14ac:dyDescent="0.2">
      <c r="B19" s="8" t="s">
        <v>57</v>
      </c>
      <c r="C19" s="62" t="s">
        <v>95</v>
      </c>
      <c r="D19" s="49">
        <v>4</v>
      </c>
      <c r="E19" s="15" t="s">
        <v>8</v>
      </c>
      <c r="F19" s="50"/>
      <c r="G19" s="7">
        <f t="shared" si="12"/>
        <v>0</v>
      </c>
      <c r="H19" s="7" t="s">
        <v>9</v>
      </c>
      <c r="I19" s="7"/>
      <c r="J19" s="7">
        <f t="shared" si="13"/>
        <v>0</v>
      </c>
      <c r="K19" s="7" t="s">
        <v>9</v>
      </c>
      <c r="L19" s="16">
        <f t="shared" si="14"/>
        <v>0</v>
      </c>
    </row>
    <row r="20" spans="2:12" x14ac:dyDescent="0.2">
      <c r="B20" s="8" t="s">
        <v>58</v>
      </c>
      <c r="C20" s="62" t="s">
        <v>96</v>
      </c>
      <c r="D20" s="49">
        <v>48</v>
      </c>
      <c r="E20" s="15" t="s">
        <v>8</v>
      </c>
      <c r="F20" s="50"/>
      <c r="G20" s="7">
        <f t="shared" si="12"/>
        <v>0</v>
      </c>
      <c r="H20" s="7" t="s">
        <v>9</v>
      </c>
      <c r="I20" s="7"/>
      <c r="J20" s="7">
        <f t="shared" si="13"/>
        <v>0</v>
      </c>
      <c r="K20" s="7" t="s">
        <v>9</v>
      </c>
      <c r="L20" s="16">
        <f t="shared" si="14"/>
        <v>0</v>
      </c>
    </row>
    <row r="21" spans="2:12" x14ac:dyDescent="0.2">
      <c r="B21" s="8" t="s">
        <v>66</v>
      </c>
      <c r="C21" s="62" t="s">
        <v>97</v>
      </c>
      <c r="D21" s="49">
        <v>7</v>
      </c>
      <c r="E21" s="15" t="s">
        <v>8</v>
      </c>
      <c r="F21" s="50"/>
      <c r="G21" s="7">
        <f t="shared" si="12"/>
        <v>0</v>
      </c>
      <c r="H21" s="7" t="s">
        <v>9</v>
      </c>
      <c r="I21" s="7"/>
      <c r="J21" s="7">
        <f t="shared" si="13"/>
        <v>0</v>
      </c>
      <c r="K21" s="7" t="s">
        <v>9</v>
      </c>
      <c r="L21" s="16">
        <f t="shared" si="14"/>
        <v>0</v>
      </c>
    </row>
    <row r="22" spans="2:12" x14ac:dyDescent="0.2">
      <c r="B22" s="8" t="s">
        <v>67</v>
      </c>
      <c r="C22" s="62" t="s">
        <v>98</v>
      </c>
      <c r="D22" s="49">
        <v>3</v>
      </c>
      <c r="E22" s="15" t="s">
        <v>8</v>
      </c>
      <c r="F22" s="50"/>
      <c r="G22" s="7">
        <f t="shared" si="12"/>
        <v>0</v>
      </c>
      <c r="H22" s="7" t="s">
        <v>9</v>
      </c>
      <c r="I22" s="7"/>
      <c r="J22" s="7">
        <f t="shared" si="13"/>
        <v>0</v>
      </c>
      <c r="K22" s="7" t="s">
        <v>9</v>
      </c>
      <c r="L22" s="16">
        <f t="shared" si="14"/>
        <v>0</v>
      </c>
    </row>
    <row r="23" spans="2:12" x14ac:dyDescent="0.2">
      <c r="B23" s="8" t="s">
        <v>68</v>
      </c>
      <c r="C23" s="62" t="s">
        <v>99</v>
      </c>
      <c r="D23" s="49">
        <v>35</v>
      </c>
      <c r="E23" s="15" t="s">
        <v>8</v>
      </c>
      <c r="F23" s="50"/>
      <c r="G23" s="7">
        <f t="shared" si="12"/>
        <v>0</v>
      </c>
      <c r="H23" s="7" t="s">
        <v>9</v>
      </c>
      <c r="I23" s="7"/>
      <c r="J23" s="7">
        <f t="shared" si="13"/>
        <v>0</v>
      </c>
      <c r="K23" s="7" t="s">
        <v>9</v>
      </c>
      <c r="L23" s="16">
        <f t="shared" si="14"/>
        <v>0</v>
      </c>
    </row>
    <row r="24" spans="2:12" x14ac:dyDescent="0.2">
      <c r="B24" s="8" t="s">
        <v>69</v>
      </c>
      <c r="C24" s="62" t="s">
        <v>100</v>
      </c>
      <c r="D24" s="49">
        <v>4</v>
      </c>
      <c r="E24" s="15" t="s">
        <v>8</v>
      </c>
      <c r="F24" s="50"/>
      <c r="G24" s="7">
        <f t="shared" si="12"/>
        <v>0</v>
      </c>
      <c r="H24" s="7" t="s">
        <v>9</v>
      </c>
      <c r="I24" s="7"/>
      <c r="J24" s="7">
        <f t="shared" si="13"/>
        <v>0</v>
      </c>
      <c r="K24" s="7" t="s">
        <v>9</v>
      </c>
      <c r="L24" s="16">
        <f t="shared" si="14"/>
        <v>0</v>
      </c>
    </row>
    <row r="25" spans="2:12" x14ac:dyDescent="0.2">
      <c r="B25" s="8" t="s">
        <v>70</v>
      </c>
      <c r="C25" s="62" t="s">
        <v>80</v>
      </c>
      <c r="D25" s="53">
        <f>SUM(D5:D24)</f>
        <v>923</v>
      </c>
      <c r="E25" s="15" t="s">
        <v>8</v>
      </c>
      <c r="F25" s="54"/>
      <c r="G25" s="7">
        <f t="shared" ref="G25:G26" si="15">D25*F25</f>
        <v>0</v>
      </c>
      <c r="H25" s="7" t="s">
        <v>9</v>
      </c>
      <c r="I25" s="7"/>
      <c r="J25" s="7">
        <f t="shared" ref="J25:J26" si="16">G25*1.21</f>
        <v>0</v>
      </c>
      <c r="K25" s="7" t="s">
        <v>9</v>
      </c>
      <c r="L25" s="16">
        <f t="shared" ref="L25:L26" si="17">J25-G25</f>
        <v>0</v>
      </c>
    </row>
    <row r="26" spans="2:12" ht="25.5" x14ac:dyDescent="0.2">
      <c r="B26" s="8" t="s">
        <v>71</v>
      </c>
      <c r="C26" s="63" t="s">
        <v>55</v>
      </c>
      <c r="D26" s="53">
        <v>83</v>
      </c>
      <c r="E26" s="15" t="s">
        <v>8</v>
      </c>
      <c r="F26" s="52"/>
      <c r="G26" s="7">
        <f t="shared" si="15"/>
        <v>0</v>
      </c>
      <c r="H26" s="7" t="s">
        <v>9</v>
      </c>
      <c r="I26" s="7"/>
      <c r="J26" s="7">
        <f t="shared" si="16"/>
        <v>0</v>
      </c>
      <c r="K26" s="7" t="s">
        <v>9</v>
      </c>
      <c r="L26" s="16">
        <f t="shared" si="17"/>
        <v>0</v>
      </c>
    </row>
    <row r="27" spans="2:12" x14ac:dyDescent="0.25">
      <c r="B27" s="8" t="s">
        <v>72</v>
      </c>
      <c r="C27" s="64" t="s">
        <v>102</v>
      </c>
      <c r="D27" s="39">
        <f>83*2</f>
        <v>166</v>
      </c>
      <c r="E27" s="15" t="s">
        <v>8</v>
      </c>
      <c r="F27" s="10"/>
      <c r="G27" s="7">
        <f t="shared" ref="G27:G28" si="18">D27*F27</f>
        <v>0</v>
      </c>
      <c r="H27" s="7" t="s">
        <v>9</v>
      </c>
      <c r="I27" s="7"/>
      <c r="J27" s="7">
        <f t="shared" ref="J27:J28" si="19">G27*1.21</f>
        <v>0</v>
      </c>
      <c r="K27" s="7" t="s">
        <v>9</v>
      </c>
      <c r="L27" s="16">
        <f t="shared" ref="L27:L28" si="20">J27-G27</f>
        <v>0</v>
      </c>
    </row>
    <row r="28" spans="2:12" x14ac:dyDescent="0.2">
      <c r="B28" s="8" t="s">
        <v>73</v>
      </c>
      <c r="C28" s="62" t="s">
        <v>54</v>
      </c>
      <c r="D28" s="57">
        <v>6211</v>
      </c>
      <c r="E28" s="58" t="s">
        <v>39</v>
      </c>
      <c r="F28" s="10"/>
      <c r="G28" s="59">
        <f t="shared" si="18"/>
        <v>0</v>
      </c>
      <c r="H28" s="59" t="s">
        <v>9</v>
      </c>
      <c r="I28" s="59"/>
      <c r="J28" s="59">
        <f t="shared" si="19"/>
        <v>0</v>
      </c>
      <c r="K28" s="59" t="s">
        <v>9</v>
      </c>
      <c r="L28" s="60">
        <f t="shared" si="20"/>
        <v>0</v>
      </c>
    </row>
    <row r="29" spans="2:12" x14ac:dyDescent="0.2">
      <c r="B29" s="8" t="s">
        <v>74</v>
      </c>
      <c r="C29" s="62" t="s">
        <v>101</v>
      </c>
      <c r="D29" s="57">
        <v>7</v>
      </c>
      <c r="E29" s="58" t="s">
        <v>8</v>
      </c>
      <c r="F29" s="10"/>
      <c r="G29" s="59">
        <f t="shared" ref="G29:G30" si="21">D29*F29</f>
        <v>0</v>
      </c>
      <c r="H29" s="59" t="s">
        <v>9</v>
      </c>
      <c r="I29" s="59"/>
      <c r="J29" s="59">
        <f t="shared" ref="J29:J30" si="22">G29*1.21</f>
        <v>0</v>
      </c>
      <c r="K29" s="59" t="s">
        <v>9</v>
      </c>
      <c r="L29" s="60">
        <f t="shared" ref="L29:L30" si="23">J29-G29</f>
        <v>0</v>
      </c>
    </row>
    <row r="30" spans="2:12" x14ac:dyDescent="0.2">
      <c r="B30" s="8" t="s">
        <v>106</v>
      </c>
      <c r="C30" s="63" t="s">
        <v>103</v>
      </c>
      <c r="D30" s="39">
        <v>83</v>
      </c>
      <c r="E30" s="15" t="s">
        <v>8</v>
      </c>
      <c r="F30" s="10"/>
      <c r="G30" s="7">
        <f t="shared" si="21"/>
        <v>0</v>
      </c>
      <c r="H30" s="7" t="s">
        <v>9</v>
      </c>
      <c r="I30" s="7"/>
      <c r="J30" s="7">
        <f t="shared" si="22"/>
        <v>0</v>
      </c>
      <c r="K30" s="7" t="s">
        <v>9</v>
      </c>
      <c r="L30" s="16">
        <f t="shared" si="23"/>
        <v>0</v>
      </c>
    </row>
    <row r="31" spans="2:12" x14ac:dyDescent="0.2">
      <c r="B31" s="8" t="s">
        <v>75</v>
      </c>
      <c r="C31" s="63" t="s">
        <v>104</v>
      </c>
      <c r="D31" s="39">
        <v>31</v>
      </c>
      <c r="E31" s="15" t="s">
        <v>8</v>
      </c>
      <c r="F31" s="10"/>
      <c r="G31" s="7">
        <f t="shared" ref="G31" si="24">D31*F31</f>
        <v>0</v>
      </c>
      <c r="H31" s="7" t="s">
        <v>9</v>
      </c>
      <c r="I31" s="7"/>
      <c r="J31" s="7">
        <f t="shared" ref="J31" si="25">G31*1.21</f>
        <v>0</v>
      </c>
      <c r="K31" s="7" t="s">
        <v>9</v>
      </c>
      <c r="L31" s="16">
        <f t="shared" ref="L31" si="26">J31-G31</f>
        <v>0</v>
      </c>
    </row>
    <row r="32" spans="2:12" x14ac:dyDescent="0.2">
      <c r="B32" s="8" t="s">
        <v>76</v>
      </c>
      <c r="C32" s="63" t="s">
        <v>105</v>
      </c>
      <c r="D32" s="15">
        <v>1</v>
      </c>
      <c r="E32" s="42" t="s">
        <v>14</v>
      </c>
      <c r="F32" s="10"/>
      <c r="G32" s="44" t="s">
        <v>9</v>
      </c>
      <c r="H32" s="44">
        <f t="shared" ref="H32" si="27">D32*F32</f>
        <v>0</v>
      </c>
      <c r="I32" s="45"/>
      <c r="J32" s="45" t="s">
        <v>9</v>
      </c>
      <c r="K32" s="45">
        <f>H32*1.21</f>
        <v>0</v>
      </c>
      <c r="L32" s="45">
        <f>K32-H32</f>
        <v>0</v>
      </c>
    </row>
    <row r="33" spans="2:12" x14ac:dyDescent="0.25">
      <c r="B33" s="3"/>
      <c r="C33" s="65"/>
      <c r="D33" s="20"/>
      <c r="E33" s="20"/>
      <c r="F33" s="21"/>
      <c r="G33" s="22"/>
      <c r="H33" s="22"/>
      <c r="I33" s="22"/>
      <c r="J33" s="22"/>
      <c r="K33" s="22"/>
      <c r="L33" s="22"/>
    </row>
    <row r="34" spans="2:12" x14ac:dyDescent="0.25">
      <c r="B34" s="2" t="s">
        <v>15</v>
      </c>
      <c r="C34" s="61" t="s">
        <v>16</v>
      </c>
      <c r="D34" s="17"/>
      <c r="E34" s="17"/>
      <c r="F34" s="17"/>
      <c r="G34" s="19"/>
      <c r="H34" s="19"/>
      <c r="I34" s="16"/>
      <c r="J34" s="19"/>
      <c r="K34" s="19"/>
      <c r="L34" s="19"/>
    </row>
    <row r="35" spans="2:12" x14ac:dyDescent="0.25">
      <c r="B35" s="4" t="s">
        <v>17</v>
      </c>
      <c r="C35" s="66" t="s">
        <v>40</v>
      </c>
      <c r="D35" s="15">
        <v>934</v>
      </c>
      <c r="E35" s="15" t="s">
        <v>8</v>
      </c>
      <c r="F35" s="23"/>
      <c r="G35" s="16">
        <f t="shared" ref="G35:G38" si="28">D35*F35</f>
        <v>0</v>
      </c>
      <c r="H35" s="16" t="s">
        <v>9</v>
      </c>
      <c r="I35" s="16"/>
      <c r="J35" s="16">
        <f t="shared" ref="J35:J41" si="29">G35*1.21</f>
        <v>0</v>
      </c>
      <c r="K35" s="16" t="s">
        <v>9</v>
      </c>
      <c r="L35" s="16">
        <f t="shared" ref="L35:L41" si="30">J35-G35</f>
        <v>0</v>
      </c>
    </row>
    <row r="36" spans="2:12" x14ac:dyDescent="0.25">
      <c r="B36" s="4" t="s">
        <v>18</v>
      </c>
      <c r="C36" s="66" t="s">
        <v>41</v>
      </c>
      <c r="D36" s="15">
        <v>923</v>
      </c>
      <c r="E36" s="15" t="s">
        <v>8</v>
      </c>
      <c r="F36" s="23"/>
      <c r="G36" s="16">
        <f t="shared" si="28"/>
        <v>0</v>
      </c>
      <c r="H36" s="16" t="s">
        <v>9</v>
      </c>
      <c r="I36" s="16"/>
      <c r="J36" s="16">
        <f t="shared" si="29"/>
        <v>0</v>
      </c>
      <c r="K36" s="16" t="s">
        <v>9</v>
      </c>
      <c r="L36" s="16">
        <f t="shared" si="30"/>
        <v>0</v>
      </c>
    </row>
    <row r="37" spans="2:12" x14ac:dyDescent="0.2">
      <c r="B37" s="4" t="s">
        <v>109</v>
      </c>
      <c r="C37" s="67" t="s">
        <v>108</v>
      </c>
      <c r="D37" s="55">
        <f>D28</f>
        <v>6211</v>
      </c>
      <c r="E37" s="15" t="s">
        <v>39</v>
      </c>
      <c r="F37" s="10"/>
      <c r="G37" s="16">
        <f t="shared" si="28"/>
        <v>0</v>
      </c>
      <c r="H37" s="7" t="s">
        <v>9</v>
      </c>
      <c r="I37" s="7"/>
      <c r="J37" s="16">
        <f t="shared" si="29"/>
        <v>0</v>
      </c>
      <c r="K37" s="16" t="s">
        <v>9</v>
      </c>
      <c r="L37" s="16">
        <f t="shared" si="30"/>
        <v>0</v>
      </c>
    </row>
    <row r="38" spans="2:12" x14ac:dyDescent="0.2">
      <c r="B38" s="4" t="s">
        <v>38</v>
      </c>
      <c r="C38" s="67" t="s">
        <v>79</v>
      </c>
      <c r="D38" s="14">
        <f>D27</f>
        <v>166</v>
      </c>
      <c r="E38" s="15" t="s">
        <v>8</v>
      </c>
      <c r="F38" s="10"/>
      <c r="G38" s="16">
        <f t="shared" si="28"/>
        <v>0</v>
      </c>
      <c r="H38" s="7" t="s">
        <v>9</v>
      </c>
      <c r="I38" s="7"/>
      <c r="J38" s="16">
        <f t="shared" si="29"/>
        <v>0</v>
      </c>
      <c r="K38" s="16" t="s">
        <v>9</v>
      </c>
      <c r="L38" s="16">
        <f t="shared" si="30"/>
        <v>0</v>
      </c>
    </row>
    <row r="39" spans="2:12" x14ac:dyDescent="0.25">
      <c r="B39" s="4" t="s">
        <v>47</v>
      </c>
      <c r="C39" s="56" t="s">
        <v>77</v>
      </c>
      <c r="D39" s="14">
        <f>D29+D30</f>
        <v>90</v>
      </c>
      <c r="E39" s="15" t="s">
        <v>8</v>
      </c>
      <c r="F39" s="23"/>
      <c r="G39" s="16">
        <f t="shared" ref="G39:G41" si="31">D39*F39</f>
        <v>0</v>
      </c>
      <c r="H39" s="16" t="s">
        <v>9</v>
      </c>
      <c r="I39" s="16"/>
      <c r="J39" s="16">
        <f t="shared" si="29"/>
        <v>0</v>
      </c>
      <c r="K39" s="16" t="s">
        <v>9</v>
      </c>
      <c r="L39" s="16">
        <f t="shared" si="30"/>
        <v>0</v>
      </c>
    </row>
    <row r="40" spans="2:12" x14ac:dyDescent="0.25">
      <c r="B40" s="4" t="s">
        <v>53</v>
      </c>
      <c r="C40" s="56" t="s">
        <v>111</v>
      </c>
      <c r="D40" s="14">
        <f>D31</f>
        <v>31</v>
      </c>
      <c r="E40" s="15" t="s">
        <v>8</v>
      </c>
      <c r="F40" s="23"/>
      <c r="G40" s="16">
        <f t="shared" ref="G40" si="32">D40*F40</f>
        <v>0</v>
      </c>
      <c r="H40" s="16" t="s">
        <v>9</v>
      </c>
      <c r="I40" s="16"/>
      <c r="J40" s="16">
        <f t="shared" ref="J40" si="33">G40*1.21</f>
        <v>0</v>
      </c>
      <c r="K40" s="16" t="s">
        <v>9</v>
      </c>
      <c r="L40" s="16">
        <f t="shared" ref="L40" si="34">J40-G40</f>
        <v>0</v>
      </c>
    </row>
    <row r="41" spans="2:12" x14ac:dyDescent="0.25">
      <c r="B41" s="4" t="s">
        <v>112</v>
      </c>
      <c r="C41" s="56" t="s">
        <v>78</v>
      </c>
      <c r="D41" s="14">
        <v>97</v>
      </c>
      <c r="E41" s="15" t="s">
        <v>8</v>
      </c>
      <c r="F41" s="23"/>
      <c r="G41" s="16">
        <f t="shared" si="31"/>
        <v>0</v>
      </c>
      <c r="H41" s="7" t="s">
        <v>9</v>
      </c>
      <c r="I41" s="16"/>
      <c r="J41" s="16">
        <f t="shared" si="29"/>
        <v>0</v>
      </c>
      <c r="K41" s="16" t="s">
        <v>9</v>
      </c>
      <c r="L41" s="16">
        <f t="shared" si="30"/>
        <v>0</v>
      </c>
    </row>
    <row r="42" spans="2:12" x14ac:dyDescent="0.2">
      <c r="B42" s="4" t="s">
        <v>113</v>
      </c>
      <c r="C42" s="63" t="s">
        <v>119</v>
      </c>
      <c r="D42" s="15">
        <v>1</v>
      </c>
      <c r="E42" s="42" t="s">
        <v>14</v>
      </c>
      <c r="F42" s="10"/>
      <c r="G42" s="44" t="s">
        <v>9</v>
      </c>
      <c r="H42" s="44">
        <f t="shared" ref="H42" si="35">D42*F42</f>
        <v>0</v>
      </c>
      <c r="I42" s="45"/>
      <c r="J42" s="45" t="s">
        <v>9</v>
      </c>
      <c r="K42" s="45">
        <f>H42*1.21</f>
        <v>0</v>
      </c>
      <c r="L42" s="45">
        <f>K42-H42</f>
        <v>0</v>
      </c>
    </row>
    <row r="43" spans="2:12" x14ac:dyDescent="0.25">
      <c r="B43" s="3"/>
      <c r="C43" s="65"/>
      <c r="D43" s="20"/>
      <c r="E43" s="20"/>
      <c r="F43" s="25"/>
      <c r="G43" s="22"/>
      <c r="H43" s="22"/>
      <c r="I43" s="22"/>
      <c r="J43" s="22"/>
      <c r="K43" s="22"/>
      <c r="L43" s="22"/>
    </row>
    <row r="44" spans="2:12" x14ac:dyDescent="0.25">
      <c r="B44" s="2" t="s">
        <v>19</v>
      </c>
      <c r="C44" s="61" t="s">
        <v>20</v>
      </c>
      <c r="D44" s="17"/>
      <c r="E44" s="17"/>
      <c r="F44" s="24"/>
      <c r="G44" s="19"/>
      <c r="H44" s="19"/>
      <c r="I44" s="16"/>
      <c r="J44" s="19"/>
      <c r="K44" s="19"/>
      <c r="L44" s="19"/>
    </row>
    <row r="45" spans="2:12" s="40" customFormat="1" x14ac:dyDescent="0.2">
      <c r="B45" s="41" t="s">
        <v>21</v>
      </c>
      <c r="C45" s="68" t="s">
        <v>34</v>
      </c>
      <c r="D45" s="15">
        <v>462</v>
      </c>
      <c r="E45" s="42" t="s">
        <v>23</v>
      </c>
      <c r="F45" s="43"/>
      <c r="G45" s="44">
        <f t="shared" ref="G45" si="36">D45*F45</f>
        <v>0</v>
      </c>
      <c r="H45" s="44" t="s">
        <v>9</v>
      </c>
      <c r="I45" s="45"/>
      <c r="J45" s="45">
        <f t="shared" ref="J45" si="37">G45*1.21</f>
        <v>0</v>
      </c>
      <c r="K45" s="45" t="s">
        <v>9</v>
      </c>
      <c r="L45" s="45">
        <f t="shared" ref="L45" si="38">J45-G45</f>
        <v>0</v>
      </c>
    </row>
    <row r="46" spans="2:12" s="40" customFormat="1" x14ac:dyDescent="0.2">
      <c r="B46" s="41" t="s">
        <v>22</v>
      </c>
      <c r="C46" s="68" t="s">
        <v>44</v>
      </c>
      <c r="D46" s="15">
        <v>1</v>
      </c>
      <c r="E46" s="42" t="s">
        <v>45</v>
      </c>
      <c r="F46" s="43"/>
      <c r="G46" s="44" t="s">
        <v>9</v>
      </c>
      <c r="H46" s="44">
        <f t="shared" ref="H46:H47" si="39">D46*F46</f>
        <v>0</v>
      </c>
      <c r="I46" s="45"/>
      <c r="J46" s="45" t="s">
        <v>9</v>
      </c>
      <c r="K46" s="45">
        <f>H46*1.21</f>
        <v>0</v>
      </c>
      <c r="L46" s="45">
        <f>K46-H46</f>
        <v>0</v>
      </c>
    </row>
    <row r="47" spans="2:12" s="40" customFormat="1" x14ac:dyDescent="0.2">
      <c r="B47" s="41" t="s">
        <v>37</v>
      </c>
      <c r="C47" s="68" t="s">
        <v>110</v>
      </c>
      <c r="D47" s="15">
        <v>1</v>
      </c>
      <c r="E47" s="42" t="s">
        <v>14</v>
      </c>
      <c r="F47" s="43"/>
      <c r="G47" s="44" t="s">
        <v>9</v>
      </c>
      <c r="H47" s="44">
        <f t="shared" si="39"/>
        <v>0</v>
      </c>
      <c r="I47" s="45"/>
      <c r="J47" s="45" t="s">
        <v>9</v>
      </c>
      <c r="K47" s="45">
        <f>H47*1.21</f>
        <v>0</v>
      </c>
      <c r="L47" s="45">
        <f>K47-H47</f>
        <v>0</v>
      </c>
    </row>
    <row r="48" spans="2:12" s="40" customFormat="1" x14ac:dyDescent="0.2">
      <c r="B48" s="41" t="s">
        <v>42</v>
      </c>
      <c r="C48" s="68" t="s">
        <v>107</v>
      </c>
      <c r="D48" s="15">
        <v>1</v>
      </c>
      <c r="E48" s="42" t="s">
        <v>14</v>
      </c>
      <c r="F48" s="43"/>
      <c r="G48" s="44" t="s">
        <v>9</v>
      </c>
      <c r="H48" s="44">
        <f t="shared" ref="H48" si="40">D48*F48</f>
        <v>0</v>
      </c>
      <c r="I48" s="45"/>
      <c r="J48" s="45" t="s">
        <v>9</v>
      </c>
      <c r="K48" s="45">
        <f>H48*1.21</f>
        <v>0</v>
      </c>
      <c r="L48" s="45">
        <f>K48-H48</f>
        <v>0</v>
      </c>
    </row>
    <row r="49" spans="2:12" s="40" customFormat="1" x14ac:dyDescent="0.2">
      <c r="B49" s="41" t="s">
        <v>43</v>
      </c>
      <c r="C49" s="68" t="s">
        <v>56</v>
      </c>
      <c r="D49" s="15">
        <v>1</v>
      </c>
      <c r="E49" s="42" t="s">
        <v>14</v>
      </c>
      <c r="F49" s="43"/>
      <c r="G49" s="16">
        <f t="shared" ref="G49" si="41">D49*F49</f>
        <v>0</v>
      </c>
      <c r="H49" s="16" t="s">
        <v>9</v>
      </c>
      <c r="I49" s="16"/>
      <c r="J49" s="16">
        <f>G49*1.21</f>
        <v>0</v>
      </c>
      <c r="K49" s="16" t="s">
        <v>9</v>
      </c>
      <c r="L49" s="16">
        <f t="shared" ref="L49:L50" si="42">J49-G49</f>
        <v>0</v>
      </c>
    </row>
    <row r="50" spans="2:12" s="40" customFormat="1" x14ac:dyDescent="0.2">
      <c r="B50" s="41" t="s">
        <v>46</v>
      </c>
      <c r="C50" s="68" t="s">
        <v>118</v>
      </c>
      <c r="D50" s="15">
        <v>1</v>
      </c>
      <c r="E50" s="15" t="s">
        <v>14</v>
      </c>
      <c r="F50" s="43"/>
      <c r="G50" s="16">
        <f t="shared" ref="G50" si="43">D50*F50</f>
        <v>0</v>
      </c>
      <c r="H50" s="16" t="s">
        <v>9</v>
      </c>
      <c r="I50" s="16"/>
      <c r="J50" s="16">
        <f>G50*1.21</f>
        <v>0</v>
      </c>
      <c r="K50" s="16" t="s">
        <v>9</v>
      </c>
      <c r="L50" s="16">
        <f t="shared" si="42"/>
        <v>0</v>
      </c>
    </row>
    <row r="51" spans="2:12" x14ac:dyDescent="0.25">
      <c r="B51" s="3"/>
      <c r="C51" s="26"/>
      <c r="D51" s="20"/>
      <c r="E51" s="20"/>
      <c r="F51" s="21"/>
      <c r="G51" s="22"/>
      <c r="H51" s="22"/>
      <c r="I51" s="22"/>
      <c r="J51" s="22"/>
      <c r="K51" s="22"/>
      <c r="L51" s="22"/>
    </row>
    <row r="52" spans="2:12" x14ac:dyDescent="0.25">
      <c r="B52" s="2"/>
      <c r="C52" s="69" t="s">
        <v>24</v>
      </c>
      <c r="D52" s="5"/>
      <c r="E52" s="5" t="s">
        <v>25</v>
      </c>
      <c r="F52" s="27" t="s">
        <v>26</v>
      </c>
      <c r="G52" s="5" t="s">
        <v>27</v>
      </c>
      <c r="H52" s="5" t="s">
        <v>28</v>
      </c>
      <c r="I52" s="28"/>
      <c r="J52" s="29"/>
      <c r="K52" s="30"/>
      <c r="L52" s="30"/>
    </row>
    <row r="53" spans="2:12" x14ac:dyDescent="0.2">
      <c r="B53" s="4" t="s">
        <v>29</v>
      </c>
      <c r="C53" s="46" t="s">
        <v>48</v>
      </c>
      <c r="D53" s="15"/>
      <c r="E53" s="15"/>
      <c r="F53" s="11">
        <f>SUM(G5:H50)</f>
        <v>0</v>
      </c>
      <c r="G53" s="16">
        <f>H53-F53</f>
        <v>0</v>
      </c>
      <c r="H53" s="16">
        <f>F53*1.21</f>
        <v>0</v>
      </c>
      <c r="I53" s="28"/>
      <c r="J53" s="29"/>
      <c r="K53" s="29"/>
      <c r="L53" s="29"/>
    </row>
    <row r="54" spans="2:12" x14ac:dyDescent="0.2">
      <c r="B54" s="4" t="s">
        <v>30</v>
      </c>
      <c r="C54" s="47" t="s">
        <v>116</v>
      </c>
      <c r="D54" s="31"/>
      <c r="E54" s="32" t="e">
        <f>F54/F53</f>
        <v>#DIV/0!</v>
      </c>
      <c r="F54" s="33">
        <f>SUM(G5:G50)</f>
        <v>0</v>
      </c>
      <c r="G54" s="16">
        <f>H54-F54</f>
        <v>0</v>
      </c>
      <c r="H54" s="16">
        <f>F54*1.21</f>
        <v>0</v>
      </c>
      <c r="I54" s="28"/>
      <c r="J54" s="30"/>
      <c r="K54" s="30"/>
      <c r="L54" s="30"/>
    </row>
    <row r="55" spans="2:12" x14ac:dyDescent="0.2">
      <c r="B55" s="4" t="s">
        <v>31</v>
      </c>
      <c r="C55" s="47" t="s">
        <v>117</v>
      </c>
      <c r="D55" s="31"/>
      <c r="E55" s="32" t="e">
        <f>F55/F53</f>
        <v>#DIV/0!</v>
      </c>
      <c r="F55" s="33">
        <f>SUM(H5:H50)</f>
        <v>0</v>
      </c>
      <c r="G55" s="16">
        <f>H55-F55</f>
        <v>0</v>
      </c>
      <c r="H55" s="16">
        <f>F55*1.21</f>
        <v>0</v>
      </c>
      <c r="I55" s="28"/>
      <c r="J55" s="30"/>
      <c r="K55" s="29"/>
      <c r="L55" s="30"/>
    </row>
    <row r="56" spans="2:12" x14ac:dyDescent="0.25">
      <c r="B56" s="3"/>
      <c r="C56" s="34"/>
      <c r="D56" s="20"/>
      <c r="E56" s="20"/>
      <c r="F56" s="21"/>
      <c r="G56" s="22"/>
      <c r="H56" s="22"/>
      <c r="I56" s="22"/>
      <c r="J56" s="22"/>
      <c r="K56" s="22"/>
      <c r="L56" s="22"/>
    </row>
    <row r="57" spans="2:12" ht="13.5" thickBot="1" x14ac:dyDescent="0.3">
      <c r="B57" s="6" t="s">
        <v>32</v>
      </c>
      <c r="C57" s="35">
        <f ca="1">TODAY()</f>
        <v>45604</v>
      </c>
      <c r="D57" s="36"/>
      <c r="E57" s="36"/>
      <c r="F57" s="37" t="s">
        <v>33</v>
      </c>
      <c r="G57" s="73"/>
      <c r="H57" s="73"/>
      <c r="I57" s="38"/>
      <c r="J57" s="73"/>
      <c r="K57" s="73"/>
      <c r="L57" s="38"/>
    </row>
    <row r="60" spans="2:12" x14ac:dyDescent="0.2">
      <c r="F60" s="40"/>
      <c r="G60" s="51"/>
    </row>
    <row r="62" spans="2:12" x14ac:dyDescent="0.25">
      <c r="H62" s="12"/>
    </row>
  </sheetData>
  <mergeCells count="10">
    <mergeCell ref="B1:L1"/>
    <mergeCell ref="L2:L4"/>
    <mergeCell ref="G57:H57"/>
    <mergeCell ref="J57:K57"/>
    <mergeCell ref="B2:B3"/>
    <mergeCell ref="C2:C3"/>
    <mergeCell ref="D2:D3"/>
    <mergeCell ref="E2:E3"/>
    <mergeCell ref="F2:H2"/>
    <mergeCell ref="J2:K2"/>
  </mergeCells>
  <phoneticPr fontId="13" type="noConversion"/>
  <pageMargins left="0.7" right="0.7" top="0.78740157499999996" bottom="0.78740157499999996" header="0.3" footer="0.3"/>
  <pageSetup paperSize="9" scale="58" orientation="landscape" r:id="rId1"/>
  <ignoredErrors>
    <ignoredError sqref="B33 B17:B3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ZD č. 4</vt:lpstr>
      <vt:lpstr>'Příloha ZD č.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2024-11-08T07:36:20Z</dcterms:modified>
</cp:coreProperties>
</file>