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4\055 - Zajištění úklidových služeb pro MěÚ Česká Lípa a Městskou policii\Dotazy\"/>
    </mc:Choice>
  </mc:AlternateContent>
  <xr:revisionPtr revIDLastSave="0" documentId="13_ncr:1_{3DA0AF89-9ECD-4950-B9E5-8FC8EA65400D}" xr6:coauthVersionLast="47" xr6:coauthVersionMax="47" xr10:uidLastSave="{00000000-0000-0000-0000-000000000000}"/>
  <bookViews>
    <workbookView xWindow="-120" yWindow="-120" windowWidth="25440" windowHeight="15390" firstSheet="2" activeTab="5" xr2:uid="{00000000-000D-0000-FFFF-FFFF00000000}"/>
  </bookViews>
  <sheets>
    <sheet name="Rozpis zařízení" sheetId="12" r:id="rId1"/>
    <sheet name="Druhy pravidelných úklidů" sheetId="13" r:id="rId2"/>
    <sheet name="rozpis ploch objektů" sheetId="14" r:id="rId3"/>
    <sheet name="jednotkové ceny úklidů" sheetId="19" r:id="rId4"/>
    <sheet name="Opr. souhrnný rozpis nab. ceny" sheetId="17" r:id="rId5"/>
    <sheet name="Opr. jedn. ceny hyg. prostředků" sheetId="15" r:id="rId6"/>
  </sheets>
  <definedNames>
    <definedName name="_xlnm.Print_Area" localSheetId="1">'Druhy pravidelných úklidů'!$A$1:$C$101</definedName>
    <definedName name="_xlnm.Print_Area" localSheetId="5">'Opr. jedn. ceny hyg. prostředků'!$A$1:$E$22</definedName>
  </definedNames>
  <calcPr calcId="181029"/>
</workbook>
</file>

<file path=xl/calcChain.xml><?xml version="1.0" encoding="utf-8"?>
<calcChain xmlns="http://schemas.openxmlformats.org/spreadsheetml/2006/main">
  <c r="D29" i="17" l="1"/>
  <c r="F29" i="17" s="1"/>
  <c r="G29" i="17" s="1"/>
  <c r="H29" i="17" s="1"/>
  <c r="D20" i="17"/>
  <c r="E103" i="19"/>
  <c r="K173" i="14"/>
  <c r="J173" i="14"/>
  <c r="I173" i="14"/>
  <c r="I174" i="14" s="1"/>
  <c r="H173" i="14"/>
  <c r="G173" i="14"/>
  <c r="G174" i="14" s="1"/>
  <c r="F173" i="14"/>
  <c r="E173" i="14"/>
  <c r="E174" i="14" s="1"/>
  <c r="D173" i="14"/>
  <c r="C173" i="14"/>
  <c r="X81" i="19"/>
  <c r="Y81" i="19" s="1"/>
  <c r="S18" i="12"/>
  <c r="J45" i="19"/>
  <c r="H45" i="19"/>
  <c r="F45" i="19"/>
  <c r="D45" i="19"/>
  <c r="B45" i="19"/>
  <c r="C19" i="19"/>
  <c r="C20" i="19"/>
  <c r="V81" i="19"/>
  <c r="W81" i="19" s="1"/>
  <c r="I20" i="17" s="1"/>
  <c r="T81" i="19"/>
  <c r="U81" i="19" s="1"/>
  <c r="H20" i="17" s="1"/>
  <c r="R81" i="19"/>
  <c r="S81" i="19" s="1"/>
  <c r="G20" i="17" s="1"/>
  <c r="P81" i="19"/>
  <c r="Q81" i="19" s="1"/>
  <c r="F20" i="17" s="1"/>
  <c r="N81" i="19"/>
  <c r="O81" i="19" s="1"/>
  <c r="E20" i="17" s="1"/>
  <c r="L81" i="19"/>
  <c r="M81" i="19" s="1"/>
  <c r="J81" i="19"/>
  <c r="H81" i="19"/>
  <c r="F81" i="19"/>
  <c r="D81" i="19"/>
  <c r="B81" i="19"/>
  <c r="J61" i="19"/>
  <c r="H61" i="19"/>
  <c r="F61" i="19"/>
  <c r="D61" i="19"/>
  <c r="B61" i="19"/>
  <c r="K60" i="19"/>
  <c r="I60" i="19"/>
  <c r="G60" i="19"/>
  <c r="E60" i="19"/>
  <c r="C60" i="19"/>
  <c r="K59" i="19"/>
  <c r="I59" i="19"/>
  <c r="G59" i="19"/>
  <c r="E59" i="19"/>
  <c r="C59" i="19"/>
  <c r="J58" i="19"/>
  <c r="H58" i="19"/>
  <c r="F58" i="19"/>
  <c r="D58" i="19"/>
  <c r="B58" i="19"/>
  <c r="K57" i="19"/>
  <c r="I57" i="19"/>
  <c r="G57" i="19"/>
  <c r="E57" i="19"/>
  <c r="C57" i="19"/>
  <c r="K56" i="19"/>
  <c r="I56" i="19"/>
  <c r="G56" i="19"/>
  <c r="E56" i="19"/>
  <c r="C56" i="19"/>
  <c r="J55" i="19"/>
  <c r="H55" i="19"/>
  <c r="F55" i="19"/>
  <c r="D55" i="19"/>
  <c r="B55" i="19"/>
  <c r="K54" i="19"/>
  <c r="I54" i="19"/>
  <c r="G54" i="19"/>
  <c r="E54" i="19"/>
  <c r="C54" i="19"/>
  <c r="K53" i="19"/>
  <c r="I53" i="19"/>
  <c r="G53" i="19"/>
  <c r="E53" i="19"/>
  <c r="C53" i="19"/>
  <c r="J52" i="19"/>
  <c r="H52" i="19"/>
  <c r="F52" i="19"/>
  <c r="D52" i="19"/>
  <c r="B52" i="19"/>
  <c r="K51" i="19"/>
  <c r="I51" i="19"/>
  <c r="G51" i="19"/>
  <c r="E51" i="19"/>
  <c r="C51" i="19"/>
  <c r="K50" i="19"/>
  <c r="I50" i="19"/>
  <c r="G50" i="19"/>
  <c r="E50" i="19"/>
  <c r="C50" i="19"/>
  <c r="J49" i="19"/>
  <c r="H49" i="19"/>
  <c r="F49" i="19"/>
  <c r="D49" i="19"/>
  <c r="B49" i="19"/>
  <c r="K48" i="19"/>
  <c r="I48" i="19"/>
  <c r="G48" i="19"/>
  <c r="E48" i="19"/>
  <c r="C48" i="19"/>
  <c r="K47" i="19"/>
  <c r="I47" i="19"/>
  <c r="G47" i="19"/>
  <c r="E47" i="19"/>
  <c r="C47" i="19"/>
  <c r="K46" i="19"/>
  <c r="I46" i="19"/>
  <c r="G46" i="19"/>
  <c r="E46" i="19"/>
  <c r="C46" i="19"/>
  <c r="K44" i="19"/>
  <c r="I44" i="19"/>
  <c r="I45" i="19" s="1"/>
  <c r="G44" i="19"/>
  <c r="E44" i="19"/>
  <c r="C44" i="19"/>
  <c r="J43" i="19"/>
  <c r="H43" i="19"/>
  <c r="F43" i="19"/>
  <c r="D43" i="19"/>
  <c r="B43" i="19"/>
  <c r="K42" i="19"/>
  <c r="I42" i="19"/>
  <c r="G42" i="19"/>
  <c r="E42" i="19"/>
  <c r="C42" i="19"/>
  <c r="K41" i="19"/>
  <c r="I41" i="19"/>
  <c r="G41" i="19"/>
  <c r="E41" i="19"/>
  <c r="C41" i="19"/>
  <c r="K40" i="19"/>
  <c r="I40" i="19"/>
  <c r="G40" i="19"/>
  <c r="E40" i="19"/>
  <c r="C40" i="19"/>
  <c r="J39" i="19"/>
  <c r="H39" i="19"/>
  <c r="F39" i="19"/>
  <c r="D39" i="19"/>
  <c r="B39" i="19"/>
  <c r="K38" i="19"/>
  <c r="I38" i="19"/>
  <c r="G38" i="19"/>
  <c r="E38" i="19"/>
  <c r="C38" i="19"/>
  <c r="K37" i="19"/>
  <c r="I37" i="19"/>
  <c r="G37" i="19"/>
  <c r="E37" i="19"/>
  <c r="C37" i="19"/>
  <c r="K36" i="19"/>
  <c r="I36" i="19"/>
  <c r="G36" i="19"/>
  <c r="E36" i="19"/>
  <c r="C36" i="19"/>
  <c r="J35" i="19"/>
  <c r="H35" i="19"/>
  <c r="F35" i="19"/>
  <c r="D35" i="19"/>
  <c r="B35" i="19"/>
  <c r="K34" i="19"/>
  <c r="I34" i="19"/>
  <c r="G34" i="19"/>
  <c r="E34" i="19"/>
  <c r="C34" i="19"/>
  <c r="K33" i="19"/>
  <c r="I33" i="19"/>
  <c r="G33" i="19"/>
  <c r="E33" i="19"/>
  <c r="C33" i="19"/>
  <c r="K32" i="19"/>
  <c r="I32" i="19"/>
  <c r="G32" i="19"/>
  <c r="E32" i="19"/>
  <c r="C32" i="19"/>
  <c r="J31" i="19"/>
  <c r="H31" i="19"/>
  <c r="F31" i="19"/>
  <c r="D31" i="19"/>
  <c r="B31" i="19"/>
  <c r="K30" i="19"/>
  <c r="I30" i="19"/>
  <c r="G30" i="19"/>
  <c r="E30" i="19"/>
  <c r="C30" i="19"/>
  <c r="K29" i="19"/>
  <c r="I29" i="19"/>
  <c r="G29" i="19"/>
  <c r="E29" i="19"/>
  <c r="C29" i="19"/>
  <c r="J28" i="19"/>
  <c r="H28" i="19"/>
  <c r="F28" i="19"/>
  <c r="D28" i="19"/>
  <c r="B28" i="19"/>
  <c r="K27" i="19"/>
  <c r="I27" i="19"/>
  <c r="G27" i="19"/>
  <c r="E27" i="19"/>
  <c r="C27" i="19"/>
  <c r="K26" i="19"/>
  <c r="I26" i="19"/>
  <c r="G26" i="19"/>
  <c r="E26" i="19"/>
  <c r="C26" i="19"/>
  <c r="J25" i="19"/>
  <c r="H25" i="19"/>
  <c r="F25" i="19"/>
  <c r="D25" i="19"/>
  <c r="B25" i="19"/>
  <c r="K24" i="19"/>
  <c r="I24" i="19"/>
  <c r="G24" i="19"/>
  <c r="E24" i="19"/>
  <c r="C24" i="19"/>
  <c r="K23" i="19"/>
  <c r="I23" i="19"/>
  <c r="G23" i="19"/>
  <c r="E23" i="19"/>
  <c r="C23" i="19"/>
  <c r="K22" i="19"/>
  <c r="I22" i="19"/>
  <c r="G22" i="19"/>
  <c r="E22" i="19"/>
  <c r="C22" i="19"/>
  <c r="J21" i="19"/>
  <c r="H21" i="19"/>
  <c r="F21" i="19"/>
  <c r="D21" i="19"/>
  <c r="B21" i="19"/>
  <c r="K20" i="19"/>
  <c r="I20" i="19"/>
  <c r="G20" i="19"/>
  <c r="E20" i="19"/>
  <c r="K19" i="19"/>
  <c r="I19" i="19"/>
  <c r="G19" i="19"/>
  <c r="E19" i="19"/>
  <c r="K18" i="19"/>
  <c r="I18" i="19"/>
  <c r="G18" i="19"/>
  <c r="E18" i="19"/>
  <c r="C18" i="19"/>
  <c r="C174" i="14" l="1"/>
  <c r="J20" i="17"/>
  <c r="H62" i="19"/>
  <c r="D62" i="19"/>
  <c r="J62" i="19"/>
  <c r="F62" i="19"/>
  <c r="B62" i="19"/>
  <c r="K28" i="19"/>
  <c r="K25" i="19"/>
  <c r="C31" i="19"/>
  <c r="G58" i="19"/>
  <c r="C21" i="19"/>
  <c r="G28" i="19"/>
  <c r="I31" i="19"/>
  <c r="I52" i="19"/>
  <c r="G21" i="19"/>
  <c r="I21" i="19"/>
  <c r="K39" i="19"/>
  <c r="C43" i="19"/>
  <c r="C45" i="19"/>
  <c r="I58" i="19"/>
  <c r="E61" i="19"/>
  <c r="E28" i="19"/>
  <c r="I35" i="19"/>
  <c r="K52" i="19"/>
  <c r="E21" i="19"/>
  <c r="G35" i="19"/>
  <c r="G39" i="19"/>
  <c r="I43" i="19"/>
  <c r="C52" i="19"/>
  <c r="K61" i="19"/>
  <c r="K21" i="19"/>
  <c r="E25" i="19"/>
  <c r="K31" i="19"/>
  <c r="C39" i="19"/>
  <c r="G43" i="19"/>
  <c r="K43" i="19"/>
  <c r="G45" i="19"/>
  <c r="K45" i="19"/>
  <c r="E49" i="19"/>
  <c r="E52" i="19"/>
  <c r="G55" i="19"/>
  <c r="C28" i="19"/>
  <c r="C61" i="19"/>
  <c r="C25" i="19"/>
  <c r="C35" i="19"/>
  <c r="C49" i="19"/>
  <c r="K35" i="19"/>
  <c r="K58" i="19"/>
  <c r="K49" i="19"/>
  <c r="K55" i="19"/>
  <c r="I25" i="19"/>
  <c r="I39" i="19"/>
  <c r="I49" i="19"/>
  <c r="I55" i="19"/>
  <c r="I28" i="19"/>
  <c r="I61" i="19"/>
  <c r="G31" i="19"/>
  <c r="G61" i="19"/>
  <c r="G25" i="19"/>
  <c r="G49" i="19"/>
  <c r="G52" i="19"/>
  <c r="E31" i="19"/>
  <c r="E35" i="19"/>
  <c r="E39" i="19"/>
  <c r="E43" i="19"/>
  <c r="E58" i="19"/>
  <c r="E45" i="19"/>
  <c r="E55" i="19"/>
  <c r="C58" i="19"/>
  <c r="C55" i="19"/>
  <c r="K62" i="19" l="1"/>
  <c r="I62" i="19"/>
  <c r="I81" i="19" s="1"/>
  <c r="G62" i="19"/>
  <c r="E62" i="19"/>
  <c r="C62" i="19"/>
  <c r="C81" i="19" l="1"/>
  <c r="O63" i="19"/>
  <c r="C20" i="17" s="1"/>
  <c r="K20" i="17" s="1"/>
  <c r="G81" i="19"/>
  <c r="K81" i="19"/>
  <c r="E81" i="19"/>
  <c r="Z81" i="19" l="1"/>
  <c r="C90" i="19" s="1"/>
  <c r="C91" i="19" s="1"/>
  <c r="C92" i="19" s="1"/>
  <c r="L18" i="12" l="1"/>
  <c r="I18" i="12"/>
  <c r="H18" i="12" l="1"/>
  <c r="O18" i="12" l="1"/>
  <c r="E16" i="15"/>
  <c r="E15" i="15"/>
  <c r="E14" i="15"/>
  <c r="E13" i="15"/>
  <c r="E12" i="15"/>
  <c r="E11" i="15"/>
  <c r="E17" i="15" l="1"/>
  <c r="E18" i="15" l="1"/>
  <c r="E19" i="15" s="1"/>
  <c r="L21" i="17"/>
  <c r="M21" i="17" s="1"/>
  <c r="N21" i="17" s="1"/>
  <c r="C18" i="12"/>
  <c r="D18" i="12"/>
  <c r="E18" i="12"/>
  <c r="F18" i="12"/>
  <c r="G18" i="12"/>
  <c r="J18" i="12"/>
  <c r="R18" i="12"/>
  <c r="K18" i="12"/>
  <c r="P18" i="12" l="1"/>
  <c r="Q18" i="12"/>
  <c r="N18" i="12"/>
  <c r="M18" i="12" l="1"/>
  <c r="L20" i="17" l="1"/>
  <c r="M20" i="17" l="1"/>
  <c r="M22" i="17" s="1"/>
  <c r="L22" i="17"/>
  <c r="N20" i="17" l="1"/>
  <c r="N22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N4" authorId="0" shapeId="0" xr:uid="{35E925B1-03A8-4C07-84CA-668E5AD01755}">
      <text>
        <r>
          <rPr>
            <b/>
            <sz val="9"/>
            <color indexed="81"/>
            <rFont val="Tahoma"/>
            <family val="2"/>
            <charset val="238"/>
          </rPr>
          <t>Uchazeč, který není plátce DPH vyplní sazbu 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<sst xmlns="http://schemas.openxmlformats.org/spreadsheetml/2006/main" count="666" uniqueCount="360">
  <si>
    <t>A</t>
  </si>
  <si>
    <t>B</t>
  </si>
  <si>
    <t>C</t>
  </si>
  <si>
    <t>bez DPH</t>
  </si>
  <si>
    <t>DPH</t>
  </si>
  <si>
    <t>objekt</t>
  </si>
  <si>
    <t>D</t>
  </si>
  <si>
    <t>E</t>
  </si>
  <si>
    <t>G</t>
  </si>
  <si>
    <t>H</t>
  </si>
  <si>
    <t>F</t>
  </si>
  <si>
    <t>12 měsíců</t>
  </si>
  <si>
    <t>1ks</t>
  </si>
  <si>
    <t>1 ks</t>
  </si>
  <si>
    <t>I</t>
  </si>
  <si>
    <t>datum:</t>
  </si>
  <si>
    <t xml:space="preserve">jméno, příjmení a podpis oprávněné osoby: </t>
  </si>
  <si>
    <t>Děčínská čp. 389, Česká Lípa</t>
  </si>
  <si>
    <t>Arbesova čp. 1955, Česká Lípa - Dětské dopravní hřiště</t>
  </si>
  <si>
    <t>Hálkova čp. 1794, Česká Lípa</t>
  </si>
  <si>
    <t>Arbesova čp. 410, Česká Lípa</t>
  </si>
  <si>
    <t>Příloha č. 1 a) SoD</t>
  </si>
  <si>
    <t>WC</t>
  </si>
  <si>
    <t>pisoáry</t>
  </si>
  <si>
    <t>sprchy</t>
  </si>
  <si>
    <t>umyvadla</t>
  </si>
  <si>
    <t>kuchyňky</t>
  </si>
  <si>
    <r>
      <t>galerie starostů v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>(celkem 30 ks)</t>
    </r>
  </si>
  <si>
    <t>lustry se skleněnými baňkami                      ks</t>
  </si>
  <si>
    <t>vč. prosklené stěny ve II. patře u kanc. č. 308, skleněných výplní u výtahu na boku budovy, 2x okenní stěny u výtahu II. p, 11 ks hrubého skla nad dveřmi v 1. a 2. patře</t>
  </si>
  <si>
    <t>CELKEM</t>
  </si>
  <si>
    <t>Pozn. ve sloupci kanc. židle jsou zahrnuty jednací a otočné židle (křesla)</t>
  </si>
  <si>
    <t xml:space="preserve"> </t>
  </si>
  <si>
    <t>U Vodního hradu čp. 2974, Česká Lípa – Městská policie</t>
  </si>
  <si>
    <t>CH</t>
  </si>
  <si>
    <t>U Vodního hradu čp. 2975 - spisovna SÚ</t>
  </si>
  <si>
    <t>J</t>
  </si>
  <si>
    <t>K</t>
  </si>
  <si>
    <t>Arbesova čp. 1955, Česká Lípa – Dětské dopravní hřiště</t>
  </si>
  <si>
    <t xml:space="preserve">Hálkova čp. 1794, Česká Lípa </t>
  </si>
  <si>
    <t>výlevky</t>
  </si>
  <si>
    <t>Příloha č. 1 b) SoD</t>
  </si>
  <si>
    <t>úklid kanceláří, zasedacích místností, skladů, spisoven a dílen</t>
  </si>
  <si>
    <t>1x denně (v pracovní dny)</t>
  </si>
  <si>
    <t>Zametání a umývání podlahy či vysávání koberců dle charakteru ploch, utírání prachu z nábytku do 150 cm,</t>
  </si>
  <si>
    <t xml:space="preserve">vyprázdnění odpadkových košů vč. výměny PVC pytlů, přesun odpadu na určené místo, leštění skel na </t>
  </si>
  <si>
    <t>přepážkách, kontrolování uzavření oken a zamykání uklizených prostor.</t>
  </si>
  <si>
    <t>1x týdně (poslední pracovní den v týdnu)</t>
  </si>
  <si>
    <t>Vlhké setření vnějších ploch nábytku saponátem, nanesení konzervačního prostředku a vyleštění, utírání prachu na hůře dostupných místech nad 150 cm, omytí</t>
  </si>
  <si>
    <t>vypínačů a klik dveří. V určených skladových prostorech zametání a umývání podlahy, odstranění prachu z volně přítupných ploch do 150 cm.</t>
  </si>
  <si>
    <t>1x měsíčně (poslední pracovní den v měsíci)</t>
  </si>
  <si>
    <t xml:space="preserve">Mytí parapetů mezi okny, ometání pavučin, kompletní čištění povrchu dveří, zárubní a skleněných výplní dveří, mytí radiátorů. V určených skladových prostorech  </t>
  </si>
  <si>
    <t>zametání a umývání podlahy, odstranění prachu z volně přístupných ploch do 150 cm.</t>
  </si>
  <si>
    <t xml:space="preserve">úklid sociálních zařízení </t>
  </si>
  <si>
    <t>1 x denně (v pracovní dny)</t>
  </si>
  <si>
    <t xml:space="preserve">Umývání podlahových ploch, mytí a dezinfekce  sociálních zařízení (umyvadel, WC, pisoárů, sprch), leštění baterií, zrcadel a skel, odstranění ohmatů, </t>
  </si>
  <si>
    <t>omytí vypínačů a klik dveří, kontrola množství hygienických potřeb a jejich doplňování dle potřeby (toaletní papír, tekuté mýdlo, papírové</t>
  </si>
  <si>
    <t>ručníky, osvěžovače vzduchu), vyprázdnění odpadkových košů vč. výměny PVC pytlů, přesun odpadu na určené místo.</t>
  </si>
  <si>
    <t xml:space="preserve">Mytí keramických povrchů, mytí parapetů mezi okny, ometání pavučin, kompletní čištění povrchu dveří, zárubní a skleněných výplní dveří, mytí radiátorů.  </t>
  </si>
  <si>
    <t xml:space="preserve">Zametání a umývání podlahy, omytí dřezu a pracovní desky linky, vyleštění baterií, dřezů vč. odkapávacích ploch, vyprázdnění odpadkových košů vč. </t>
  </si>
  <si>
    <t>výměny PVC pytlů, přesun odpadu na určené místo, omytí vypínačů a klik dveří, kontrola množství prostředku na mytí nádobí  a jeho doplňování dle potřeby.</t>
  </si>
  <si>
    <t>Vlhké setření vnějších ploch nábytku saponátem, nanesení konzervačního prostředku a vyleštění, utírání prachu na hůře dostupných místech nad 150 cm.</t>
  </si>
  <si>
    <t xml:space="preserve">úklid chodeb vč. schodiště </t>
  </si>
  <si>
    <t>Zametání a umývání podlahy či vysávání koberců dle charakteru ploch vč. schodiště, sběr tříděného odpadu a ukládání do vyhrazených nádob.</t>
  </si>
  <si>
    <t xml:space="preserve">vypínačů a klik dveří, přeleštění skleněných výplní vitrín a úředních desek. </t>
  </si>
  <si>
    <t xml:space="preserve">Umytí oken a parapetů v celém objektu, tj. na chodbách, v kancelářích, zasedacích místnostech, skladech, spisovnách, WC, kuchyňkách. Umytí rámu okna a skla z obou </t>
  </si>
  <si>
    <t>1 x ročně (v březnu)</t>
  </si>
  <si>
    <t>Čištění lustrů chemickou cestou za použití speciálních chemických přípravků.</t>
  </si>
  <si>
    <t>čištění lustrů se skleněnými baňkami</t>
  </si>
  <si>
    <t>1x ročně (v březnu)</t>
  </si>
  <si>
    <t>Čištění mokrou cestou.</t>
  </si>
  <si>
    <t xml:space="preserve">čištění kancelářských židlí </t>
  </si>
  <si>
    <t>1x ročně dle požadavku</t>
  </si>
  <si>
    <t>Mokré čištění čalouněných kanc. židlí za použití speciálních chemických přípravků.</t>
  </si>
  <si>
    <t xml:space="preserve">Mytí parapetů mezi okny, ometání pavučin, kompletní čištění povrchu dveří, zárubní a skleněných výplní dveří (vč. vchodových dveří), mytí radiátorů. </t>
  </si>
  <si>
    <t>Čištění křišťálových lustrů chemickou cestou za použití speciálních chemických přípravků.</t>
  </si>
  <si>
    <t>závěsná svítidla + svítidla                           ks</t>
  </si>
  <si>
    <t>čištění závěsných svítidel + svítidel</t>
  </si>
  <si>
    <t>Příloha č. 1 c) SoD</t>
  </si>
  <si>
    <t xml:space="preserve">Rozpis ploch objektů </t>
  </si>
  <si>
    <t xml:space="preserve">Název objektu </t>
  </si>
  <si>
    <t xml:space="preserve">Podlaha </t>
  </si>
  <si>
    <t>suterén</t>
  </si>
  <si>
    <t>lino</t>
  </si>
  <si>
    <t>koberec</t>
  </si>
  <si>
    <t>keramická dlažba</t>
  </si>
  <si>
    <t>parkety</t>
  </si>
  <si>
    <t>přízemí</t>
  </si>
  <si>
    <t>lino/vinyl</t>
  </si>
  <si>
    <t>keramická dlažba/beton</t>
  </si>
  <si>
    <t>parkety/OSB desky</t>
  </si>
  <si>
    <t>I. patro</t>
  </si>
  <si>
    <t>lino/lamino</t>
  </si>
  <si>
    <t>keramická dlažba/kámen</t>
  </si>
  <si>
    <t>II. patro</t>
  </si>
  <si>
    <t>parkety/ dřevo</t>
  </si>
  <si>
    <t>parkety/dřevo</t>
  </si>
  <si>
    <t>III. patro</t>
  </si>
  <si>
    <t xml:space="preserve">vč. schodiště ze suterénu do přízemí </t>
  </si>
  <si>
    <t>keramická dlažba, beton</t>
  </si>
  <si>
    <r>
      <t>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</si>
  <si>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název </t>
  </si>
  <si>
    <t>jednotka</t>
  </si>
  <si>
    <t xml:space="preserve">předpokládaná spotřeba za 4 roky </t>
  </si>
  <si>
    <t>cena z 1 ks</t>
  </si>
  <si>
    <t>nabídková cena bez DPH</t>
  </si>
  <si>
    <t>role</t>
  </si>
  <si>
    <t xml:space="preserve">papírový ručník skládaný jednovrstvý </t>
  </si>
  <si>
    <t>bal./250 ks</t>
  </si>
  <si>
    <t>tekuté mýdlo</t>
  </si>
  <si>
    <t>0,5 l</t>
  </si>
  <si>
    <t>prostředek na mytí nádobí</t>
  </si>
  <si>
    <t>1 l</t>
  </si>
  <si>
    <t xml:space="preserve">osvěžovač vzduchu ve spreji </t>
  </si>
  <si>
    <t>ks/300ml</t>
  </si>
  <si>
    <t xml:space="preserve">hygienické sáčky na vložky - bal. </t>
  </si>
  <si>
    <t>bal./10 ks</t>
  </si>
  <si>
    <t>jméno, příjmení a podpis oprávněné osoby</t>
  </si>
  <si>
    <t>U Vodního hradu čp. 2974, Česká Lípa - Městská policie</t>
  </si>
  <si>
    <t>U Vodního hradu čp. 2975, Česká Lípa, spisovna SÚ</t>
  </si>
  <si>
    <t>1x kancelář (úklid A, lino), zbytek skladové prostory s regály (úklid A, lino, koberec, dlažba)</t>
  </si>
  <si>
    <t>skladové prostory s regály (úklid A, lino)</t>
  </si>
  <si>
    <t>Celkem nabídková cena bez DPH</t>
  </si>
  <si>
    <t>Celkem nabídková cena včetně DPH</t>
  </si>
  <si>
    <t xml:space="preserve">Jednotkové ceny hygienických prostředků </t>
  </si>
  <si>
    <t>čištění lustrů</t>
  </si>
  <si>
    <t xml:space="preserve">čištění křišťálových lustrů s ověsy </t>
  </si>
  <si>
    <t>lustry</t>
  </si>
  <si>
    <t xml:space="preserve">křišťálové lustry s ověsy  </t>
  </si>
  <si>
    <t>Celková nabídková cena - objekty úklid 1x denně (21 dní měsíčně)</t>
  </si>
  <si>
    <t>Celková nabídková cena - objekty úklid 2x týdně (9 dní měsíčně)</t>
  </si>
  <si>
    <r>
      <t>okna vč. parapetů v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>(celková plocha oken k umytí, tj. z obou stran, šroubovací okna ze 4 stran)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</si>
  <si>
    <t>vč. býv. veřejného WC na dvoře</t>
  </si>
  <si>
    <t>včetně pracoviště IT, skládek neuklízet</t>
  </si>
  <si>
    <t>U Synagogy čp. 2983, Česká Lípa</t>
  </si>
  <si>
    <t>1 x ročně (v dubnu - květnu)</t>
  </si>
  <si>
    <t>bidet</t>
  </si>
  <si>
    <t>vč. kuchyňky po přestupcích ve II. p., oken, parapetů a židlí</t>
  </si>
  <si>
    <t>vč. ploch kanceláří, kuchyňky a chodby po přestupcích</t>
  </si>
  <si>
    <r>
      <t>A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</si>
  <si>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A </t>
    </r>
    <r>
      <rPr>
        <b/>
        <sz val="14"/>
        <color theme="1"/>
        <rFont val="Calibri"/>
        <family val="2"/>
        <charset val="238"/>
        <scheme val="minor"/>
      </rPr>
      <t xml:space="preserve">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</si>
  <si>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B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</si>
  <si>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B </t>
    </r>
    <r>
      <rPr>
        <b/>
        <sz val="14"/>
        <color theme="1"/>
        <rFont val="Calibri"/>
        <family val="2"/>
        <charset val="238"/>
        <scheme val="minor"/>
      </rPr>
      <t xml:space="preserve">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</si>
  <si>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C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</si>
  <si>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C </t>
    </r>
    <r>
      <rPr>
        <b/>
        <sz val="14"/>
        <color theme="1"/>
        <rFont val="Calibri"/>
        <family val="2"/>
        <charset val="238"/>
        <scheme val="minor"/>
      </rPr>
      <t xml:space="preserve">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</si>
  <si>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D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vertAlign val="superscript"/>
        <sz val="14"/>
        <color theme="1"/>
        <rFont val="Calibri"/>
        <family val="2"/>
        <charset val="238"/>
        <scheme val="minor"/>
      </rPr>
      <t xml:space="preserve"> </t>
    </r>
  </si>
  <si>
    <r>
      <t>D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 xml:space="preserve">2 </t>
    </r>
  </si>
  <si>
    <r>
      <t>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podlaha + obklad</t>
    </r>
  </si>
  <si>
    <t>nám. T. G. Masaryka čp. 1, Česká Lípa</t>
  </si>
  <si>
    <t>nám. T. G. Masaryka čp. 2, Česká Lípa</t>
  </si>
  <si>
    <t>Sazba DPH</t>
  </si>
  <si>
    <t>Popis objektu</t>
  </si>
  <si>
    <t>cena za 1 rok čištění křišťálových lustrů bez DPH</t>
  </si>
  <si>
    <t>cena za 1 rok čištění lustrů bez DPH</t>
  </si>
  <si>
    <t>cena za 1 rok čištění lustrů se skleněnými baňkami bez DPH</t>
  </si>
  <si>
    <t>cena za 1 rok čištění závěsných svítidel + svítidel bez DPH</t>
  </si>
  <si>
    <t>cena za 1 rok čištění kancelářských židlí  bez DPH</t>
  </si>
  <si>
    <t>Nabídková cena za 4 roky plnění v Kč bez DPH</t>
  </si>
  <si>
    <t>DPH 21%</t>
  </si>
  <si>
    <t>cena včetně DPH</t>
  </si>
  <si>
    <t>A - nám. T. G. Masaryka čp. 1</t>
  </si>
  <si>
    <t>B - nám. T. G. Masaryka čp. 2</t>
  </si>
  <si>
    <t xml:space="preserve">F - U Synagogy čp. 2983      </t>
  </si>
  <si>
    <t>G - U Vodního hradu čp. 2974 - Městská policie</t>
  </si>
  <si>
    <t>CENA ZA HYGIENICKÉ POTŘEBY CELKEM</t>
  </si>
  <si>
    <t xml:space="preserve">datum: </t>
  </si>
  <si>
    <t>Panská, Česká Lípa, objekt na dvoře (pracoviště odboru životního prostředí)</t>
  </si>
  <si>
    <t>D - Panská, Česká Lípa, objekt na dvoře (pracoviště odboru životního prostředí)</t>
  </si>
  <si>
    <t>kanc. + jednací židle                        ks</t>
  </si>
  <si>
    <t>Děčínská čp. 413, Česká Lípa</t>
  </si>
  <si>
    <t>L</t>
  </si>
  <si>
    <t>zrcadla</t>
  </si>
  <si>
    <r>
      <t>přepážky sklo/plast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(celková plocha k umytí z obou stran)</t>
    </r>
  </si>
  <si>
    <t>Děčínská čp. 413</t>
  </si>
  <si>
    <t>vynil</t>
  </si>
  <si>
    <t>ostatní (čistící zóna)</t>
  </si>
  <si>
    <t>výtah</t>
  </si>
  <si>
    <t>přízemí (1. NP)</t>
  </si>
  <si>
    <t>I. patro (2. NP)</t>
  </si>
  <si>
    <t>II. patro (3. NP)</t>
  </si>
  <si>
    <t>III. patro (4. NP)</t>
  </si>
  <si>
    <t>IV. patro (5. NP)</t>
  </si>
  <si>
    <t>I - Děčínská čp. 389</t>
  </si>
  <si>
    <t>J - Arbesova čp. 1955 - Dětské dopravní hřiště</t>
  </si>
  <si>
    <t>K - Hálkova čp. 1794 - Spisovna</t>
  </si>
  <si>
    <t>L - Arbesova čp. 410</t>
  </si>
  <si>
    <t>denní úklid</t>
  </si>
  <si>
    <t>měsíční úklid</t>
  </si>
  <si>
    <t>týdenní úklid</t>
  </si>
  <si>
    <t>Celkem</t>
  </si>
  <si>
    <t>nám. T. G. Masaryka čp. 2, Česká Lípa, objekt vedle garáží (pracoviště odboru technického)</t>
  </si>
  <si>
    <t>nám. T. G. Masaryka čp. 2,  Česká Lípa, objekt vedle garáží (pracoviště odboru technického)</t>
  </si>
  <si>
    <t>C - nám. T. G. Masaryka čp. 2, objekt vedle garáží (pracoviště odboru technického)</t>
  </si>
  <si>
    <t>Objekt</t>
  </si>
  <si>
    <t>mytí skla - přepážky, skla vedle dveří, skleněné výplně zábradlí, plastové přepážky</t>
  </si>
  <si>
    <t xml:space="preserve">údaje vč. OIT, okna vč. skleněných vitráží u hl. schodiště </t>
  </si>
  <si>
    <t>Děčínská čp. 389, Česká Lípa                       Celkem</t>
  </si>
  <si>
    <r>
      <t xml:space="preserve">vč. zadního schodiště, </t>
    </r>
    <r>
      <rPr>
        <b/>
        <sz val="11"/>
        <color theme="1"/>
        <rFont val="Calibri"/>
        <family val="2"/>
        <charset val="238"/>
        <scheme val="minor"/>
      </rPr>
      <t>denní úklid</t>
    </r>
    <r>
      <rPr>
        <sz val="11"/>
        <color theme="1"/>
        <rFont val="Calibri"/>
        <family val="2"/>
        <charset val="238"/>
        <scheme val="minor"/>
      </rPr>
      <t xml:space="preserve"> (úklid C, dřevo, koberec)</t>
    </r>
  </si>
  <si>
    <t xml:space="preserve">nám. T. G. Masaryka čp. 1, Česká Lípa </t>
  </si>
  <si>
    <t xml:space="preserve">nám. T. G. Masaryka čp. 2, Česká Lípa </t>
  </si>
  <si>
    <t xml:space="preserve">nám.T. G. Masaryka čp. 2, Česká Lípa, stavba vedle garáží (pracoviště odboru technického) </t>
  </si>
  <si>
    <t xml:space="preserve">Panská, Česká Lípa, stavba na dvoře (pracoviště odboru životního prostředí) </t>
  </si>
  <si>
    <t xml:space="preserve">U Synagogy čp. 2983, Česká Lípa </t>
  </si>
  <si>
    <t xml:space="preserve">U Vodního hradu  čp. 2974, Česká Lípa - Městská policie </t>
  </si>
  <si>
    <t xml:space="preserve">Děčínská čp. 413, Česká Lípa </t>
  </si>
  <si>
    <t xml:space="preserve">Děčínská čp. 389, Česká Lípa </t>
  </si>
  <si>
    <t xml:space="preserve">umytí oken, parapetů, galerie starostů, skleněné plochy kolem točitého schodiště a prosklených balkónových zábran </t>
  </si>
  <si>
    <t>stran, popř. rozšroubování oken a umytí zevnitř, umytí vnějších i vnitřních parapetů, umytí galerie starostů z čelní strany, umytí skleněné plochy kolem točitého</t>
  </si>
  <si>
    <t>schodiště a prosklených balkónových zábran (U Synagogy 2983).</t>
  </si>
  <si>
    <t>cena za 1 rok mytí oken, parapetů, galerie starostů, skleněné plochy kolem točitého schodiště a prosklených balkónových zábran bez DPH</t>
  </si>
  <si>
    <t xml:space="preserve">Umytí a vyleštění přepážek (podatelna, matrika, Czech Point - nám. T. G. Masaryka čp. 1, U Vodního hradu 2974 - MP, operační středisko, U Synagogy 2983) a skleněných </t>
  </si>
  <si>
    <t>1x týdně (v pracovní dny)</t>
  </si>
  <si>
    <t>H - U Vodního hradu čp. 2975 - spisovna SÚ</t>
  </si>
  <si>
    <t>CH - Děčínská čp. 413</t>
  </si>
  <si>
    <t xml:space="preserve">U Vodního hradu  čp. 2975 - spisovna SÚ </t>
  </si>
  <si>
    <r>
      <t xml:space="preserve">vč. skladu č. 59, </t>
    </r>
    <r>
      <rPr>
        <b/>
        <sz val="11"/>
        <rFont val="Calibri"/>
        <family val="2"/>
        <charset val="238"/>
        <scheme val="minor"/>
      </rPr>
      <t xml:space="preserve">denní úklid </t>
    </r>
    <r>
      <rPr>
        <sz val="11"/>
        <rFont val="Calibri"/>
        <family val="2"/>
        <charset val="238"/>
        <scheme val="minor"/>
      </rPr>
      <t>(úklid A, lino)</t>
    </r>
  </si>
  <si>
    <r>
      <t>E přepážky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</si>
  <si>
    <t>Moskevská čp. 7 a čp. 8, Česká Lípa</t>
  </si>
  <si>
    <t>Moskevská čp. 7 a čp. 8, Česká Lípa                      Celkem</t>
  </si>
  <si>
    <t xml:space="preserve">Moskevská čp. 7 a čp. 8, Česká Lípa </t>
  </si>
  <si>
    <t>E - Moskevská čp. 7 a čp. 8</t>
  </si>
  <si>
    <t>vč. skleněné plochy kolem točitého schodiště, prosklené balkónové zábrany 8 ks (v rámci mytí oken 1x ročně), přepážky (úklid 1x denně) vč. skla vedle dveří (úklid 1x měsíčně), skleněné výplně zábradlí ve II. NP (úklid 1x denně), vč. závěsných svítidel v přízemí (2x malá, 2x větší)</t>
  </si>
  <si>
    <t>V objektu U Synagogy čp. 2983 mytí hlavních vchodových dveří vč. otočného karuselu.</t>
  </si>
  <si>
    <r>
      <t>koberce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</si>
  <si>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čištění koberců</t>
  </si>
  <si>
    <t>Mokré čištění koberců za použití speciálních chemických přípravků.</t>
  </si>
  <si>
    <t xml:space="preserve">tabulka jednotkových cen za úklid dle jednotlivých druhů (F, G, H, CH, I, J, K) </t>
  </si>
  <si>
    <t>cena za 1 rok čištění koberců bez DPH</t>
  </si>
  <si>
    <t>celková nabídková cena za 1 rok vč. mytí oken, parapetů, galerie starostů, skleněné plochy kolem točitého schodiště, prosklených balkónových zábran, čištění lustrů, svítidel, kanc. židlí a koberců bez DPH</t>
  </si>
  <si>
    <t>Uchazeč nesmí zasahovat do nastavených vzorců přílohy č. 2</t>
  </si>
  <si>
    <t>Uchazeč doplní pouze růžová pole, tj. cenu za 1 ks, sloupec E se doplní automaticky.</t>
  </si>
  <si>
    <t>Celkem Kč bez DPH/12 měsíců vč. mytí oken, parapetů a galerie starostů, skleněné plochy kolem točitého schodiště a prosklených balkónových zábran, čištění lustrů, svítidel, židlí a koberců</t>
  </si>
  <si>
    <t>Celkem Kč bez DPH/1měsíc  bez mytí oken, parapetů a galerie starostů, skleněné plochy kolem točitého schodiště a prosklených balkónových zábran, čištění lustrů, svítidel, židlí a koberců</t>
  </si>
  <si>
    <t xml:space="preserve">                              Jednotkové ceny mimořádného úklidu</t>
  </si>
  <si>
    <t>mimořádný úklid</t>
  </si>
  <si>
    <t>1 h</t>
  </si>
  <si>
    <t>cena bez DPH</t>
  </si>
  <si>
    <t>Uchazeč nesmí zasahovat do nastavených vzorců ve sloupci E.</t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</si>
  <si>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úklid kuchyněk </t>
    </r>
  </si>
  <si>
    <r>
      <t xml:space="preserve">výplní zábradlí (II. NP objekt U Synagogy 2983). Celkem plocha skla/plastu k umytí z obou stran - </t>
    </r>
    <r>
      <rPr>
        <b/>
        <sz val="12"/>
        <rFont val="Calibri"/>
        <family val="2"/>
        <charset val="238"/>
        <scheme val="minor"/>
      </rPr>
      <t>160,75 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 xml:space="preserve">. </t>
    </r>
  </si>
  <si>
    <r>
      <t xml:space="preserve">Umytí a vyleštění přepážek (Moskevská čp. 8 - kanc. č. 304, nám. T. G. Masaryka čp. 2 - pokladna, Děčínská čp. 389 - kanc. č. 111) - </t>
    </r>
    <r>
      <rPr>
        <b/>
        <sz val="12"/>
        <color theme="1"/>
        <rFont val="Calibri"/>
        <family val="2"/>
        <charset val="238"/>
        <scheme val="minor"/>
      </rPr>
      <t>11,08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</si>
  <si>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>Umytí a vyleštění přepážek (Umytí a vyleštění skel vedle dveří (U Synagogy 2983). Celkem plocha skel k umytí z obou stran -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88,60 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.</t>
    </r>
  </si>
  <si>
    <r>
      <t xml:space="preserve">Celkem plocha k umytí oken, parapetů, galerie starostů, umytí skleněné plochy kolem točitého schodiště a prosklených balkónových zábran - 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3268,97 m</t>
    </r>
    <r>
      <rPr>
        <b/>
        <vertAlign val="superscript"/>
        <sz val="12"/>
        <rFont val="Calibri"/>
        <family val="2"/>
        <charset val="238"/>
        <scheme val="minor"/>
      </rPr>
      <t xml:space="preserve">2 </t>
    </r>
    <r>
      <rPr>
        <sz val="12"/>
        <rFont val="Calibri"/>
        <family val="2"/>
        <charset val="238"/>
        <scheme val="minor"/>
      </rPr>
      <t xml:space="preserve">(u jednoduchých oken počítána plocha z obou stran, u dvojitých oken počítána plocha ze 4 stran, u galerie starostů počítána jen plocha čelní strany). </t>
    </r>
  </si>
  <si>
    <r>
      <t>Křišťálové lustry celkem =</t>
    </r>
    <r>
      <rPr>
        <b/>
        <sz val="12"/>
        <color theme="1"/>
        <rFont val="Calibri"/>
        <family val="2"/>
        <charset val="238"/>
        <scheme val="minor"/>
      </rPr>
      <t xml:space="preserve"> 5 ks  </t>
    </r>
    <r>
      <rPr>
        <sz val="12"/>
        <color theme="1"/>
        <rFont val="Calibri"/>
        <family val="2"/>
        <charset val="238"/>
        <scheme val="minor"/>
      </rPr>
      <t>(2ks čp. 1, II. patro - kanc. starostky, 3ks čp. 1, I. patro, matrika - obř. síň, zasedací místnost, chodba).</t>
    </r>
  </si>
  <si>
    <r>
      <t xml:space="preserve">Lustry celkem = </t>
    </r>
    <r>
      <rPr>
        <b/>
        <sz val="12"/>
        <color theme="1"/>
        <rFont val="Calibri"/>
        <family val="2"/>
        <charset val="238"/>
        <scheme val="minor"/>
      </rPr>
      <t xml:space="preserve">5 ks </t>
    </r>
    <r>
      <rPr>
        <sz val="12"/>
        <color theme="1"/>
        <rFont val="Calibri"/>
        <family val="2"/>
        <charset val="238"/>
        <scheme val="minor"/>
      </rPr>
      <t>(Hálkova 1794)</t>
    </r>
  </si>
  <si>
    <r>
      <t>Lustry celkem =</t>
    </r>
    <r>
      <rPr>
        <b/>
        <sz val="12"/>
        <color theme="1"/>
        <rFont val="Calibri"/>
        <family val="2"/>
        <charset val="238"/>
        <scheme val="minor"/>
      </rPr>
      <t xml:space="preserve"> 5 ks</t>
    </r>
    <r>
      <rPr>
        <sz val="12"/>
        <color theme="1"/>
        <rFont val="Calibri"/>
        <family val="2"/>
        <charset val="238"/>
        <scheme val="minor"/>
      </rPr>
      <t xml:space="preserve"> (2ks čp. 1, přízemí - kanc. č. 31, 3ks čp. 1, I. patro, matrika - kanc. č. 18/3).</t>
    </r>
  </si>
  <si>
    <r>
      <t xml:space="preserve">Závěsných svítidel + svítidel celkem = </t>
    </r>
    <r>
      <rPr>
        <b/>
        <sz val="12"/>
        <color theme="1"/>
        <rFont val="Calibri"/>
        <family val="2"/>
        <charset val="238"/>
        <scheme val="minor"/>
      </rPr>
      <t>34 ks</t>
    </r>
    <r>
      <rPr>
        <sz val="12"/>
        <color theme="1"/>
        <rFont val="Calibri"/>
        <family val="2"/>
        <charset val="238"/>
        <scheme val="minor"/>
      </rPr>
      <t xml:space="preserve"> (16 ks podatelna, čp. 1, přízemí,  14 ks Hálkova čp. 1794, 4 ks U Synagogy čp. 2983).</t>
    </r>
  </si>
  <si>
    <r>
      <t>Kancelářských židlí celkem cca</t>
    </r>
    <r>
      <rPr>
        <b/>
        <sz val="12"/>
        <rFont val="Calibri"/>
        <family val="2"/>
        <charset val="238"/>
        <scheme val="minor"/>
      </rPr>
      <t xml:space="preserve"> 994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ks.</t>
    </r>
  </si>
  <si>
    <r>
      <t xml:space="preserve">Koberců celkem  </t>
    </r>
    <r>
      <rPr>
        <b/>
        <sz val="12"/>
        <color theme="1"/>
        <rFont val="Calibri"/>
        <family val="2"/>
        <charset val="238"/>
        <scheme val="minor"/>
      </rPr>
      <t>1 296,30 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.</t>
    </r>
  </si>
  <si>
    <r>
      <t>1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</si>
  <si>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1m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</si>
  <si>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</si>
  <si>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 xml:space="preserve">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</si>
  <si>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nám. T. G. Masaryka čp. 1, Česká Lípa -</t>
    </r>
    <r>
      <rPr>
        <b/>
        <sz val="12"/>
        <rFont val="Calibri"/>
        <family val="2"/>
        <charset val="238"/>
        <scheme val="minor"/>
      </rPr>
      <t xml:space="preserve"> denní úklid</t>
    </r>
  </si>
  <si>
    <r>
      <t xml:space="preserve">nám. T. G. Masaryka čp. 1, Česká Lípa - </t>
    </r>
    <r>
      <rPr>
        <b/>
        <sz val="12"/>
        <rFont val="Calibri"/>
        <family val="2"/>
        <charset val="238"/>
        <scheme val="minor"/>
      </rPr>
      <t>týdenní úklid</t>
    </r>
  </si>
  <si>
    <r>
      <t>nám. T. G. Masaryka čp. 1, Česká Lípa -</t>
    </r>
    <r>
      <rPr>
        <b/>
        <sz val="12"/>
        <rFont val="Calibri"/>
        <family val="2"/>
        <charset val="238"/>
        <scheme val="minor"/>
      </rPr>
      <t xml:space="preserve"> měsíční úklid</t>
    </r>
  </si>
  <si>
    <r>
      <t xml:space="preserve">nám. T. G. Masaryka čp. 1, Česká Lípa                   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</si>
  <si>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>nám. T. G. Masaryka čp. 2, Česká Lípa -</t>
    </r>
    <r>
      <rPr>
        <b/>
        <sz val="12"/>
        <rFont val="Calibri"/>
        <family val="2"/>
        <charset val="238"/>
        <scheme val="minor"/>
      </rPr>
      <t xml:space="preserve"> denní úklid</t>
    </r>
  </si>
  <si>
    <r>
      <t>nám. T. G. Masaryka čp. 2, Česká Lípa -</t>
    </r>
    <r>
      <rPr>
        <b/>
        <sz val="12"/>
        <rFont val="Calibri"/>
        <family val="2"/>
        <charset val="238"/>
        <scheme val="minor"/>
      </rPr>
      <t xml:space="preserve"> týdenní úklid</t>
    </r>
  </si>
  <si>
    <r>
      <t xml:space="preserve">nám. T. G. Masaryka čp. 2, Česká Lípa </t>
    </r>
    <r>
      <rPr>
        <b/>
        <sz val="12"/>
        <rFont val="Calibri"/>
        <family val="2"/>
        <charset val="238"/>
        <scheme val="minor"/>
      </rPr>
      <t>- měsíční úklid</t>
    </r>
  </si>
  <si>
    <r>
      <t xml:space="preserve">nám. T. G. Masaryka čp. 2, Česká Lípa                 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</si>
  <si>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nám.T. G. Masaryka čp. 2, Česká Lípa, stavba vedle garáží (pracoviště odboru technického)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</si>
  <si>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nám.T. G. Masaryka čp. 2, Česká Lípa, stavba vedle garáží (pracoviště odboru technického)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</si>
  <si>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nám.T. G. Masaryka čp. 2, Česká Lípa, stavba vedle garáží (pracoviště odboru technického)         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</si>
  <si>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Panská, Česká Lípa, stavba na dvoře (pracoviště odboru životního prostředí)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</si>
  <si>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Panská, Česká Lípa, stavba na dvoře (pracoviště odboru životního prostředí)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</si>
  <si>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Panská, Česká Lípa, stavba na dvoře (pracoviště odboru životního prostředí)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</si>
  <si>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Moskevská čp. 7 a čp. 8, Česká Lípa - </t>
    </r>
    <r>
      <rPr>
        <b/>
        <sz val="12"/>
        <rFont val="Calibri"/>
        <family val="2"/>
        <charset val="238"/>
        <scheme val="minor"/>
      </rPr>
      <t>denní úklid</t>
    </r>
  </si>
  <si>
    <r>
      <t>Moskevská čp. 7 a čp. 8, Česká Lípa -</t>
    </r>
    <r>
      <rPr>
        <b/>
        <sz val="12"/>
        <rFont val="Calibri"/>
        <family val="2"/>
        <charset val="238"/>
        <scheme val="minor"/>
      </rPr>
      <t xml:space="preserve"> týdenní úklid</t>
    </r>
  </si>
  <si>
    <r>
      <t xml:space="preserve">Moskevská čp. 7 a čp. 8, Česká Lípa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</si>
  <si>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U Synagogy čp. 2983, Česká Lípa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</si>
  <si>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U Synagogy čp. 2983, Česká Lípa </t>
    </r>
    <r>
      <rPr>
        <b/>
        <sz val="12"/>
        <rFont val="Calibri"/>
        <family val="2"/>
        <charset val="238"/>
        <scheme val="minor"/>
      </rPr>
      <t>- týdenní úklid</t>
    </r>
  </si>
  <si>
    <r>
      <t>U Synagogy čp. 2983, Česká Lípa -</t>
    </r>
    <r>
      <rPr>
        <b/>
        <sz val="12"/>
        <rFont val="Calibri"/>
        <family val="2"/>
        <charset val="238"/>
        <scheme val="minor"/>
      </rPr>
      <t xml:space="preserve"> měsíční úklid</t>
    </r>
  </si>
  <si>
    <r>
      <t xml:space="preserve">U Synagogy čp. 2983, Česká Lípa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</si>
  <si>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U Vodního hradu  čp. 2974, Česká Lípa - Městská policie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</si>
  <si>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U Vodního hradu  čp. 2974, Česká Lípa - Městská policie - </t>
    </r>
    <r>
      <rPr>
        <b/>
        <sz val="12"/>
        <rFont val="Calibri"/>
        <family val="2"/>
        <charset val="238"/>
        <scheme val="minor"/>
      </rPr>
      <t>týdenní úklid</t>
    </r>
  </si>
  <si>
    <r>
      <t xml:space="preserve">U Vodního hradu  čp. 2974, Česká Lípa - Městská policie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</si>
  <si>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U Vodního hradu čp. 2974, Česká Lípa - Městská policie      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</si>
  <si>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U Vodního hradu  čp. 2975 - spisovna SÚ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</si>
  <si>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U Vodního hradu  čp. 2975 - spisovna SÚ -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</si>
  <si>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Děčínská čp. 413, Česká Lípa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</si>
  <si>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Děčínská čp. 413, Česká Lípa </t>
    </r>
    <r>
      <rPr>
        <b/>
        <sz val="12"/>
        <rFont val="Calibri"/>
        <family val="2"/>
        <charset val="238"/>
        <scheme val="minor"/>
      </rPr>
      <t>týdenní úklid</t>
    </r>
  </si>
  <si>
    <r>
      <t xml:space="preserve">Děčínská čp. 413, Česká Lípa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</si>
  <si>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Děčínská čp. 413, Česká Lípa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</si>
  <si>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Děčínská čp. 389, Česká Lípa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</si>
  <si>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Děčínská čp. 389, Česká Lípa - </t>
    </r>
    <r>
      <rPr>
        <b/>
        <sz val="12"/>
        <rFont val="Calibri"/>
        <family val="2"/>
        <charset val="238"/>
        <scheme val="minor"/>
      </rPr>
      <t>týdenní úklid</t>
    </r>
  </si>
  <si>
    <r>
      <t xml:space="preserve">Arbesova čp. 1955, Česká Lípa - Dětské dopravní hřiště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</si>
  <si>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Arbesova čp. 1955, Česká Lípa - Dětské dopravní hřiště - </t>
    </r>
    <r>
      <rPr>
        <b/>
        <sz val="12"/>
        <rFont val="Calibri"/>
        <family val="2"/>
        <charset val="238"/>
        <scheme val="minor"/>
      </rPr>
      <t>týdenní úklid</t>
    </r>
  </si>
  <si>
    <r>
      <t xml:space="preserve">Arbesova čp. 1955, Česká Lípa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</si>
  <si>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Hálkova čp. 1794, Česká Lípa - </t>
    </r>
    <r>
      <rPr>
        <b/>
        <sz val="12"/>
        <rFont val="Calibri"/>
        <family val="2"/>
        <charset val="238"/>
        <scheme val="minor"/>
      </rPr>
      <t>úklid 2x týdně</t>
    </r>
  </si>
  <si>
    <r>
      <t xml:space="preserve">Hálkova čp. 1794, Česká Lípa - </t>
    </r>
    <r>
      <rPr>
        <b/>
        <sz val="12"/>
        <rFont val="Calibri"/>
        <family val="2"/>
        <charset val="238"/>
        <scheme val="minor"/>
      </rPr>
      <t>úklid 1x měsíčně</t>
    </r>
  </si>
  <si>
    <r>
      <t xml:space="preserve">Hálkova čp. 1794, Česká Lípa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</si>
  <si>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Arbesova čp. 410, Česká Lípa - </t>
    </r>
    <r>
      <rPr>
        <b/>
        <sz val="12"/>
        <rFont val="Calibri"/>
        <family val="2"/>
        <charset val="238"/>
        <scheme val="minor"/>
      </rPr>
      <t>úklid 2x týdně</t>
    </r>
  </si>
  <si>
    <r>
      <t xml:space="preserve">Arbesova čp. 410, Česká Lípa - </t>
    </r>
    <r>
      <rPr>
        <b/>
        <sz val="12"/>
        <rFont val="Calibri"/>
        <family val="2"/>
        <charset val="238"/>
        <scheme val="minor"/>
      </rPr>
      <t>úklid 1x měsíčně</t>
    </r>
  </si>
  <si>
    <r>
      <t xml:space="preserve">Arbesova čp. 410, Česká Lípa                    </t>
    </r>
    <r>
      <rPr>
        <b/>
        <sz val="12"/>
        <rFont val="Calibri"/>
        <family val="2"/>
        <charset val="238"/>
        <scheme val="minor"/>
      </rPr>
      <t>Celkem</t>
    </r>
  </si>
  <si>
    <t>předpokládaný počet hodin mimořádného úklidu za 4 roky</t>
  </si>
  <si>
    <t>předpokládaná cena  mimořádného úklidu za 4 roky bez DPH</t>
  </si>
  <si>
    <r>
      <t xml:space="preserve">tabulka jednotkových cen za 1 h mimořádného úklidu </t>
    </r>
    <r>
      <rPr>
        <sz val="12"/>
        <color theme="1"/>
        <rFont val="Calibri"/>
        <family val="2"/>
        <charset val="238"/>
        <scheme val="minor"/>
      </rPr>
      <t>(jedná se o předpokládaný počet hodin mimořádného úklidu za 4 roky)</t>
    </r>
  </si>
  <si>
    <t>celková nabídková cena  mimořádného úklidu za 4 roky bez DPH</t>
  </si>
  <si>
    <t>celková nabídková cena mimořádného úklidu za 4 roky s DPH</t>
  </si>
  <si>
    <t>DPH 21 %</t>
  </si>
  <si>
    <t>CELKOVÁ NABÍDKOVÁ CENA ZA MIMOŘÁDNÝ ÚKLID</t>
  </si>
  <si>
    <t>Rozpis zařízení v jednotlivých objektech</t>
  </si>
  <si>
    <t>Poznámka</t>
  </si>
  <si>
    <r>
      <t>vč. spisovny OŽP u podatelny,</t>
    </r>
    <r>
      <rPr>
        <b/>
        <sz val="11"/>
        <color theme="1"/>
        <rFont val="Calibri"/>
        <family val="2"/>
        <charset val="238"/>
        <scheme val="minor"/>
      </rPr>
      <t xml:space="preserve"> měsíční úklid 12,05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beton)</t>
    </r>
  </si>
  <si>
    <r>
      <t xml:space="preserve">vč. skladu matriky,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3,46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OSB desky)</t>
    </r>
  </si>
  <si>
    <r>
      <t xml:space="preserve">přepážky na podatelně, </t>
    </r>
    <r>
      <rPr>
        <b/>
        <sz val="11"/>
        <color theme="1"/>
        <rFont val="Calibri"/>
        <family val="2"/>
        <charset val="238"/>
        <scheme val="minor"/>
      </rPr>
      <t>denní úklid</t>
    </r>
  </si>
  <si>
    <r>
      <t xml:space="preserve">vč. skladu matriky,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2,5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</si>
  <si>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přepážky na matrice a Czech Pointu, </t>
    </r>
    <r>
      <rPr>
        <b/>
        <sz val="11"/>
        <color theme="1"/>
        <rFont val="Calibri"/>
        <family val="2"/>
        <charset val="238"/>
        <scheme val="minor"/>
      </rPr>
      <t xml:space="preserve">denní úklid </t>
    </r>
  </si>
  <si>
    <r>
      <t xml:space="preserve">vč. spol. místnosti a kuchyňky na dvoře, </t>
    </r>
    <r>
      <rPr>
        <b/>
        <sz val="11"/>
        <color theme="1"/>
        <rFont val="Calibri"/>
        <family val="2"/>
        <charset val="238"/>
        <scheme val="minor"/>
      </rPr>
      <t>týdenní úklid nebo dle potřeby před a po akci</t>
    </r>
    <r>
      <rPr>
        <sz val="11"/>
        <color theme="1"/>
        <rFont val="Calibri"/>
        <family val="2"/>
        <charset val="238"/>
        <scheme val="minor"/>
      </rPr>
      <t xml:space="preserve"> (úklid A - 44,63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,B -19,09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,C - 42,3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,D - 13,41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dlažba)</t>
    </r>
  </si>
  <si>
    <r>
      <t xml:space="preserve">přepážka na pokladně, </t>
    </r>
    <r>
      <rPr>
        <b/>
        <sz val="11"/>
        <color theme="1"/>
        <rFont val="Calibri"/>
        <family val="2"/>
        <charset val="238"/>
        <scheme val="minor"/>
      </rPr>
      <t>denní úklid</t>
    </r>
  </si>
  <si>
    <r>
      <t xml:space="preserve">vč. skladu s kopírkou na FO č. 202, </t>
    </r>
    <r>
      <rPr>
        <b/>
        <sz val="11"/>
        <color theme="1"/>
        <rFont val="Calibri"/>
        <family val="2"/>
        <charset val="238"/>
        <scheme val="minor"/>
      </rPr>
      <t>měsíční úklid 6,33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parkety)</t>
    </r>
  </si>
  <si>
    <r>
      <t xml:space="preserve">vč. spisovny SÚ na dvoře čp. 2, </t>
    </r>
    <r>
      <rPr>
        <b/>
        <sz val="11"/>
        <color theme="1"/>
        <rFont val="Calibri"/>
        <family val="2"/>
        <charset val="238"/>
        <scheme val="minor"/>
      </rPr>
      <t>měsíční úklid 41,92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dlažba)</t>
    </r>
  </si>
  <si>
    <r>
      <t xml:space="preserve">vč. spisovna SÚ na chodbě u pokladny, </t>
    </r>
    <r>
      <rPr>
        <b/>
        <sz val="11"/>
        <color theme="1"/>
        <rFont val="Calibri"/>
        <family val="2"/>
        <charset val="238"/>
        <scheme val="minor"/>
      </rPr>
      <t>měsíční úklid 14,50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parkety)</t>
    </r>
  </si>
  <si>
    <r>
      <t xml:space="preserve">vč. spisovny OŽP č. 312,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12,73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(úklid A, parkety)</t>
    </r>
  </si>
  <si>
    <r>
      <t xml:space="preserve">vč. zasedací místnosti ZM, </t>
    </r>
    <r>
      <rPr>
        <b/>
        <sz val="11"/>
        <color theme="1"/>
        <rFont val="Calibri"/>
        <family val="2"/>
        <charset val="238"/>
        <scheme val="minor"/>
      </rPr>
      <t>úklid týdenní úklid nebo dle potřeby</t>
    </r>
    <r>
      <rPr>
        <sz val="11"/>
        <color theme="1"/>
        <rFont val="Calibri"/>
        <family val="2"/>
        <charset val="238"/>
        <scheme val="minor"/>
      </rPr>
      <t xml:space="preserve"> (úklid A parkety, dlažba - 147,32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 dřevo - 11,8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), vč. jídelny u ZM, </t>
    </r>
    <r>
      <rPr>
        <b/>
        <sz val="11"/>
        <color theme="1"/>
        <rFont val="Calibri"/>
        <family val="2"/>
        <charset val="238"/>
        <scheme val="minor"/>
      </rPr>
      <t>úklid týdenní úklid nebo dle potřeby 23,37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 parkety) a technické místnosti u WC muži,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podlaha 7,74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(úklid B, dlažba)</t>
    </r>
  </si>
  <si>
    <r>
      <t xml:space="preserve">vč. skladu č. 51, </t>
    </r>
    <r>
      <rPr>
        <b/>
        <sz val="11"/>
        <rFont val="Calibri"/>
        <family val="2"/>
        <charset val="238"/>
        <scheme val="minor"/>
      </rPr>
      <t>měsíční úklid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6,51 m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(úklid A, lino)</t>
    </r>
  </si>
  <si>
    <r>
      <t xml:space="preserve">vč. archivu SÚ v suterénu, </t>
    </r>
    <r>
      <rPr>
        <b/>
        <sz val="11"/>
        <rFont val="Calibri"/>
        <family val="2"/>
        <charset val="238"/>
        <scheme val="minor"/>
      </rPr>
      <t>měsíční úklid 69,38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(úklid A, dlažba)</t>
    </r>
  </si>
  <si>
    <r>
      <t xml:space="preserve">vč. skladu č. 213, </t>
    </r>
    <r>
      <rPr>
        <b/>
        <sz val="11"/>
        <color theme="1"/>
        <rFont val="Calibri"/>
        <family val="2"/>
        <charset val="238"/>
        <scheme val="minor"/>
      </rPr>
      <t>měsíční úklid 6,96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a spisovny č. 212,</t>
    </r>
    <r>
      <rPr>
        <b/>
        <sz val="11"/>
        <color theme="1"/>
        <rFont val="Calibri"/>
        <family val="2"/>
        <charset val="238"/>
        <scheme val="minor"/>
      </rPr>
      <t xml:space="preserve"> měsíční úklid 13,7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dlažba)</t>
    </r>
  </si>
  <si>
    <r>
      <t>vč. skladu ORMI č. 318,</t>
    </r>
    <r>
      <rPr>
        <b/>
        <sz val="11"/>
        <rFont val="Calibri"/>
        <family val="2"/>
        <charset val="238"/>
        <scheme val="minor"/>
      </rPr>
      <t xml:space="preserve"> měsíční úklid 11,40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a skladu SÚ č. 314, </t>
    </r>
    <r>
      <rPr>
        <b/>
        <sz val="11"/>
        <rFont val="Calibri"/>
        <family val="2"/>
        <charset val="238"/>
        <scheme val="minor"/>
      </rPr>
      <t xml:space="preserve"> měsíční úklid 5,18 m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(úklid A, lino)</t>
    </r>
  </si>
  <si>
    <r>
      <t>přepážka v kanc. č. 304 - (</t>
    </r>
    <r>
      <rPr>
        <b/>
        <sz val="11"/>
        <color theme="1"/>
        <rFont val="Calibri"/>
        <family val="2"/>
        <charset val="238"/>
        <scheme val="minor"/>
      </rPr>
      <t>týdenní úklid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</si>
  <si>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vč. zadního schodiště ORMI, </t>
    </r>
    <r>
      <rPr>
        <b/>
        <sz val="11"/>
        <rFont val="Calibri"/>
        <family val="2"/>
        <charset val="238"/>
        <scheme val="minor"/>
      </rPr>
      <t>měsíční úklid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1,45 m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(úklid D, kámen)</t>
    </r>
  </si>
  <si>
    <r>
      <t xml:space="preserve">vč. zasedačky ORMI + točitých schodů, </t>
    </r>
    <r>
      <rPr>
        <b/>
        <sz val="11"/>
        <rFont val="Calibri"/>
        <family val="2"/>
        <charset val="238"/>
        <scheme val="minor"/>
      </rPr>
      <t>měsíční úklid</t>
    </r>
    <r>
      <rPr>
        <sz val="11"/>
        <rFont val="Calibri"/>
        <family val="2"/>
        <charset val="238"/>
        <scheme val="minor"/>
      </rPr>
      <t xml:space="preserve"> (úklid A parkety - 34,83 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+ úklid D dřevo - 2,21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</si>
  <si>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 xml:space="preserve">místnost č. 121, </t>
    </r>
    <r>
      <rPr>
        <b/>
        <sz val="11"/>
        <color theme="1"/>
        <rFont val="Calibri"/>
        <family val="2"/>
        <charset val="238"/>
        <scheme val="minor"/>
      </rPr>
      <t>měsíční úklid</t>
    </r>
  </si>
  <si>
    <r>
      <t xml:space="preserve">schodiště č. 111,  </t>
    </r>
    <r>
      <rPr>
        <b/>
        <sz val="11"/>
        <color theme="1"/>
        <rFont val="Calibri"/>
        <family val="2"/>
        <charset val="238"/>
        <scheme val="minor"/>
      </rPr>
      <t>měsíční úklid</t>
    </r>
  </si>
  <si>
    <r>
      <t xml:space="preserve">místnost č. 222, </t>
    </r>
    <r>
      <rPr>
        <b/>
        <sz val="11"/>
        <color theme="1"/>
        <rFont val="Calibri"/>
        <family val="2"/>
        <charset val="238"/>
        <scheme val="minor"/>
      </rPr>
      <t>měsíční úklid</t>
    </r>
  </si>
  <si>
    <r>
      <t>schodiště č. 201,</t>
    </r>
    <r>
      <rPr>
        <b/>
        <sz val="11"/>
        <color theme="1"/>
        <rFont val="Calibri"/>
        <family val="2"/>
        <charset val="238"/>
        <scheme val="minor"/>
      </rPr>
      <t xml:space="preserve"> měsíční úklid</t>
    </r>
  </si>
  <si>
    <r>
      <t>místnost č. 313,</t>
    </r>
    <r>
      <rPr>
        <b/>
        <sz val="11"/>
        <color theme="1"/>
        <rFont val="Calibri"/>
        <family val="2"/>
        <charset val="238"/>
        <scheme val="minor"/>
      </rPr>
      <t xml:space="preserve"> měsíční úklid</t>
    </r>
  </si>
  <si>
    <r>
      <t xml:space="preserve">archiv + chodba a schodiště úklid, </t>
    </r>
    <r>
      <rPr>
        <b/>
        <sz val="11"/>
        <color theme="1"/>
        <rFont val="Calibri"/>
        <family val="2"/>
        <charset val="238"/>
        <scheme val="minor"/>
      </rPr>
      <t>měsíční úklid</t>
    </r>
  </si>
  <si>
    <r>
      <t xml:space="preserve">vč. skladu č. 109, </t>
    </r>
    <r>
      <rPr>
        <b/>
        <sz val="11"/>
        <color theme="1"/>
        <rFont val="Calibri"/>
        <family val="2"/>
        <charset val="238"/>
        <scheme val="minor"/>
      </rPr>
      <t>měsíční úklid 9,40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(úklid A, lino), vč. dílny č. 108, </t>
    </r>
    <r>
      <rPr>
        <b/>
        <sz val="11"/>
        <color theme="1"/>
        <rFont val="Calibri"/>
        <family val="2"/>
        <charset val="238"/>
        <scheme val="minor"/>
      </rPr>
      <t>týdenní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25,28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</si>
  <si>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přepážky na operačním středisku MP </t>
    </r>
    <r>
      <rPr>
        <b/>
        <sz val="11"/>
        <color theme="1"/>
        <rFont val="Calibri"/>
        <family val="2"/>
        <charset val="238"/>
        <scheme val="minor"/>
      </rPr>
      <t>(denní úklid)</t>
    </r>
  </si>
  <si>
    <r>
      <rPr>
        <sz val="11"/>
        <rFont val="Calibri"/>
        <family val="2"/>
        <charset val="238"/>
        <scheme val="minor"/>
      </rPr>
      <t>vč. skladu č. 205,</t>
    </r>
    <r>
      <rPr>
        <b/>
        <sz val="11"/>
        <rFont val="Calibri"/>
        <family val="2"/>
        <charset val="238"/>
        <scheme val="minor"/>
      </rPr>
      <t xml:space="preserve"> měsíční úklid 5,98 m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(úklid A, lino)</t>
    </r>
  </si>
  <si>
    <r>
      <t xml:space="preserve">vč. skládku č. 310,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24,63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(úklid A, lino) </t>
    </r>
  </si>
  <si>
    <r>
      <rPr>
        <sz val="11"/>
        <color theme="1"/>
        <rFont val="Calibri"/>
        <family val="2"/>
        <charset val="238"/>
        <scheme val="minor"/>
      </rPr>
      <t>spisovna s regály</t>
    </r>
    <r>
      <rPr>
        <b/>
        <sz val="11"/>
        <color theme="1"/>
        <rFont val="Calibri"/>
        <family val="2"/>
        <charset val="238"/>
        <scheme val="minor"/>
      </rPr>
      <t>, měsíční úklid</t>
    </r>
  </si>
  <si>
    <r>
      <t xml:space="preserve">zasedací místnost č. 112, </t>
    </r>
    <r>
      <rPr>
        <b/>
        <sz val="11"/>
        <color theme="1"/>
        <rFont val="Calibri"/>
        <family val="2"/>
        <charset val="238"/>
        <scheme val="minor"/>
      </rPr>
      <t>měsíční úklid 35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koberec)</t>
    </r>
  </si>
  <si>
    <r>
      <t xml:space="preserve">místnost č. 209, </t>
    </r>
    <r>
      <rPr>
        <b/>
        <sz val="11"/>
        <color theme="1"/>
        <rFont val="Calibri"/>
        <family val="2"/>
        <charset val="238"/>
        <scheme val="minor"/>
      </rPr>
      <t>měsíční úklid 7,61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koberec)</t>
    </r>
  </si>
  <si>
    <r>
      <t>přepážky v kanc. č. 111, přízemí (</t>
    </r>
    <r>
      <rPr>
        <b/>
        <sz val="11"/>
        <color theme="1"/>
        <rFont val="Calibri"/>
        <family val="2"/>
        <charset val="238"/>
        <scheme val="minor"/>
      </rPr>
      <t>týdenní úklid)</t>
    </r>
  </si>
  <si>
    <r>
      <t xml:space="preserve">vč. chodby mezi FÚ a OSVaZ, </t>
    </r>
    <r>
      <rPr>
        <b/>
        <sz val="11"/>
        <color theme="1"/>
        <rFont val="Calibri"/>
        <family val="2"/>
        <charset val="238"/>
        <scheme val="minor"/>
      </rPr>
      <t>týdenní úklid 76,23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D, dlažba)</t>
    </r>
  </si>
  <si>
    <r>
      <t xml:space="preserve">vč. skladu s kopírkou č. 217, </t>
    </r>
    <r>
      <rPr>
        <b/>
        <sz val="11"/>
        <color theme="1"/>
        <rFont val="Calibri"/>
        <family val="2"/>
        <charset val="238"/>
        <scheme val="minor"/>
      </rPr>
      <t>týdenní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4,74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</si>
  <si>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levé a pravé boční schodiště </t>
    </r>
    <r>
      <rPr>
        <b/>
        <sz val="11"/>
        <color theme="1"/>
        <rFont val="Calibri"/>
        <family val="2"/>
        <charset val="238"/>
        <scheme val="minor"/>
      </rPr>
      <t>týdenní úklid 20,43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úklid D, kámen ) </t>
    </r>
  </si>
  <si>
    <r>
      <t xml:space="preserve">vč. skládku u kanceláře, </t>
    </r>
    <r>
      <rPr>
        <b/>
        <sz val="11"/>
        <color theme="1"/>
        <rFont val="Calibri"/>
        <family val="2"/>
        <charset val="238"/>
        <scheme val="minor"/>
      </rPr>
      <t>týdenní úklid  8,87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</si>
  <si>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vč. skládku za kuchyňkou, </t>
    </r>
    <r>
      <rPr>
        <b/>
        <sz val="11"/>
        <color theme="1"/>
        <rFont val="Calibri"/>
        <family val="2"/>
        <charset val="238"/>
        <scheme val="minor"/>
      </rPr>
      <t>týdenní úklid 6,75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(úklid A, lino)</t>
    </r>
  </si>
  <si>
    <t xml:space="preserve">Druhy pravidelných úklidů - specifikace rozsahu požadovaných činností a úklidových prací  </t>
  </si>
  <si>
    <t xml:space="preserve">                              Jednotkové ceny pravidelného úklidu</t>
  </si>
  <si>
    <r>
      <t>tabulka jednotkových cen za 1 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 xml:space="preserve"> pravidelného úklidu dle jednotlivých druhů (A, B, C, D, E) </t>
    </r>
  </si>
  <si>
    <t>tabulka cen za 1 měsíc pravidelného úklidu ( 21 kalendářních dní)  za požadované množství pro jednotlivé druhy úklidů</t>
  </si>
  <si>
    <r>
      <t>Uchazeč doplní pouze růžová pole, tj. jednotkové ceny pravidelného úklidu za 1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tj. denního, týdenního a měsíčního úklidu A, B, C, D, E a úklidu F, G, H, CH, I, J a K, dále jednotkovou cenu mimořádného úklidu za 1 h, ostatní pole se doplní automaticky.  </t>
    </r>
  </si>
  <si>
    <t>tabulka cen za 1 rok pravidelného úklidu požadovaných ploch dle jednotlivých druhů úklidů</t>
  </si>
  <si>
    <t>Nabídková cena pravidelného úklidu celkem bez DPH</t>
  </si>
  <si>
    <t>Nabídková cena pravidelného úklidu celkem včetně DPH</t>
  </si>
  <si>
    <t>CENA ZA PRAVIDELNÝ ÚKLID CELKEM</t>
  </si>
  <si>
    <t xml:space="preserve">Cena pravidelného úklidu a cena hygienických prostředků - Hodnoticí kritérium A </t>
  </si>
  <si>
    <t>Cena mimořádného úklidu - Hodnoticí kritérium B</t>
  </si>
  <si>
    <t>CELKOVÁ NABÍDKOVÁ CENA ZA PRAVIDELNÝ ÚKLID A HYGIENICKÉ POTŘEBY</t>
  </si>
  <si>
    <t xml:space="preserve">cena za 1 měsíc  bez mytí oken, parapetů, galerie starostů, skleněné plochy kolem točitého schodiště, prosklených balkónových zábran, čištění lustrů, svítidel, kanc. židlí a koberců bez DPH </t>
  </si>
  <si>
    <t>Příloha č. 3 ZD (z této přílohy bude vytvořena příloha č. 3 smlouvy o dílo vyjmutím řádků č. 21, č. 22, a buněk E28, E29, F28, F29, G28, G29, H28, H29)</t>
  </si>
  <si>
    <t>Příloha č. 2 ZD</t>
  </si>
  <si>
    <r>
      <t xml:space="preserve">toaletní papír dvouvrstvý perforovaný, </t>
    </r>
    <r>
      <rPr>
        <sz val="12"/>
        <color rgb="FFFF0000"/>
        <rFont val="Calibri"/>
        <family val="2"/>
        <charset val="238"/>
        <scheme val="minor"/>
      </rPr>
      <t xml:space="preserve">šíře role 19 cm, 160 m návin, 800 útržků </t>
    </r>
  </si>
  <si>
    <r>
      <rPr>
        <b/>
        <sz val="12"/>
        <color rgb="FFFF0000"/>
        <rFont val="Calibri"/>
        <family val="2"/>
        <charset val="238"/>
        <scheme val="minor"/>
      </rPr>
      <t xml:space="preserve">Opravený </t>
    </r>
    <r>
      <rPr>
        <b/>
        <sz val="12"/>
        <color theme="1"/>
        <rFont val="Calibri"/>
        <family val="2"/>
        <charset val="238"/>
        <scheme val="minor"/>
      </rPr>
      <t xml:space="preserve">Souhrnný rozpis nabídkové ceny úklidu - Zajištění úklidových služeb pro MěÚ Česká Lípa </t>
    </r>
  </si>
  <si>
    <r>
      <rPr>
        <sz val="12"/>
        <color rgb="FFFF0000"/>
        <rFont val="Calibri"/>
        <family val="2"/>
        <charset val="238"/>
        <scheme val="minor"/>
      </rPr>
      <t xml:space="preserve">Opravená </t>
    </r>
    <r>
      <rPr>
        <sz val="12"/>
        <color theme="1"/>
        <rFont val="Calibri"/>
        <family val="2"/>
        <charset val="238"/>
        <scheme val="minor"/>
      </rPr>
      <t>Příloha č. 4 ZD (z této přílohy bude vytvořena příloha č. 4 smlouvy o dílo vyjmutím sloupce C, E a řádku 17, 18 a 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</si>
</sst>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5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0" fillId="11" borderId="1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35" xfId="0" applyFont="1" applyBorder="1"/>
    <xf numFmtId="0" fontId="10" fillId="0" borderId="36" xfId="0" applyFont="1" applyBorder="1"/>
    <xf numFmtId="0" fontId="10" fillId="0" borderId="38" xfId="0" applyFont="1" applyBorder="1" applyAlignment="1">
      <alignment horizontal="left" vertical="center"/>
    </xf>
    <xf numFmtId="0" fontId="0" fillId="0" borderId="1" xfId="0" applyBorder="1"/>
    <xf numFmtId="0" fontId="14" fillId="0" borderId="36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14" fillId="0" borderId="37" xfId="0" applyFont="1" applyBorder="1" applyAlignment="1">
      <alignment horizontal="left"/>
    </xf>
    <xf numFmtId="0" fontId="15" fillId="6" borderId="28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11" fillId="6" borderId="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16" fillId="0" borderId="38" xfId="0" applyFont="1" applyBorder="1" applyAlignment="1">
      <alignment horizontal="center" vertical="center"/>
    </xf>
    <xf numFmtId="0" fontId="0" fillId="18" borderId="44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0" fillId="13" borderId="44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12" fillId="6" borderId="30" xfId="0" applyFont="1" applyFill="1" applyBorder="1" applyAlignment="1">
      <alignment horizontal="left" wrapText="1"/>
    </xf>
    <xf numFmtId="0" fontId="12" fillId="6" borderId="14" xfId="0" applyFont="1" applyFill="1" applyBorder="1" applyAlignment="1">
      <alignment horizontal="left" wrapText="1"/>
    </xf>
    <xf numFmtId="0" fontId="15" fillId="6" borderId="14" xfId="0" applyFont="1" applyFill="1" applyBorder="1"/>
    <xf numFmtId="0" fontId="8" fillId="8" borderId="48" xfId="0" applyFont="1" applyFill="1" applyBorder="1" applyAlignment="1">
      <alignment horizontal="center" wrapText="1"/>
    </xf>
    <xf numFmtId="0" fontId="8" fillId="8" borderId="49" xfId="0" applyFont="1" applyFill="1" applyBorder="1" applyAlignment="1">
      <alignment horizontal="center" wrapText="1"/>
    </xf>
    <xf numFmtId="0" fontId="8" fillId="5" borderId="48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7" borderId="48" xfId="0" applyFont="1" applyFill="1" applyBorder="1" applyAlignment="1">
      <alignment horizontal="center"/>
    </xf>
    <xf numFmtId="0" fontId="8" fillId="8" borderId="48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6" xfId="0" applyBorder="1"/>
    <xf numFmtId="0" fontId="3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1" xfId="0" applyFont="1" applyBorder="1" applyAlignment="1">
      <alignment horizontal="center"/>
    </xf>
    <xf numFmtId="0" fontId="1" fillId="19" borderId="3" xfId="0" applyFont="1" applyFill="1" applyBorder="1" applyAlignment="1">
      <alignment horizontal="center"/>
    </xf>
    <xf numFmtId="4" fontId="1" fillId="19" borderId="3" xfId="0" applyNumberFormat="1" applyFont="1" applyFill="1" applyBorder="1" applyAlignment="1">
      <alignment horizontal="center"/>
    </xf>
    <xf numFmtId="0" fontId="0" fillId="0" borderId="3" xfId="0" applyBorder="1"/>
    <xf numFmtId="0" fontId="17" fillId="0" borderId="0" xfId="0" applyFont="1"/>
    <xf numFmtId="0" fontId="0" fillId="22" borderId="44" xfId="0" applyFill="1" applyBorder="1" applyAlignment="1">
      <alignment horizontal="center"/>
    </xf>
    <xf numFmtId="0" fontId="0" fillId="22" borderId="38" xfId="0" applyFill="1" applyBorder="1" applyAlignment="1">
      <alignment horizontal="center"/>
    </xf>
    <xf numFmtId="0" fontId="0" fillId="22" borderId="45" xfId="0" applyFill="1" applyBorder="1" applyAlignment="1">
      <alignment horizontal="center"/>
    </xf>
    <xf numFmtId="0" fontId="5" fillId="0" borderId="0" xfId="0" applyFont="1"/>
    <xf numFmtId="0" fontId="19" fillId="0" borderId="4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2" xfId="0" applyFont="1" applyBorder="1" applyAlignment="1">
      <alignment horizontal="center" wrapText="1"/>
    </xf>
    <xf numFmtId="0" fontId="19" fillId="0" borderId="4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0" borderId="52" xfId="0" applyFont="1" applyFill="1" applyBorder="1"/>
    <xf numFmtId="0" fontId="5" fillId="0" borderId="1" xfId="0" applyFont="1" applyBorder="1" applyAlignment="1">
      <alignment horizontal="center"/>
    </xf>
    <xf numFmtId="0" fontId="5" fillId="20" borderId="5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8" borderId="5" xfId="0" applyFont="1" applyFill="1" applyBorder="1"/>
    <xf numFmtId="164" fontId="5" fillId="0" borderId="1" xfId="0" applyNumberFormat="1" applyFont="1" applyBorder="1"/>
    <xf numFmtId="0" fontId="5" fillId="0" borderId="8" xfId="0" applyFont="1" applyBorder="1"/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61" xfId="0" applyBorder="1" applyAlignment="1">
      <alignment wrapText="1"/>
    </xf>
    <xf numFmtId="2" fontId="0" fillId="0" borderId="36" xfId="0" applyNumberFormat="1" applyBorder="1" applyAlignment="1">
      <alignment horizontal="center"/>
    </xf>
    <xf numFmtId="0" fontId="0" fillId="0" borderId="27" xfId="0" applyBorder="1"/>
    <xf numFmtId="0" fontId="0" fillId="19" borderId="3" xfId="0" applyFill="1" applyBorder="1"/>
    <xf numFmtId="0" fontId="21" fillId="0" borderId="0" xfId="0" applyFont="1"/>
    <xf numFmtId="0" fontId="22" fillId="11" borderId="5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19" fillId="0" borderId="0" xfId="0" applyFont="1"/>
    <xf numFmtId="0" fontId="25" fillId="0" borderId="0" xfId="0" applyFont="1"/>
    <xf numFmtId="0" fontId="6" fillId="23" borderId="62" xfId="0" applyFont="1" applyFill="1" applyBorder="1"/>
    <xf numFmtId="0" fontId="6" fillId="23" borderId="65" xfId="0" applyFont="1" applyFill="1" applyBorder="1"/>
    <xf numFmtId="0" fontId="6" fillId="23" borderId="65" xfId="0" applyFont="1" applyFill="1" applyBorder="1" applyAlignment="1">
      <alignment wrapText="1"/>
    </xf>
    <xf numFmtId="0" fontId="26" fillId="4" borderId="65" xfId="0" applyFont="1" applyFill="1" applyBorder="1" applyAlignment="1">
      <alignment horizontal="center" wrapText="1"/>
    </xf>
    <xf numFmtId="0" fontId="19" fillId="10" borderId="65" xfId="0" applyFont="1" applyFill="1" applyBorder="1" applyAlignment="1">
      <alignment wrapText="1"/>
    </xf>
    <xf numFmtId="0" fontId="26" fillId="22" borderId="65" xfId="0" applyFont="1" applyFill="1" applyBorder="1" applyAlignment="1">
      <alignment horizontal="center" wrapText="1"/>
    </xf>
    <xf numFmtId="0" fontId="26" fillId="24" borderId="65" xfId="0" applyFont="1" applyFill="1" applyBorder="1" applyAlignment="1">
      <alignment horizontal="center" wrapText="1"/>
    </xf>
    <xf numFmtId="0" fontId="26" fillId="13" borderId="65" xfId="0" applyFont="1" applyFill="1" applyBorder="1" applyAlignment="1">
      <alignment horizontal="center" wrapText="1"/>
    </xf>
    <xf numFmtId="0" fontId="6" fillId="23" borderId="63" xfId="0" applyFont="1" applyFill="1" applyBorder="1"/>
    <xf numFmtId="164" fontId="26" fillId="9" borderId="3" xfId="0" applyNumberFormat="1" applyFont="1" applyFill="1" applyBorder="1" applyProtection="1">
      <protection locked="0"/>
    </xf>
    <xf numFmtId="164" fontId="26" fillId="4" borderId="3" xfId="0" applyNumberFormat="1" applyFont="1" applyFill="1" applyBorder="1" applyProtection="1">
      <protection locked="0"/>
    </xf>
    <xf numFmtId="164" fontId="26" fillId="10" borderId="24" xfId="0" applyNumberFormat="1" applyFont="1" applyFill="1" applyBorder="1" applyProtection="1">
      <protection locked="0"/>
    </xf>
    <xf numFmtId="164" fontId="26" fillId="22" borderId="24" xfId="0" applyNumberFormat="1" applyFont="1" applyFill="1" applyBorder="1" applyProtection="1">
      <protection locked="0"/>
    </xf>
    <xf numFmtId="164" fontId="26" fillId="24" borderId="17" xfId="0" applyNumberFormat="1" applyFont="1" applyFill="1" applyBorder="1" applyProtection="1">
      <protection locked="0"/>
    </xf>
    <xf numFmtId="164" fontId="26" fillId="13" borderId="20" xfId="0" applyNumberFormat="1" applyFont="1" applyFill="1" applyBorder="1" applyProtection="1">
      <protection locked="0"/>
    </xf>
    <xf numFmtId="7" fontId="26" fillId="7" borderId="3" xfId="0" applyNumberFormat="1" applyFont="1" applyFill="1" applyBorder="1"/>
    <xf numFmtId="7" fontId="26" fillId="26" borderId="28" xfId="0" applyNumberFormat="1" applyFont="1" applyFill="1" applyBorder="1"/>
    <xf numFmtId="7" fontId="6" fillId="23" borderId="17" xfId="0" applyNumberFormat="1" applyFont="1" applyFill="1" applyBorder="1"/>
    <xf numFmtId="7" fontId="6" fillId="23" borderId="34" xfId="0" applyNumberFormat="1" applyFont="1" applyFill="1" applyBorder="1"/>
    <xf numFmtId="0" fontId="19" fillId="21" borderId="55" xfId="0" applyFont="1" applyFill="1" applyBorder="1"/>
    <xf numFmtId="0" fontId="5" fillId="21" borderId="55" xfId="0" applyFont="1" applyFill="1" applyBorder="1"/>
    <xf numFmtId="0" fontId="5" fillId="21" borderId="40" xfId="0" applyFont="1" applyFill="1" applyBorder="1"/>
    <xf numFmtId="0" fontId="5" fillId="21" borderId="41" xfId="0" applyFont="1" applyFill="1" applyBorder="1"/>
    <xf numFmtId="164" fontId="19" fillId="21" borderId="3" xfId="0" applyNumberFormat="1" applyFont="1" applyFill="1" applyBorder="1" applyProtection="1">
      <protection locked="0"/>
    </xf>
    <xf numFmtId="7" fontId="6" fillId="23" borderId="64" xfId="0" applyNumberFormat="1" applyFont="1" applyFill="1" applyBorder="1"/>
    <xf numFmtId="7" fontId="6" fillId="23" borderId="63" xfId="0" applyNumberFormat="1" applyFont="1" applyFill="1" applyBorder="1"/>
    <xf numFmtId="7" fontId="27" fillId="8" borderId="65" xfId="0" applyNumberFormat="1" applyFont="1" applyFill="1" applyBorder="1"/>
    <xf numFmtId="7" fontId="27" fillId="8" borderId="63" xfId="0" applyNumberFormat="1" applyFont="1" applyFill="1" applyBorder="1"/>
    <xf numFmtId="0" fontId="19" fillId="8" borderId="0" xfId="0" applyFont="1" applyFill="1" applyAlignment="1">
      <alignment horizontal="left"/>
    </xf>
    <xf numFmtId="0" fontId="28" fillId="8" borderId="0" xfId="0" applyFont="1" applyFill="1"/>
    <xf numFmtId="0" fontId="5" fillId="8" borderId="0" xfId="0" applyFont="1" applyFill="1"/>
    <xf numFmtId="0" fontId="10" fillId="0" borderId="36" xfId="0" applyFont="1" applyBorder="1" applyAlignment="1">
      <alignment horizontal="left" vertical="center"/>
    </xf>
    <xf numFmtId="0" fontId="0" fillId="0" borderId="45" xfId="0" applyBorder="1" applyAlignment="1">
      <alignment horizontal="center"/>
    </xf>
    <xf numFmtId="0" fontId="8" fillId="25" borderId="48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4" fontId="0" fillId="0" borderId="5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0" fontId="0" fillId="27" borderId="44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44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26" fillId="28" borderId="65" xfId="0" applyFont="1" applyFill="1" applyBorder="1" applyAlignment="1">
      <alignment horizontal="center" wrapText="1"/>
    </xf>
    <xf numFmtId="164" fontId="26" fillId="28" borderId="3" xfId="0" applyNumberFormat="1" applyFont="1" applyFill="1" applyBorder="1" applyProtection="1">
      <protection locked="0"/>
    </xf>
    <xf numFmtId="0" fontId="1" fillId="6" borderId="0" xfId="0" applyFont="1" applyFill="1"/>
    <xf numFmtId="0" fontId="0" fillId="6" borderId="0" xfId="0" applyFill="1"/>
    <xf numFmtId="0" fontId="0" fillId="0" borderId="54" xfId="0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0" borderId="12" xfId="0" applyBorder="1"/>
    <xf numFmtId="0" fontId="0" fillId="0" borderId="73" xfId="0" applyBorder="1"/>
    <xf numFmtId="0" fontId="26" fillId="17" borderId="65" xfId="0" applyFont="1" applyFill="1" applyBorder="1" applyAlignment="1">
      <alignment horizontal="center" wrapText="1"/>
    </xf>
    <xf numFmtId="164" fontId="26" fillId="17" borderId="20" xfId="0" applyNumberFormat="1" applyFont="1" applyFill="1" applyBorder="1" applyProtection="1">
      <protection locked="0"/>
    </xf>
    <xf numFmtId="0" fontId="32" fillId="0" borderId="0" xfId="0" applyFont="1"/>
    <xf numFmtId="0" fontId="19" fillId="0" borderId="44" xfId="0" applyFont="1" applyBorder="1"/>
    <xf numFmtId="0" fontId="5" fillId="0" borderId="38" xfId="0" applyFont="1" applyBorder="1"/>
    <xf numFmtId="0" fontId="28" fillId="0" borderId="38" xfId="0" applyFont="1" applyBorder="1"/>
    <xf numFmtId="0" fontId="5" fillId="0" borderId="44" xfId="0" applyFont="1" applyBorder="1"/>
    <xf numFmtId="0" fontId="19" fillId="0" borderId="47" xfId="0" applyFont="1" applyBorder="1"/>
    <xf numFmtId="0" fontId="19" fillId="0" borderId="43" xfId="0" applyFont="1" applyBorder="1"/>
    <xf numFmtId="0" fontId="28" fillId="0" borderId="43" xfId="0" applyFont="1" applyBorder="1"/>
    <xf numFmtId="0" fontId="5" fillId="0" borderId="43" xfId="0" applyFont="1" applyBorder="1"/>
    <xf numFmtId="0" fontId="5" fillId="0" borderId="45" xfId="0" applyFont="1" applyBorder="1"/>
    <xf numFmtId="0" fontId="13" fillId="0" borderId="46" xfId="0" applyFont="1" applyBorder="1" applyAlignment="1">
      <alignment wrapText="1"/>
    </xf>
    <xf numFmtId="0" fontId="19" fillId="0" borderId="38" xfId="0" applyFont="1" applyBorder="1"/>
    <xf numFmtId="0" fontId="15" fillId="6" borderId="0" xfId="0" applyFont="1" applyFill="1"/>
    <xf numFmtId="0" fontId="15" fillId="0" borderId="0" xfId="0" applyFont="1"/>
    <xf numFmtId="0" fontId="8" fillId="6" borderId="0" xfId="0" applyFont="1" applyFill="1"/>
    <xf numFmtId="0" fontId="26" fillId="0" borderId="0" xfId="0" applyFont="1"/>
    <xf numFmtId="0" fontId="5" fillId="5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3" xfId="0" applyFont="1" applyBorder="1"/>
    <xf numFmtId="164" fontId="5" fillId="11" borderId="11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164" fontId="5" fillId="12" borderId="15" xfId="0" applyNumberFormat="1" applyFont="1" applyFill="1" applyBorder="1" applyAlignment="1" applyProtection="1">
      <alignment horizontal="center"/>
      <protection locked="0"/>
    </xf>
    <xf numFmtId="164" fontId="5" fillId="11" borderId="8" xfId="0" applyNumberFormat="1" applyFont="1" applyFill="1" applyBorder="1" applyAlignment="1" applyProtection="1">
      <alignment horizontal="center"/>
      <protection locked="0"/>
    </xf>
    <xf numFmtId="0" fontId="5" fillId="28" borderId="15" xfId="0" applyFont="1" applyFill="1" applyBorder="1" applyAlignment="1">
      <alignment horizontal="center"/>
    </xf>
    <xf numFmtId="164" fontId="5" fillId="11" borderId="8" xfId="0" applyNumberFormat="1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164" fontId="5" fillId="11" borderId="13" xfId="0" applyNumberFormat="1" applyFont="1" applyFill="1" applyBorder="1" applyAlignment="1">
      <alignment horizontal="center"/>
    </xf>
    <xf numFmtId="0" fontId="5" fillId="22" borderId="8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164" fontId="5" fillId="11" borderId="9" xfId="0" applyNumberFormat="1" applyFont="1" applyFill="1" applyBorder="1" applyAlignment="1">
      <alignment horizontal="center"/>
    </xf>
    <xf numFmtId="0" fontId="5" fillId="17" borderId="8" xfId="0" applyFont="1" applyFill="1" applyBorder="1" applyAlignment="1">
      <alignment horizontal="center"/>
    </xf>
    <xf numFmtId="164" fontId="5" fillId="11" borderId="74" xfId="0" applyNumberFormat="1" applyFont="1" applyFill="1" applyBorder="1" applyAlignment="1">
      <alignment horizontal="center"/>
    </xf>
    <xf numFmtId="0" fontId="5" fillId="0" borderId="52" xfId="0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0" fontId="5" fillId="0" borderId="7" xfId="0" applyFont="1" applyBorder="1"/>
    <xf numFmtId="0" fontId="5" fillId="27" borderId="5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27" borderId="8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left" vertical="center" wrapText="1"/>
    </xf>
    <xf numFmtId="164" fontId="5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13" fillId="16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3" fillId="0" borderId="18" xfId="0" applyFont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2" fontId="5" fillId="7" borderId="18" xfId="0" applyNumberFormat="1" applyFont="1" applyFill="1" applyBorder="1" applyAlignment="1">
      <alignment horizontal="center"/>
    </xf>
    <xf numFmtId="4" fontId="5" fillId="27" borderId="18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2" fontId="13" fillId="7" borderId="18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2" fillId="0" borderId="0" xfId="0" applyFont="1"/>
    <xf numFmtId="2" fontId="5" fillId="7" borderId="18" xfId="0" applyNumberFormat="1" applyFont="1" applyFill="1" applyBorder="1" applyAlignment="1">
      <alignment horizontal="center" wrapText="1"/>
    </xf>
    <xf numFmtId="2" fontId="5" fillId="0" borderId="18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4" fontId="13" fillId="5" borderId="18" xfId="0" applyNumberFormat="1" applyFont="1" applyFill="1" applyBorder="1" applyAlignment="1">
      <alignment horizontal="center"/>
    </xf>
    <xf numFmtId="4" fontId="5" fillId="3" borderId="18" xfId="0" applyNumberFormat="1" applyFont="1" applyFill="1" applyBorder="1" applyAlignment="1">
      <alignment horizontal="center"/>
    </xf>
    <xf numFmtId="4" fontId="5" fillId="2" borderId="18" xfId="0" applyNumberFormat="1" applyFont="1" applyFill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4" fontId="5" fillId="5" borderId="18" xfId="0" applyNumberFormat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0" fontId="13" fillId="0" borderId="28" xfId="0" applyFont="1" applyBorder="1" applyAlignment="1">
      <alignment horizontal="left" vertical="center" wrapText="1"/>
    </xf>
    <xf numFmtId="0" fontId="13" fillId="16" borderId="28" xfId="0" applyFont="1" applyFill="1" applyBorder="1" applyAlignment="1">
      <alignment horizontal="left" vertical="center" wrapText="1"/>
    </xf>
    <xf numFmtId="164" fontId="5" fillId="0" borderId="29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3" fillId="17" borderId="28" xfId="0" applyFont="1" applyFill="1" applyBorder="1" applyAlignment="1">
      <alignment horizontal="left" vertical="center" wrapText="1"/>
    </xf>
    <xf numFmtId="164" fontId="6" fillId="0" borderId="31" xfId="0" applyNumberFormat="1" applyFont="1" applyBorder="1" applyAlignment="1">
      <alignment horizontal="center"/>
    </xf>
    <xf numFmtId="164" fontId="6" fillId="9" borderId="3" xfId="0" applyNumberFormat="1" applyFont="1" applyFill="1" applyBorder="1" applyAlignment="1">
      <alignment horizontal="center"/>
    </xf>
    <xf numFmtId="0" fontId="13" fillId="0" borderId="0" xfId="0" applyFont="1"/>
    <xf numFmtId="0" fontId="13" fillId="5" borderId="1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5" fillId="27" borderId="17" xfId="0" applyFont="1" applyFill="1" applyBorder="1" applyAlignment="1">
      <alignment horizontal="center"/>
    </xf>
    <xf numFmtId="0" fontId="5" fillId="27" borderId="18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64" fontId="22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23" xfId="0" applyFont="1" applyBorder="1"/>
    <xf numFmtId="0" fontId="13" fillId="8" borderId="1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164" fontId="22" fillId="0" borderId="1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8" borderId="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6" fillId="0" borderId="15" xfId="0" applyFont="1" applyBorder="1"/>
    <xf numFmtId="4" fontId="26" fillId="5" borderId="8" xfId="0" applyNumberFormat="1" applyFont="1" applyFill="1" applyBorder="1" applyAlignment="1">
      <alignment horizontal="center"/>
    </xf>
    <xf numFmtId="4" fontId="26" fillId="3" borderId="8" xfId="0" applyNumberFormat="1" applyFont="1" applyFill="1" applyBorder="1" applyAlignment="1">
      <alignment horizontal="center"/>
    </xf>
    <xf numFmtId="164" fontId="26" fillId="0" borderId="8" xfId="0" applyNumberFormat="1" applyFont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164" fontId="26" fillId="0" borderId="26" xfId="0" applyNumberFormat="1" applyFont="1" applyBorder="1" applyAlignment="1">
      <alignment horizontal="center"/>
    </xf>
    <xf numFmtId="4" fontId="26" fillId="7" borderId="8" xfId="0" applyNumberFormat="1" applyFont="1" applyFill="1" applyBorder="1" applyAlignment="1">
      <alignment horizontal="center"/>
    </xf>
    <xf numFmtId="4" fontId="26" fillId="27" borderId="8" xfId="0" applyNumberFormat="1" applyFont="1" applyFill="1" applyBorder="1" applyAlignment="1" applyProtection="1">
      <alignment horizontal="center"/>
      <protection locked="0"/>
    </xf>
    <xf numFmtId="164" fontId="26" fillId="0" borderId="9" xfId="0" applyNumberFormat="1" applyFont="1" applyBorder="1" applyAlignment="1" applyProtection="1">
      <alignment horizontal="center"/>
      <protection locked="0"/>
    </xf>
    <xf numFmtId="4" fontId="13" fillId="12" borderId="7" xfId="0" applyNumberFormat="1" applyFont="1" applyFill="1" applyBorder="1" applyAlignment="1" applyProtection="1">
      <alignment horizontal="center"/>
      <protection locked="0"/>
    </xf>
    <xf numFmtId="164" fontId="13" fillId="0" borderId="13" xfId="0" applyNumberFormat="1" applyFont="1" applyBorder="1" applyAlignment="1" applyProtection="1">
      <alignment horizontal="center"/>
      <protection locked="0"/>
    </xf>
    <xf numFmtId="0" fontId="13" fillId="28" borderId="8" xfId="0" applyFont="1" applyFill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4" fontId="5" fillId="17" borderId="8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15" borderId="1" xfId="0" applyNumberFormat="1" applyFont="1" applyFill="1" applyBorder="1"/>
    <xf numFmtId="0" fontId="37" fillId="0" borderId="0" xfId="0" applyFont="1"/>
    <xf numFmtId="0" fontId="19" fillId="16" borderId="0" xfId="0" applyFont="1" applyFill="1"/>
    <xf numFmtId="0" fontId="19" fillId="16" borderId="0" xfId="0" applyFont="1" applyFill="1" applyAlignment="1">
      <alignment horizontal="center"/>
    </xf>
    <xf numFmtId="0" fontId="19" fillId="17" borderId="0" xfId="0" applyFont="1" applyFill="1"/>
    <xf numFmtId="0" fontId="19" fillId="17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4" fontId="19" fillId="7" borderId="1" xfId="0" applyNumberFormat="1" applyFont="1" applyFill="1" applyBorder="1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75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164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4" fontId="5" fillId="0" borderId="21" xfId="0" applyNumberFormat="1" applyFont="1" applyBorder="1" applyAlignment="1">
      <alignment horizontal="center"/>
    </xf>
    <xf numFmtId="164" fontId="26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34" xfId="0" applyNumberFormat="1" applyFont="1" applyBorder="1"/>
    <xf numFmtId="164" fontId="5" fillId="0" borderId="2" xfId="0" applyNumberFormat="1" applyFont="1" applyBorder="1"/>
    <xf numFmtId="164" fontId="5" fillId="0" borderId="9" xfId="0" applyNumberFormat="1" applyFont="1" applyBorder="1"/>
    <xf numFmtId="164" fontId="19" fillId="21" borderId="6" xfId="0" applyNumberFormat="1" applyFont="1" applyFill="1" applyBorder="1"/>
    <xf numFmtId="164" fontId="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38" xfId="0" applyBorder="1"/>
    <xf numFmtId="0" fontId="0" fillId="0" borderId="45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38" xfId="0" applyBorder="1" applyAlignment="1">
      <alignment wrapText="1"/>
    </xf>
    <xf numFmtId="0" fontId="2" fillId="0" borderId="38" xfId="0" applyFont="1" applyBorder="1"/>
    <xf numFmtId="0" fontId="3" fillId="0" borderId="38" xfId="0" applyFont="1" applyBorder="1" applyAlignment="1">
      <alignment horizontal="left"/>
    </xf>
    <xf numFmtId="0" fontId="0" fillId="0" borderId="38" xfId="0" applyBorder="1" applyAlignment="1">
      <alignment horizontal="left" wrapText="1"/>
    </xf>
    <xf numFmtId="0" fontId="3" fillId="0" borderId="38" xfId="0" applyFont="1" applyBorder="1"/>
    <xf numFmtId="0" fontId="3" fillId="0" borderId="38" xfId="0" applyFont="1" applyBorder="1" applyAlignment="1">
      <alignment wrapText="1"/>
    </xf>
    <xf numFmtId="0" fontId="4" fillId="0" borderId="38" xfId="0" applyFont="1" applyBorder="1"/>
    <xf numFmtId="0" fontId="1" fillId="0" borderId="38" xfId="0" applyFont="1" applyBorder="1"/>
    <xf numFmtId="0" fontId="0" fillId="0" borderId="44" xfId="0" applyBorder="1"/>
    <xf numFmtId="0" fontId="0" fillId="0" borderId="71" xfId="0" applyBorder="1"/>
    <xf numFmtId="0" fontId="0" fillId="0" borderId="45" xfId="0" applyBorder="1" applyAlignment="1">
      <alignment wrapText="1"/>
    </xf>
    <xf numFmtId="0" fontId="3" fillId="0" borderId="44" xfId="0" applyFont="1" applyBorder="1"/>
    <xf numFmtId="0" fontId="3" fillId="0" borderId="45" xfId="0" applyFont="1" applyBorder="1" applyAlignment="1">
      <alignment wrapText="1"/>
    </xf>
    <xf numFmtId="0" fontId="0" fillId="0" borderId="44" xfId="0" applyBorder="1" applyAlignment="1">
      <alignment wrapText="1"/>
    </xf>
    <xf numFmtId="0" fontId="8" fillId="0" borderId="44" xfId="0" applyFont="1" applyBorder="1"/>
    <xf numFmtId="0" fontId="38" fillId="0" borderId="0" xfId="0" applyFont="1"/>
    <xf numFmtId="0" fontId="26" fillId="0" borderId="1" xfId="0" applyFont="1" applyBorder="1" applyAlignment="1">
      <alignment wrapText="1"/>
    </xf>
    <xf numFmtId="164" fontId="19" fillId="0" borderId="1" xfId="0" applyNumberFormat="1" applyFont="1" applyBorder="1" applyAlignment="1" applyProtection="1">
      <alignment horizontal="center"/>
      <protection locked="0"/>
    </xf>
    <xf numFmtId="164" fontId="19" fillId="0" borderId="1" xfId="0" applyNumberFormat="1" applyFont="1" applyBorder="1" applyAlignment="1" applyProtection="1">
      <alignment horizontal="center" wrapText="1"/>
      <protection locked="0"/>
    </xf>
    <xf numFmtId="0" fontId="19" fillId="0" borderId="1" xfId="0" applyFont="1" applyBorder="1" applyAlignment="1">
      <alignment wrapText="1"/>
    </xf>
    <xf numFmtId="0" fontId="39" fillId="0" borderId="1" xfId="0" applyFont="1" applyBorder="1"/>
    <xf numFmtId="164" fontId="13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0" fontId="5" fillId="20" borderId="4" xfId="0" applyFont="1" applyFill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0" borderId="0" xfId="0"/>
    <xf numFmtId="0" fontId="0" fillId="0" borderId="61" xfId="0" applyBorder="1" applyAlignment="1">
      <alignment wrapText="1"/>
    </xf>
    <xf numFmtId="0" fontId="0" fillId="0" borderId="0" xfId="0" applyAlignment="1">
      <alignment wrapText="1"/>
    </xf>
    <xf numFmtId="0" fontId="3" fillId="0" borderId="61" xfId="0" applyFont="1" applyBorder="1" applyAlignment="1">
      <alignment wrapText="1"/>
    </xf>
    <xf numFmtId="0" fontId="3" fillId="0" borderId="0" xfId="0" applyFont="1"/>
    <xf numFmtId="0" fontId="16" fillId="0" borderId="4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0" fillId="7" borderId="44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2" fillId="4" borderId="40" xfId="0" applyFont="1" applyFill="1" applyBorder="1" applyAlignment="1">
      <alignment horizontal="center"/>
    </xf>
    <xf numFmtId="0" fontId="32" fillId="4" borderId="41" xfId="0" applyFont="1" applyFill="1" applyBorder="1" applyAlignment="1">
      <alignment horizontal="center"/>
    </xf>
    <xf numFmtId="0" fontId="32" fillId="4" borderId="42" xfId="0" applyFont="1" applyFill="1" applyBorder="1" applyAlignment="1">
      <alignment horizontal="center"/>
    </xf>
    <xf numFmtId="0" fontId="16" fillId="0" borderId="36" xfId="0" applyFont="1" applyBorder="1" applyAlignment="1">
      <alignment horizontal="center" vertical="center"/>
    </xf>
    <xf numFmtId="0" fontId="0" fillId="5" borderId="44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17" borderId="44" xfId="0" applyFill="1" applyBorder="1" applyAlignment="1">
      <alignment horizontal="center"/>
    </xf>
    <xf numFmtId="0" fontId="0" fillId="17" borderId="38" xfId="0" applyFill="1" applyBorder="1"/>
    <xf numFmtId="0" fontId="0" fillId="17" borderId="45" xfId="0" applyFill="1" applyBorder="1"/>
    <xf numFmtId="0" fontId="16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4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horizontal="center"/>
    </xf>
    <xf numFmtId="0" fontId="15" fillId="0" borderId="38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5" fillId="0" borderId="44" xfId="0" applyFont="1" applyBorder="1" applyAlignment="1">
      <alignment wrapText="1"/>
    </xf>
    <xf numFmtId="0" fontId="15" fillId="0" borderId="38" xfId="0" applyFont="1" applyBorder="1" applyAlignment="1">
      <alignment wrapText="1"/>
    </xf>
    <xf numFmtId="0" fontId="15" fillId="0" borderId="44" xfId="0" applyFont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8" xfId="0" applyBorder="1"/>
    <xf numFmtId="0" fontId="0" fillId="0" borderId="45" xfId="0" applyBorder="1"/>
    <xf numFmtId="0" fontId="1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32" fillId="4" borderId="12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4" fontId="1" fillId="19" borderId="62" xfId="0" applyNumberFormat="1" applyFont="1" applyFill="1" applyBorder="1" applyAlignment="1">
      <alignment horizontal="center"/>
    </xf>
    <xf numFmtId="0" fontId="1" fillId="19" borderId="63" xfId="0" applyFont="1" applyFill="1" applyBorder="1" applyAlignment="1">
      <alignment horizontal="center"/>
    </xf>
    <xf numFmtId="0" fontId="1" fillId="19" borderId="62" xfId="0" applyFont="1" applyFill="1" applyBorder="1" applyAlignment="1">
      <alignment horizontal="center"/>
    </xf>
    <xf numFmtId="4" fontId="1" fillId="19" borderId="64" xfId="0" applyNumberFormat="1" applyFont="1" applyFill="1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" fontId="0" fillId="0" borderId="44" xfId="0" applyNumberFormat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0" fontId="35" fillId="4" borderId="0" xfId="0" applyFont="1" applyFill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22" borderId="17" xfId="0" applyFont="1" applyFill="1" applyBorder="1" applyAlignment="1">
      <alignment horizontal="center"/>
    </xf>
    <xf numFmtId="0" fontId="5" fillId="14" borderId="17" xfId="0" applyFont="1" applyFill="1" applyBorder="1" applyAlignment="1">
      <alignment horizontal="center"/>
    </xf>
    <xf numFmtId="0" fontId="5" fillId="14" borderId="39" xfId="0" applyFont="1" applyFill="1" applyBorder="1" applyAlignment="1">
      <alignment horizontal="center"/>
    </xf>
    <xf numFmtId="0" fontId="13" fillId="12" borderId="59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13" fillId="28" borderId="17" xfId="0" applyFont="1" applyFill="1" applyBorder="1" applyAlignment="1">
      <alignment horizontal="center"/>
    </xf>
    <xf numFmtId="0" fontId="5" fillId="28" borderId="3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164" fontId="19" fillId="8" borderId="19" xfId="0" applyNumberFormat="1" applyFont="1" applyFill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27" borderId="25" xfId="0" applyFont="1" applyFill="1" applyBorder="1" applyAlignment="1">
      <alignment horizontal="center"/>
    </xf>
    <xf numFmtId="0" fontId="5" fillId="27" borderId="61" xfId="0" applyFont="1" applyFill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24" xfId="0" applyFont="1" applyBorder="1"/>
    <xf numFmtId="0" fontId="5" fillId="0" borderId="58" xfId="0" applyFont="1" applyBorder="1"/>
    <xf numFmtId="4" fontId="19" fillId="7" borderId="18" xfId="0" applyNumberFormat="1" applyFon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4" fontId="19" fillId="27" borderId="18" xfId="0" applyNumberFormat="1" applyFont="1" applyFill="1" applyBorder="1" applyAlignment="1">
      <alignment horizontal="center"/>
    </xf>
    <xf numFmtId="4" fontId="19" fillId="27" borderId="32" xfId="0" applyNumberFormat="1" applyFont="1" applyFill="1" applyBorder="1" applyAlignment="1">
      <alignment horizontal="center"/>
    </xf>
    <xf numFmtId="164" fontId="26" fillId="8" borderId="18" xfId="0" applyNumberFormat="1" applyFont="1" applyFill="1" applyBorder="1" applyAlignment="1">
      <alignment horizontal="center"/>
    </xf>
    <xf numFmtId="0" fontId="13" fillId="0" borderId="24" xfId="0" applyFont="1" applyBorder="1"/>
    <xf numFmtId="0" fontId="19" fillId="0" borderId="28" xfId="0" applyFont="1" applyBorder="1"/>
    <xf numFmtId="0" fontId="19" fillId="0" borderId="33" xfId="0" applyFont="1" applyBorder="1"/>
    <xf numFmtId="4" fontId="19" fillId="5" borderId="18" xfId="0" applyNumberFormat="1" applyFont="1" applyFill="1" applyBorder="1" applyAlignment="1">
      <alignment horizontal="center"/>
    </xf>
    <xf numFmtId="4" fontId="19" fillId="3" borderId="18" xfId="0" applyNumberFormat="1" applyFont="1" applyFill="1" applyBorder="1" applyAlignment="1">
      <alignment horizontal="center"/>
    </xf>
    <xf numFmtId="4" fontId="19" fillId="2" borderId="18" xfId="0" applyNumberFormat="1" applyFont="1" applyFill="1" applyBorder="1" applyAlignment="1">
      <alignment horizontal="center"/>
    </xf>
    <xf numFmtId="0" fontId="5" fillId="0" borderId="59" xfId="0" applyFont="1" applyBorder="1"/>
    <xf numFmtId="0" fontId="5" fillId="0" borderId="60" xfId="0" applyFont="1" applyBorder="1"/>
    <xf numFmtId="0" fontId="5" fillId="5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27" borderId="6" xfId="0" applyFont="1" applyFill="1" applyBorder="1" applyAlignment="1">
      <alignment horizontal="center"/>
    </xf>
    <xf numFmtId="0" fontId="5" fillId="27" borderId="2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5" fillId="17" borderId="4" xfId="0" applyFont="1" applyFill="1" applyBorder="1" applyAlignment="1">
      <alignment horizontal="center"/>
    </xf>
    <xf numFmtId="0" fontId="5" fillId="17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12" borderId="59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17" borderId="17" xfId="0" applyFont="1" applyFill="1" applyBorder="1" applyAlignment="1">
      <alignment horizontal="center"/>
    </xf>
    <xf numFmtId="0" fontId="5" fillId="17" borderId="39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28" borderId="17" xfId="0" applyFont="1" applyFill="1" applyBorder="1" applyAlignment="1">
      <alignment horizontal="center"/>
    </xf>
    <xf numFmtId="0" fontId="5" fillId="28" borderId="21" xfId="0" applyFont="1" applyFill="1" applyBorder="1" applyAlignment="1">
      <alignment horizontal="center"/>
    </xf>
    <xf numFmtId="0" fontId="19" fillId="25" borderId="40" xfId="0" applyFont="1" applyFill="1" applyBorder="1" applyAlignment="1">
      <alignment horizontal="left" wrapText="1"/>
    </xf>
    <xf numFmtId="0" fontId="5" fillId="0" borderId="41" xfId="0" applyFont="1" applyBorder="1"/>
    <xf numFmtId="0" fontId="5" fillId="0" borderId="42" xfId="0" applyFont="1" applyBorder="1"/>
    <xf numFmtId="0" fontId="19" fillId="25" borderId="54" xfId="0" applyFont="1" applyFill="1" applyBorder="1" applyAlignment="1">
      <alignment horizontal="left" wrapText="1"/>
    </xf>
    <xf numFmtId="0" fontId="5" fillId="0" borderId="55" xfId="0" applyFont="1" applyBorder="1"/>
    <xf numFmtId="0" fontId="5" fillId="0" borderId="47" xfId="0" applyFont="1" applyBorder="1"/>
    <xf numFmtId="0" fontId="27" fillId="8" borderId="40" xfId="0" applyFont="1" applyFill="1" applyBorder="1" applyAlignment="1">
      <alignment horizontal="left"/>
    </xf>
    <xf numFmtId="0" fontId="27" fillId="8" borderId="41" xfId="0" applyFont="1" applyFill="1" applyBorder="1" applyAlignment="1">
      <alignment horizontal="left"/>
    </xf>
    <xf numFmtId="0" fontId="27" fillId="8" borderId="64" xfId="0" applyFont="1" applyFill="1" applyBorder="1" applyAlignment="1">
      <alignment horizontal="left"/>
    </xf>
    <xf numFmtId="0" fontId="22" fillId="0" borderId="0" xfId="0" applyFont="1" applyAlignment="1">
      <alignment horizontal="left" wrapText="1"/>
    </xf>
    <xf numFmtId="0" fontId="5" fillId="25" borderId="41" xfId="0" applyFont="1" applyFill="1" applyBorder="1"/>
    <xf numFmtId="0" fontId="5" fillId="25" borderId="42" xfId="0" applyFont="1" applyFill="1" applyBorder="1"/>
    <xf numFmtId="0" fontId="0" fillId="0" borderId="41" xfId="0" applyBorder="1"/>
    <xf numFmtId="0" fontId="0" fillId="0" borderId="42" xfId="0" applyBorder="1"/>
    <xf numFmtId="0" fontId="6" fillId="23" borderId="40" xfId="0" applyFont="1" applyFill="1" applyBorder="1" applyAlignment="1">
      <alignment wrapText="1"/>
    </xf>
    <xf numFmtId="0" fontId="0" fillId="0" borderId="42" xfId="0" applyBorder="1" applyAlignment="1">
      <alignment wrapText="1"/>
    </xf>
    <xf numFmtId="0" fontId="5" fillId="25" borderId="41" xfId="0" applyFont="1" applyFill="1" applyBorder="1" applyAlignment="1">
      <alignment horizontal="left" wrapText="1"/>
    </xf>
    <xf numFmtId="0" fontId="6" fillId="23" borderId="4" xfId="0" applyFont="1" applyFill="1" applyBorder="1" applyAlignment="1">
      <alignment horizontal="center" vertical="center"/>
    </xf>
    <xf numFmtId="0" fontId="6" fillId="23" borderId="52" xfId="0" applyFont="1" applyFill="1" applyBorder="1" applyAlignment="1">
      <alignment horizontal="center" vertical="center"/>
    </xf>
    <xf numFmtId="9" fontId="19" fillId="8" borderId="6" xfId="0" applyNumberFormat="1" applyFont="1" applyFill="1" applyBorder="1" applyAlignment="1" applyProtection="1">
      <alignment horizontal="center" vertical="center"/>
      <protection locked="0"/>
    </xf>
    <xf numFmtId="9" fontId="19" fillId="8" borderId="2" xfId="0" applyNumberFormat="1" applyFont="1" applyFill="1" applyBorder="1" applyAlignment="1" applyProtection="1">
      <alignment horizontal="center" vertical="center"/>
      <protection locked="0"/>
    </xf>
    <xf numFmtId="0" fontId="19" fillId="25" borderId="40" xfId="0" applyFont="1" applyFill="1" applyBorder="1" applyAlignment="1">
      <alignment horizontal="left"/>
    </xf>
    <xf numFmtId="0" fontId="19" fillId="25" borderId="41" xfId="0" applyFont="1" applyFill="1" applyBorder="1" applyAlignment="1">
      <alignment horizontal="left"/>
    </xf>
    <xf numFmtId="0" fontId="19" fillId="25" borderId="42" xfId="0" applyFont="1" applyFill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0" fontId="5" fillId="0" borderId="2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2DCDB"/>
      <color rgb="FFFFFF99"/>
      <color rgb="FFCC99FF"/>
      <color rgb="FF9999FF"/>
      <color rgb="FFFF3300"/>
      <color rgb="FF66FF66"/>
      <color rgb="FF00FFFF"/>
      <color rgb="FFFF66FF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BE8D-FD0F-4601-BE38-561DB4EF903E}">
  <dimension ref="A1:X21"/>
  <sheetViews>
    <sheetView zoomScaleNormal="100" workbookViewId="0">
      <pane ySplit="4" topLeftCell="A5" activePane="bottomLeft" state="frozen"/>
      <selection activeCell="B1" sqref="B1"/>
      <selection pane="bottomLeft" activeCell="C4" sqref="C4"/>
    </sheetView>
  </sheetViews>
  <sheetFormatPr defaultRowHeight="51" customHeight="1" x14ac:dyDescent="0.25"/>
  <cols>
    <col min="2" max="2" width="41.28515625" customWidth="1"/>
    <col min="3" max="3" width="14.85546875" customWidth="1"/>
    <col min="4" max="4" width="14.5703125" customWidth="1"/>
    <col min="5" max="5" width="14.7109375" customWidth="1"/>
    <col min="6" max="9" width="15.42578125" customWidth="1"/>
    <col min="10" max="10" width="14.42578125" customWidth="1"/>
    <col min="11" max="12" width="20.5703125" customWidth="1"/>
    <col min="13" max="16" width="13.42578125" customWidth="1"/>
    <col min="17" max="17" width="14.7109375" customWidth="1"/>
    <col min="18" max="19" width="13.42578125" customWidth="1"/>
    <col min="20" max="20" width="21" customWidth="1"/>
  </cols>
  <sheetData>
    <row r="1" spans="1:24" ht="24.75" customHeight="1" x14ac:dyDescent="0.25">
      <c r="B1" t="s">
        <v>32</v>
      </c>
    </row>
    <row r="2" spans="1:24" ht="24" customHeight="1" x14ac:dyDescent="0.25">
      <c r="B2" s="71" t="s">
        <v>21</v>
      </c>
    </row>
    <row r="3" spans="1:24" ht="27" customHeight="1" x14ac:dyDescent="0.35">
      <c r="D3" s="160" t="s">
        <v>302</v>
      </c>
    </row>
    <row r="4" spans="1:24" ht="92.25" customHeight="1" thickBot="1" x14ac:dyDescent="0.3">
      <c r="A4" t="s">
        <v>5</v>
      </c>
      <c r="B4" s="20"/>
      <c r="C4" s="15" t="s">
        <v>22</v>
      </c>
      <c r="D4" s="15" t="s">
        <v>23</v>
      </c>
      <c r="E4" s="15" t="s">
        <v>24</v>
      </c>
      <c r="F4" s="15" t="s">
        <v>25</v>
      </c>
      <c r="G4" s="15" t="s">
        <v>40</v>
      </c>
      <c r="H4" s="15" t="s">
        <v>136</v>
      </c>
      <c r="I4" s="15" t="s">
        <v>171</v>
      </c>
      <c r="J4" s="15" t="s">
        <v>26</v>
      </c>
      <c r="K4" s="16" t="s">
        <v>131</v>
      </c>
      <c r="L4" s="16" t="s">
        <v>172</v>
      </c>
      <c r="M4" s="16" t="s">
        <v>27</v>
      </c>
      <c r="N4" s="16" t="s">
        <v>128</v>
      </c>
      <c r="O4" s="16" t="s">
        <v>127</v>
      </c>
      <c r="P4" s="16" t="s">
        <v>28</v>
      </c>
      <c r="Q4" s="16" t="s">
        <v>76</v>
      </c>
      <c r="R4" s="16" t="s">
        <v>168</v>
      </c>
      <c r="S4" s="16" t="s">
        <v>223</v>
      </c>
    </row>
    <row r="5" spans="1:24" ht="51" customHeight="1" x14ac:dyDescent="0.4">
      <c r="A5" s="17" t="s">
        <v>0</v>
      </c>
      <c r="B5" s="41" t="s">
        <v>148</v>
      </c>
      <c r="C5" s="6">
        <v>7</v>
      </c>
      <c r="D5" s="6">
        <v>2</v>
      </c>
      <c r="E5" s="6">
        <v>1</v>
      </c>
      <c r="F5" s="6">
        <v>7</v>
      </c>
      <c r="G5" s="6">
        <v>0</v>
      </c>
      <c r="H5" s="6">
        <v>0</v>
      </c>
      <c r="I5" s="6">
        <v>4</v>
      </c>
      <c r="J5" s="6">
        <v>1</v>
      </c>
      <c r="K5" s="6">
        <v>491.39</v>
      </c>
      <c r="L5" s="7">
        <v>23.06</v>
      </c>
      <c r="M5" s="6">
        <v>1.07</v>
      </c>
      <c r="N5" s="6">
        <v>5</v>
      </c>
      <c r="O5" s="6">
        <v>0</v>
      </c>
      <c r="P5" s="6">
        <v>5</v>
      </c>
      <c r="Q5" s="6">
        <v>16</v>
      </c>
      <c r="R5" s="6">
        <v>161</v>
      </c>
      <c r="S5" s="3">
        <v>203.22</v>
      </c>
    </row>
    <row r="6" spans="1:24" ht="102" customHeight="1" x14ac:dyDescent="0.4">
      <c r="A6" s="18" t="s">
        <v>1</v>
      </c>
      <c r="B6" s="41" t="s">
        <v>149</v>
      </c>
      <c r="C6" s="6">
        <v>19</v>
      </c>
      <c r="D6" s="6">
        <v>9</v>
      </c>
      <c r="E6" s="6">
        <v>1</v>
      </c>
      <c r="F6" s="6">
        <v>16</v>
      </c>
      <c r="G6" s="6">
        <v>0</v>
      </c>
      <c r="H6" s="6">
        <v>0</v>
      </c>
      <c r="I6" s="6">
        <v>11</v>
      </c>
      <c r="J6" s="6">
        <v>5</v>
      </c>
      <c r="K6" s="11">
        <v>416.54</v>
      </c>
      <c r="L6" s="11">
        <v>1.26</v>
      </c>
      <c r="M6" s="6">
        <v>36.74</v>
      </c>
      <c r="N6" s="6">
        <v>0</v>
      </c>
      <c r="O6" s="6">
        <v>0</v>
      </c>
      <c r="P6" s="6">
        <v>0</v>
      </c>
      <c r="Q6" s="6">
        <v>0</v>
      </c>
      <c r="R6" s="6">
        <v>182</v>
      </c>
      <c r="S6" s="6">
        <v>40.22</v>
      </c>
      <c r="T6" s="362" t="s">
        <v>29</v>
      </c>
      <c r="U6" s="363"/>
      <c r="V6" s="8"/>
      <c r="W6" s="8"/>
      <c r="X6" s="8"/>
    </row>
    <row r="7" spans="1:24" ht="72.75" customHeight="1" x14ac:dyDescent="0.4">
      <c r="A7" s="18" t="s">
        <v>2</v>
      </c>
      <c r="B7" s="41" t="s">
        <v>190</v>
      </c>
      <c r="C7" s="6">
        <v>2</v>
      </c>
      <c r="D7" s="6">
        <v>0</v>
      </c>
      <c r="E7" s="6">
        <v>1</v>
      </c>
      <c r="F7" s="6">
        <v>2</v>
      </c>
      <c r="G7" s="6">
        <v>1</v>
      </c>
      <c r="H7" s="6">
        <v>0</v>
      </c>
      <c r="I7" s="6">
        <v>2</v>
      </c>
      <c r="J7" s="6">
        <v>1</v>
      </c>
      <c r="K7" s="6">
        <v>16.899999999999999</v>
      </c>
      <c r="L7" s="148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37</v>
      </c>
      <c r="S7" s="148">
        <v>0</v>
      </c>
    </row>
    <row r="8" spans="1:24" ht="61.5" customHeight="1" x14ac:dyDescent="0.4">
      <c r="A8" s="18" t="s">
        <v>6</v>
      </c>
      <c r="B8" s="41" t="s">
        <v>166</v>
      </c>
      <c r="C8" s="6">
        <v>2</v>
      </c>
      <c r="D8" s="6">
        <v>0</v>
      </c>
      <c r="E8" s="6">
        <v>0</v>
      </c>
      <c r="F8" s="6">
        <v>2</v>
      </c>
      <c r="G8" s="6">
        <v>0</v>
      </c>
      <c r="H8" s="6">
        <v>0</v>
      </c>
      <c r="I8" s="6">
        <v>3</v>
      </c>
      <c r="J8" s="6">
        <v>1</v>
      </c>
      <c r="K8" s="6">
        <v>72.739999999999995</v>
      </c>
      <c r="L8" s="148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38</v>
      </c>
      <c r="S8" s="6">
        <v>40.270000000000003</v>
      </c>
    </row>
    <row r="9" spans="1:24" ht="60.75" customHeight="1" x14ac:dyDescent="0.4">
      <c r="A9" s="18" t="s">
        <v>7</v>
      </c>
      <c r="B9" s="41" t="s">
        <v>217</v>
      </c>
      <c r="C9" s="6">
        <v>9</v>
      </c>
      <c r="D9" s="6">
        <v>2</v>
      </c>
      <c r="E9" s="6">
        <v>2</v>
      </c>
      <c r="F9" s="6">
        <v>8</v>
      </c>
      <c r="G9" s="6">
        <v>1</v>
      </c>
      <c r="H9" s="6">
        <v>0</v>
      </c>
      <c r="I9" s="6">
        <v>6</v>
      </c>
      <c r="J9" s="6">
        <v>4</v>
      </c>
      <c r="K9" s="6">
        <v>349.28</v>
      </c>
      <c r="L9" s="6">
        <v>1.84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174</v>
      </c>
      <c r="S9" s="6">
        <v>456.91</v>
      </c>
      <c r="T9" s="89" t="s">
        <v>195</v>
      </c>
      <c r="U9" s="1"/>
    </row>
    <row r="10" spans="1:24" ht="155.25" customHeight="1" x14ac:dyDescent="0.4">
      <c r="A10" s="18" t="s">
        <v>10</v>
      </c>
      <c r="B10" s="42" t="s">
        <v>134</v>
      </c>
      <c r="C10" s="6">
        <v>17</v>
      </c>
      <c r="D10" s="6">
        <v>8</v>
      </c>
      <c r="E10" s="6">
        <v>3</v>
      </c>
      <c r="F10" s="6">
        <v>21</v>
      </c>
      <c r="G10" s="6">
        <v>4</v>
      </c>
      <c r="H10" s="6">
        <v>1</v>
      </c>
      <c r="I10" s="6">
        <v>20</v>
      </c>
      <c r="J10" s="6">
        <v>5</v>
      </c>
      <c r="K10" s="6">
        <v>976.28</v>
      </c>
      <c r="L10" s="6">
        <v>220.97</v>
      </c>
      <c r="M10" s="6">
        <v>0</v>
      </c>
      <c r="N10" s="6">
        <v>0</v>
      </c>
      <c r="O10" s="6">
        <v>0</v>
      </c>
      <c r="P10" s="6">
        <v>0</v>
      </c>
      <c r="Q10" s="6">
        <v>4</v>
      </c>
      <c r="R10" s="6">
        <v>83</v>
      </c>
      <c r="S10" s="148">
        <v>0</v>
      </c>
      <c r="T10" s="364" t="s">
        <v>221</v>
      </c>
      <c r="U10" s="365"/>
      <c r="V10" s="93"/>
    </row>
    <row r="11" spans="1:24" ht="51" customHeight="1" x14ac:dyDescent="0.3">
      <c r="A11" s="133" t="s">
        <v>8</v>
      </c>
      <c r="B11" s="41" t="s">
        <v>33</v>
      </c>
      <c r="C11" s="6">
        <v>6</v>
      </c>
      <c r="D11" s="6">
        <v>1</v>
      </c>
      <c r="E11" s="6">
        <v>4</v>
      </c>
      <c r="F11" s="6">
        <v>9</v>
      </c>
      <c r="G11" s="6">
        <v>0</v>
      </c>
      <c r="H11" s="6">
        <v>0</v>
      </c>
      <c r="I11" s="6">
        <v>10</v>
      </c>
      <c r="J11" s="6">
        <v>4</v>
      </c>
      <c r="K11" s="6">
        <v>226.83</v>
      </c>
      <c r="L11" s="6">
        <v>5.32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87</v>
      </c>
      <c r="S11" s="6">
        <v>216.29</v>
      </c>
      <c r="T11" s="8" t="s">
        <v>137</v>
      </c>
    </row>
    <row r="12" spans="1:24" ht="51" customHeight="1" x14ac:dyDescent="0.3">
      <c r="A12" s="19" t="s">
        <v>9</v>
      </c>
      <c r="B12" s="41" t="s">
        <v>35</v>
      </c>
      <c r="C12" s="6">
        <v>1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1</v>
      </c>
      <c r="J12" s="6">
        <v>0</v>
      </c>
      <c r="K12" s="6">
        <v>36.1</v>
      </c>
      <c r="L12" s="148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148">
        <v>0</v>
      </c>
    </row>
    <row r="13" spans="1:24" ht="51" customHeight="1" x14ac:dyDescent="0.35">
      <c r="A13" s="21" t="s">
        <v>34</v>
      </c>
      <c r="B13" s="41" t="s">
        <v>169</v>
      </c>
      <c r="C13" s="6">
        <v>3</v>
      </c>
      <c r="D13" s="6">
        <v>0</v>
      </c>
      <c r="E13" s="6">
        <v>0</v>
      </c>
      <c r="F13" s="6">
        <v>3</v>
      </c>
      <c r="G13" s="22">
        <v>0</v>
      </c>
      <c r="H13" s="22">
        <v>0</v>
      </c>
      <c r="I13" s="22">
        <v>2</v>
      </c>
      <c r="J13" s="22">
        <v>1</v>
      </c>
      <c r="K13" s="14">
        <v>99.62</v>
      </c>
      <c r="L13" s="149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29</v>
      </c>
      <c r="S13" s="6">
        <v>130.21</v>
      </c>
    </row>
    <row r="14" spans="1:24" ht="51" customHeight="1" x14ac:dyDescent="0.35">
      <c r="A14" s="21" t="s">
        <v>14</v>
      </c>
      <c r="B14" s="41" t="s">
        <v>17</v>
      </c>
      <c r="C14" s="6">
        <v>6</v>
      </c>
      <c r="D14" s="6">
        <v>2</v>
      </c>
      <c r="E14" s="6">
        <v>2</v>
      </c>
      <c r="F14" s="6">
        <v>5</v>
      </c>
      <c r="G14" s="6">
        <v>0</v>
      </c>
      <c r="H14" s="6">
        <v>0</v>
      </c>
      <c r="I14" s="6">
        <v>4</v>
      </c>
      <c r="J14" s="6">
        <v>1</v>
      </c>
      <c r="K14" s="6">
        <v>355.26</v>
      </c>
      <c r="L14" s="6">
        <v>7.98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145</v>
      </c>
      <c r="S14" s="6">
        <v>58.48</v>
      </c>
    </row>
    <row r="15" spans="1:24" ht="51" customHeight="1" x14ac:dyDescent="0.35">
      <c r="A15" s="21" t="s">
        <v>36</v>
      </c>
      <c r="B15" s="25" t="s">
        <v>38</v>
      </c>
      <c r="C15" s="14">
        <v>3</v>
      </c>
      <c r="D15" s="14">
        <v>0</v>
      </c>
      <c r="E15" s="14">
        <v>1</v>
      </c>
      <c r="F15" s="14">
        <v>3</v>
      </c>
      <c r="G15" s="23">
        <v>0</v>
      </c>
      <c r="H15" s="23">
        <v>0</v>
      </c>
      <c r="I15" s="23">
        <v>2</v>
      </c>
      <c r="J15" s="14">
        <v>1</v>
      </c>
      <c r="K15" s="14">
        <v>60.68</v>
      </c>
      <c r="L15" s="147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12</v>
      </c>
      <c r="S15" s="6">
        <v>26.43</v>
      </c>
    </row>
    <row r="16" spans="1:24" ht="51" customHeight="1" thickBot="1" x14ac:dyDescent="0.4">
      <c r="A16" s="24" t="s">
        <v>37</v>
      </c>
      <c r="B16" s="42" t="s">
        <v>39</v>
      </c>
      <c r="C16" s="6">
        <v>3</v>
      </c>
      <c r="D16" s="6">
        <v>0</v>
      </c>
      <c r="E16" s="6">
        <v>1</v>
      </c>
      <c r="F16" s="6">
        <v>4</v>
      </c>
      <c r="G16" s="7">
        <v>0</v>
      </c>
      <c r="H16" s="7">
        <v>0</v>
      </c>
      <c r="I16" s="7">
        <v>0</v>
      </c>
      <c r="J16" s="6">
        <v>1</v>
      </c>
      <c r="K16" s="26">
        <v>99.28</v>
      </c>
      <c r="L16" s="27">
        <v>0</v>
      </c>
      <c r="M16" s="6">
        <v>0</v>
      </c>
      <c r="N16" s="6">
        <v>0</v>
      </c>
      <c r="O16" s="6">
        <v>5</v>
      </c>
      <c r="P16" s="6">
        <v>0</v>
      </c>
      <c r="Q16" s="6">
        <v>14</v>
      </c>
      <c r="R16" s="14">
        <v>20</v>
      </c>
      <c r="S16" s="6">
        <v>36.57</v>
      </c>
    </row>
    <row r="17" spans="1:19" ht="51" customHeight="1" thickBot="1" x14ac:dyDescent="0.4">
      <c r="A17" s="24" t="s">
        <v>170</v>
      </c>
      <c r="B17" s="43" t="s">
        <v>20</v>
      </c>
      <c r="C17" s="6">
        <v>2</v>
      </c>
      <c r="D17" s="6">
        <v>0</v>
      </c>
      <c r="E17" s="6">
        <v>2</v>
      </c>
      <c r="F17" s="6">
        <v>2</v>
      </c>
      <c r="G17" s="7">
        <v>0</v>
      </c>
      <c r="H17" s="7">
        <v>0</v>
      </c>
      <c r="I17" s="7">
        <v>1</v>
      </c>
      <c r="J17" s="6">
        <v>1</v>
      </c>
      <c r="K17" s="27">
        <v>30.26</v>
      </c>
      <c r="L17" s="27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25</v>
      </c>
      <c r="S17" s="7">
        <v>87.7</v>
      </c>
    </row>
    <row r="18" spans="1:19" ht="51" customHeight="1" x14ac:dyDescent="0.3">
      <c r="B18" s="28" t="s">
        <v>30</v>
      </c>
      <c r="C18" s="15">
        <f t="shared" ref="C18:R18" si="0">SUM(C5:C17)</f>
        <v>80</v>
      </c>
      <c r="D18" s="15">
        <f t="shared" si="0"/>
        <v>24</v>
      </c>
      <c r="E18" s="15">
        <f t="shared" si="0"/>
        <v>18</v>
      </c>
      <c r="F18" s="15">
        <f t="shared" si="0"/>
        <v>83</v>
      </c>
      <c r="G18" s="15">
        <f t="shared" si="0"/>
        <v>6</v>
      </c>
      <c r="H18" s="15">
        <f>SUM(H5:H17)</f>
        <v>1</v>
      </c>
      <c r="I18" s="15">
        <f>SUM(I5:I17)</f>
        <v>66</v>
      </c>
      <c r="J18" s="15">
        <f t="shared" si="0"/>
        <v>26</v>
      </c>
      <c r="K18" s="97">
        <f t="shared" si="0"/>
        <v>3231.16</v>
      </c>
      <c r="L18" s="97">
        <f>SUM(L5:L17)</f>
        <v>260.43</v>
      </c>
      <c r="M18" s="15">
        <f t="shared" si="0"/>
        <v>37.81</v>
      </c>
      <c r="N18" s="15">
        <f t="shared" si="0"/>
        <v>5</v>
      </c>
      <c r="O18" s="15">
        <f>SUM(O5:O17)</f>
        <v>5</v>
      </c>
      <c r="P18" s="15">
        <f t="shared" si="0"/>
        <v>5</v>
      </c>
      <c r="Q18" s="15">
        <f t="shared" si="0"/>
        <v>34</v>
      </c>
      <c r="R18" s="15">
        <f t="shared" si="0"/>
        <v>994</v>
      </c>
      <c r="S18" s="97">
        <f>SUM(S5:S17)</f>
        <v>1296.3</v>
      </c>
    </row>
    <row r="21" spans="1:19" ht="51" customHeight="1" x14ac:dyDescent="0.25">
      <c r="B21" s="360" t="s">
        <v>31</v>
      </c>
      <c r="C21" s="361"/>
      <c r="D21" s="361"/>
      <c r="E21" s="361"/>
    </row>
  </sheetData>
  <mergeCells count="3">
    <mergeCell ref="B21:E21"/>
    <mergeCell ref="T6:U6"/>
    <mergeCell ref="T10:U10"/>
  </mergeCells>
  <pageMargins left="0.7" right="0.7" top="0.78740157499999996" bottom="0.78740157499999996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C186-2C6F-4A45-98D1-D5BD5049AC46}">
  <dimension ref="A2:C101"/>
  <sheetViews>
    <sheetView zoomScaleNormal="100" workbookViewId="0">
      <selection activeCell="E9" sqref="E9"/>
    </sheetView>
  </sheetViews>
  <sheetFormatPr defaultRowHeight="15" x14ac:dyDescent="0.25"/>
  <cols>
    <col min="3" max="3" width="158.5703125" customWidth="1"/>
  </cols>
  <sheetData>
    <row r="2" spans="1:3" ht="16.5" thickBot="1" x14ac:dyDescent="0.3">
      <c r="A2" s="71" t="s">
        <v>41</v>
      </c>
    </row>
    <row r="3" spans="1:3" ht="30.75" customHeight="1" thickBot="1" x14ac:dyDescent="0.4">
      <c r="A3" s="372" t="s">
        <v>342</v>
      </c>
      <c r="B3" s="373"/>
      <c r="C3" s="374"/>
    </row>
    <row r="4" spans="1:3" ht="15.75" thickBot="1" x14ac:dyDescent="0.3">
      <c r="A4" s="29"/>
      <c r="B4" s="9"/>
      <c r="C4" s="30"/>
    </row>
    <row r="5" spans="1:3" ht="20.100000000000001" customHeight="1" x14ac:dyDescent="0.25">
      <c r="A5" s="375" t="s">
        <v>0</v>
      </c>
      <c r="B5" s="376"/>
      <c r="C5" s="161" t="s">
        <v>42</v>
      </c>
    </row>
    <row r="6" spans="1:3" ht="20.100000000000001" customHeight="1" x14ac:dyDescent="0.25">
      <c r="A6" s="375"/>
      <c r="B6" s="377"/>
      <c r="C6" s="162"/>
    </row>
    <row r="7" spans="1:3" ht="20.100000000000001" customHeight="1" x14ac:dyDescent="0.25">
      <c r="A7" s="375"/>
      <c r="B7" s="377"/>
      <c r="C7" s="163" t="s">
        <v>43</v>
      </c>
    </row>
    <row r="8" spans="1:3" ht="16.5" customHeight="1" x14ac:dyDescent="0.25">
      <c r="A8" s="375"/>
      <c r="B8" s="377"/>
      <c r="C8" s="162" t="s">
        <v>44</v>
      </c>
    </row>
    <row r="9" spans="1:3" ht="16.5" customHeight="1" x14ac:dyDescent="0.25">
      <c r="A9" s="375"/>
      <c r="B9" s="377"/>
      <c r="C9" s="162" t="s">
        <v>45</v>
      </c>
    </row>
    <row r="10" spans="1:3" ht="16.5" customHeight="1" x14ac:dyDescent="0.25">
      <c r="A10" s="375"/>
      <c r="B10" s="377"/>
      <c r="C10" s="162" t="s">
        <v>46</v>
      </c>
    </row>
    <row r="11" spans="1:3" ht="16.5" customHeight="1" x14ac:dyDescent="0.25">
      <c r="A11" s="375"/>
      <c r="B11" s="377"/>
      <c r="C11" s="162"/>
    </row>
    <row r="12" spans="1:3" ht="16.5" customHeight="1" x14ac:dyDescent="0.25">
      <c r="A12" s="375"/>
      <c r="B12" s="377"/>
      <c r="C12" s="163" t="s">
        <v>47</v>
      </c>
    </row>
    <row r="13" spans="1:3" ht="16.5" customHeight="1" x14ac:dyDescent="0.25">
      <c r="A13" s="375"/>
      <c r="B13" s="377"/>
      <c r="C13" s="162" t="s">
        <v>48</v>
      </c>
    </row>
    <row r="14" spans="1:3" ht="16.5" customHeight="1" x14ac:dyDescent="0.25">
      <c r="A14" s="375"/>
      <c r="B14" s="377"/>
      <c r="C14" s="162" t="s">
        <v>49</v>
      </c>
    </row>
    <row r="15" spans="1:3" ht="16.5" customHeight="1" x14ac:dyDescent="0.25">
      <c r="A15" s="375"/>
      <c r="B15" s="377"/>
      <c r="C15" s="162"/>
    </row>
    <row r="16" spans="1:3" ht="16.5" customHeight="1" x14ac:dyDescent="0.25">
      <c r="A16" s="375"/>
      <c r="B16" s="377"/>
      <c r="C16" s="163" t="s">
        <v>50</v>
      </c>
    </row>
    <row r="17" spans="1:3" ht="16.5" customHeight="1" x14ac:dyDescent="0.25">
      <c r="A17" s="375"/>
      <c r="B17" s="377"/>
      <c r="C17" s="162" t="s">
        <v>51</v>
      </c>
    </row>
    <row r="18" spans="1:3" ht="16.5" customHeight="1" x14ac:dyDescent="0.25">
      <c r="A18" s="375"/>
      <c r="B18" s="377"/>
      <c r="C18" s="162" t="s">
        <v>52</v>
      </c>
    </row>
    <row r="19" spans="1:3" ht="16.5" customHeight="1" thickBot="1" x14ac:dyDescent="0.3">
      <c r="A19" s="375"/>
      <c r="B19" s="377"/>
      <c r="C19" s="162"/>
    </row>
    <row r="20" spans="1:3" ht="20.100000000000001" customHeight="1" x14ac:dyDescent="0.25">
      <c r="A20" s="366" t="s">
        <v>1</v>
      </c>
      <c r="B20" s="378"/>
      <c r="C20" s="161" t="s">
        <v>53</v>
      </c>
    </row>
    <row r="21" spans="1:3" ht="20.100000000000001" customHeight="1" x14ac:dyDescent="0.25">
      <c r="A21" s="367"/>
      <c r="B21" s="379"/>
      <c r="C21" s="162"/>
    </row>
    <row r="22" spans="1:3" ht="20.100000000000001" customHeight="1" x14ac:dyDescent="0.25">
      <c r="A22" s="367"/>
      <c r="B22" s="379"/>
      <c r="C22" s="163" t="s">
        <v>54</v>
      </c>
    </row>
    <row r="23" spans="1:3" ht="20.100000000000001" customHeight="1" x14ac:dyDescent="0.25">
      <c r="A23" s="367"/>
      <c r="B23" s="379"/>
      <c r="C23" s="162" t="s">
        <v>55</v>
      </c>
    </row>
    <row r="24" spans="1:3" ht="20.100000000000001" customHeight="1" x14ac:dyDescent="0.25">
      <c r="A24" s="367"/>
      <c r="B24" s="379"/>
      <c r="C24" s="162" t="s">
        <v>56</v>
      </c>
    </row>
    <row r="25" spans="1:3" ht="20.100000000000001" customHeight="1" x14ac:dyDescent="0.25">
      <c r="A25" s="367"/>
      <c r="B25" s="379"/>
      <c r="C25" s="162" t="s">
        <v>57</v>
      </c>
    </row>
    <row r="26" spans="1:3" ht="20.100000000000001" customHeight="1" x14ac:dyDescent="0.25">
      <c r="A26" s="367"/>
      <c r="B26" s="379"/>
      <c r="C26" s="162"/>
    </row>
    <row r="27" spans="1:3" ht="20.100000000000001" customHeight="1" x14ac:dyDescent="0.25">
      <c r="A27" s="367"/>
      <c r="B27" s="379"/>
      <c r="C27" s="163" t="s">
        <v>50</v>
      </c>
    </row>
    <row r="28" spans="1:3" ht="20.100000000000001" customHeight="1" thickBot="1" x14ac:dyDescent="0.3">
      <c r="A28" s="367"/>
      <c r="B28" s="379"/>
      <c r="C28" s="162" t="s">
        <v>58</v>
      </c>
    </row>
    <row r="29" spans="1:3" ht="20.100000000000001" customHeight="1" x14ac:dyDescent="0.25">
      <c r="A29" s="366" t="s">
        <v>2</v>
      </c>
      <c r="B29" s="380"/>
      <c r="C29" s="164" t="s">
        <v>238</v>
      </c>
    </row>
    <row r="30" spans="1:3" ht="20.100000000000001" customHeight="1" x14ac:dyDescent="0.25">
      <c r="A30" s="367"/>
      <c r="B30" s="381"/>
      <c r="C30" s="162"/>
    </row>
    <row r="31" spans="1:3" ht="20.100000000000001" customHeight="1" x14ac:dyDescent="0.25">
      <c r="A31" s="367"/>
      <c r="B31" s="381"/>
      <c r="C31" s="163" t="s">
        <v>43</v>
      </c>
    </row>
    <row r="32" spans="1:3" ht="20.100000000000001" customHeight="1" x14ac:dyDescent="0.25">
      <c r="A32" s="367"/>
      <c r="B32" s="381"/>
      <c r="C32" s="162" t="s">
        <v>59</v>
      </c>
    </row>
    <row r="33" spans="1:3" ht="20.100000000000001" customHeight="1" x14ac:dyDescent="0.25">
      <c r="A33" s="367"/>
      <c r="B33" s="381"/>
      <c r="C33" s="162" t="s">
        <v>60</v>
      </c>
    </row>
    <row r="34" spans="1:3" ht="20.100000000000001" customHeight="1" x14ac:dyDescent="0.25">
      <c r="A34" s="367"/>
      <c r="B34" s="381"/>
      <c r="C34" s="162"/>
    </row>
    <row r="35" spans="1:3" ht="20.100000000000001" customHeight="1" x14ac:dyDescent="0.25">
      <c r="A35" s="367"/>
      <c r="B35" s="381"/>
      <c r="C35" s="163" t="s">
        <v>47</v>
      </c>
    </row>
    <row r="36" spans="1:3" ht="20.100000000000001" customHeight="1" x14ac:dyDescent="0.25">
      <c r="A36" s="367"/>
      <c r="B36" s="381"/>
      <c r="C36" s="162" t="s">
        <v>61</v>
      </c>
    </row>
    <row r="37" spans="1:3" ht="20.100000000000001" customHeight="1" x14ac:dyDescent="0.25">
      <c r="A37" s="367"/>
      <c r="B37" s="381"/>
      <c r="C37" s="162"/>
    </row>
    <row r="38" spans="1:3" ht="20.100000000000001" customHeight="1" x14ac:dyDescent="0.25">
      <c r="A38" s="367"/>
      <c r="B38" s="381"/>
      <c r="C38" s="163" t="s">
        <v>50</v>
      </c>
    </row>
    <row r="39" spans="1:3" ht="20.100000000000001" customHeight="1" thickBot="1" x14ac:dyDescent="0.3">
      <c r="A39" s="367"/>
      <c r="B39" s="381"/>
      <c r="C39" s="162" t="s">
        <v>58</v>
      </c>
    </row>
    <row r="40" spans="1:3" ht="20.100000000000001" customHeight="1" x14ac:dyDescent="0.25">
      <c r="A40" s="366" t="s">
        <v>6</v>
      </c>
      <c r="B40" s="368"/>
      <c r="C40" s="165" t="s">
        <v>62</v>
      </c>
    </row>
    <row r="41" spans="1:3" ht="20.100000000000001" customHeight="1" x14ac:dyDescent="0.25">
      <c r="A41" s="367"/>
      <c r="B41" s="369"/>
      <c r="C41" s="166"/>
    </row>
    <row r="42" spans="1:3" ht="20.100000000000001" customHeight="1" x14ac:dyDescent="0.25">
      <c r="A42" s="367"/>
      <c r="B42" s="369"/>
      <c r="C42" s="167" t="s">
        <v>54</v>
      </c>
    </row>
    <row r="43" spans="1:3" ht="20.100000000000001" customHeight="1" x14ac:dyDescent="0.25">
      <c r="A43" s="367"/>
      <c r="B43" s="369"/>
      <c r="C43" s="168" t="s">
        <v>63</v>
      </c>
    </row>
    <row r="44" spans="1:3" ht="20.100000000000001" customHeight="1" x14ac:dyDescent="0.25">
      <c r="A44" s="367"/>
      <c r="B44" s="369"/>
      <c r="C44" s="168" t="s">
        <v>222</v>
      </c>
    </row>
    <row r="45" spans="1:3" ht="20.100000000000001" customHeight="1" x14ac:dyDescent="0.25">
      <c r="A45" s="367"/>
      <c r="B45" s="369"/>
      <c r="C45" s="168"/>
    </row>
    <row r="46" spans="1:3" ht="20.100000000000001" customHeight="1" x14ac:dyDescent="0.25">
      <c r="A46" s="367"/>
      <c r="B46" s="369"/>
      <c r="C46" s="167" t="s">
        <v>47</v>
      </c>
    </row>
    <row r="47" spans="1:3" ht="20.100000000000001" customHeight="1" x14ac:dyDescent="0.25">
      <c r="A47" s="367"/>
      <c r="B47" s="369"/>
      <c r="C47" s="168" t="s">
        <v>48</v>
      </c>
    </row>
    <row r="48" spans="1:3" ht="20.100000000000001" customHeight="1" x14ac:dyDescent="0.25">
      <c r="A48" s="367"/>
      <c r="B48" s="369"/>
      <c r="C48" s="168" t="s">
        <v>64</v>
      </c>
    </row>
    <row r="49" spans="1:3" ht="20.100000000000001" customHeight="1" x14ac:dyDescent="0.25">
      <c r="A49" s="367"/>
      <c r="B49" s="369"/>
      <c r="C49" s="168"/>
    </row>
    <row r="50" spans="1:3" ht="20.100000000000001" customHeight="1" x14ac:dyDescent="0.25">
      <c r="A50" s="367"/>
      <c r="B50" s="369"/>
      <c r="C50" s="167" t="s">
        <v>50</v>
      </c>
    </row>
    <row r="51" spans="1:3" ht="20.100000000000001" customHeight="1" x14ac:dyDescent="0.25">
      <c r="A51" s="367"/>
      <c r="B51" s="369"/>
      <c r="C51" s="168" t="s">
        <v>74</v>
      </c>
    </row>
    <row r="52" spans="1:3" ht="20.100000000000001" customHeight="1" x14ac:dyDescent="0.25">
      <c r="A52" s="367"/>
      <c r="B52" s="369"/>
      <c r="C52" s="168"/>
    </row>
    <row r="53" spans="1:3" ht="20.100000000000001" customHeight="1" thickBot="1" x14ac:dyDescent="0.3">
      <c r="A53" s="367"/>
      <c r="B53" s="369"/>
      <c r="C53" s="168"/>
    </row>
    <row r="54" spans="1:3" ht="20.100000000000001" customHeight="1" x14ac:dyDescent="0.25">
      <c r="A54" s="366" t="s">
        <v>7</v>
      </c>
      <c r="B54" s="143"/>
      <c r="C54" s="161" t="s">
        <v>194</v>
      </c>
    </row>
    <row r="55" spans="1:3" ht="20.100000000000001" customHeight="1" x14ac:dyDescent="0.25">
      <c r="A55" s="370"/>
      <c r="B55" s="144"/>
      <c r="C55" s="168"/>
    </row>
    <row r="56" spans="1:3" ht="20.100000000000001" customHeight="1" x14ac:dyDescent="0.25">
      <c r="A56" s="370"/>
      <c r="B56" s="144"/>
      <c r="C56" s="167" t="s">
        <v>54</v>
      </c>
    </row>
    <row r="57" spans="1:3" ht="20.100000000000001" customHeight="1" x14ac:dyDescent="0.25">
      <c r="A57" s="370"/>
      <c r="B57" s="144"/>
      <c r="C57" s="162" t="s">
        <v>210</v>
      </c>
    </row>
    <row r="58" spans="1:3" ht="20.100000000000001" customHeight="1" x14ac:dyDescent="0.25">
      <c r="A58" s="370"/>
      <c r="B58" s="144"/>
      <c r="C58" s="162" t="s">
        <v>239</v>
      </c>
    </row>
    <row r="59" spans="1:3" ht="20.100000000000001" customHeight="1" x14ac:dyDescent="0.25">
      <c r="A59" s="370"/>
      <c r="B59" s="144"/>
      <c r="C59" s="162"/>
    </row>
    <row r="60" spans="1:3" ht="20.100000000000001" customHeight="1" x14ac:dyDescent="0.25">
      <c r="A60" s="370"/>
      <c r="B60" s="144"/>
      <c r="C60" s="163" t="s">
        <v>211</v>
      </c>
    </row>
    <row r="61" spans="1:3" ht="20.100000000000001" customHeight="1" x14ac:dyDescent="0.25">
      <c r="A61" s="370"/>
      <c r="B61" s="144"/>
      <c r="C61" s="163" t="s">
        <v>240</v>
      </c>
    </row>
    <row r="62" spans="1:3" ht="20.100000000000001" customHeight="1" x14ac:dyDescent="0.25">
      <c r="A62" s="370"/>
      <c r="B62" s="144"/>
      <c r="C62" s="162"/>
    </row>
    <row r="63" spans="1:3" ht="20.100000000000001" customHeight="1" x14ac:dyDescent="0.25">
      <c r="A63" s="370"/>
      <c r="B63" s="144"/>
      <c r="C63" s="163" t="s">
        <v>50</v>
      </c>
    </row>
    <row r="64" spans="1:3" ht="20.100000000000001" customHeight="1" thickBot="1" x14ac:dyDescent="0.3">
      <c r="A64" s="31"/>
      <c r="B64" s="144"/>
      <c r="C64" s="169" t="s">
        <v>241</v>
      </c>
    </row>
    <row r="65" spans="1:3" ht="20.100000000000001" customHeight="1" x14ac:dyDescent="0.25">
      <c r="A65" s="366" t="s">
        <v>10</v>
      </c>
      <c r="B65" s="32"/>
      <c r="C65" s="165" t="s">
        <v>206</v>
      </c>
    </row>
    <row r="66" spans="1:3" ht="20.100000000000001" customHeight="1" x14ac:dyDescent="0.25">
      <c r="A66" s="370"/>
      <c r="B66" s="33"/>
      <c r="C66" s="166"/>
    </row>
    <row r="67" spans="1:3" ht="20.100000000000001" customHeight="1" x14ac:dyDescent="0.25">
      <c r="A67" s="370"/>
      <c r="B67" s="33"/>
      <c r="C67" s="167" t="s">
        <v>135</v>
      </c>
    </row>
    <row r="68" spans="1:3" ht="20.100000000000001" customHeight="1" x14ac:dyDescent="0.25">
      <c r="A68" s="370"/>
      <c r="B68" s="33"/>
      <c r="C68" s="168" t="s">
        <v>65</v>
      </c>
    </row>
    <row r="69" spans="1:3" ht="20.100000000000001" customHeight="1" x14ac:dyDescent="0.25">
      <c r="A69" s="370"/>
      <c r="B69" s="33"/>
      <c r="C69" s="168" t="s">
        <v>207</v>
      </c>
    </row>
    <row r="70" spans="1:3" ht="20.100000000000001" customHeight="1" x14ac:dyDescent="0.25">
      <c r="A70" s="370"/>
      <c r="B70" s="33"/>
      <c r="C70" s="168" t="s">
        <v>208</v>
      </c>
    </row>
    <row r="71" spans="1:3" ht="39" customHeight="1" thickBot="1" x14ac:dyDescent="0.3">
      <c r="A71" s="371"/>
      <c r="B71" s="34"/>
      <c r="C71" s="170" t="s">
        <v>242</v>
      </c>
    </row>
    <row r="72" spans="1:3" ht="20.100000000000001" customHeight="1" x14ac:dyDescent="0.25">
      <c r="A72" s="366" t="s">
        <v>8</v>
      </c>
      <c r="B72" s="145"/>
      <c r="C72" s="161" t="s">
        <v>126</v>
      </c>
    </row>
    <row r="73" spans="1:3" ht="20.100000000000001" customHeight="1" x14ac:dyDescent="0.25">
      <c r="A73" s="370"/>
      <c r="B73" s="146"/>
      <c r="C73" s="162"/>
    </row>
    <row r="74" spans="1:3" ht="20.100000000000001" customHeight="1" x14ac:dyDescent="0.25">
      <c r="A74" s="370"/>
      <c r="B74" s="146"/>
      <c r="C74" s="163" t="s">
        <v>66</v>
      </c>
    </row>
    <row r="75" spans="1:3" ht="20.100000000000001" customHeight="1" x14ac:dyDescent="0.25">
      <c r="A75" s="370"/>
      <c r="B75" s="146"/>
      <c r="C75" s="162" t="s">
        <v>75</v>
      </c>
    </row>
    <row r="76" spans="1:3" ht="20.100000000000001" customHeight="1" thickBot="1" x14ac:dyDescent="0.3">
      <c r="A76" s="370"/>
      <c r="B76" s="146"/>
      <c r="C76" s="162" t="s">
        <v>243</v>
      </c>
    </row>
    <row r="77" spans="1:3" ht="20.100000000000001" customHeight="1" x14ac:dyDescent="0.25">
      <c r="A77" s="366" t="s">
        <v>9</v>
      </c>
      <c r="B77" s="35"/>
      <c r="C77" s="161" t="s">
        <v>125</v>
      </c>
    </row>
    <row r="78" spans="1:3" ht="20.100000000000001" customHeight="1" x14ac:dyDescent="0.25">
      <c r="A78" s="367"/>
      <c r="B78" s="36"/>
      <c r="C78" s="171"/>
    </row>
    <row r="79" spans="1:3" ht="20.100000000000001" customHeight="1" x14ac:dyDescent="0.25">
      <c r="A79" s="367"/>
      <c r="B79" s="36"/>
      <c r="C79" s="162" t="s">
        <v>69</v>
      </c>
    </row>
    <row r="80" spans="1:3" ht="20.100000000000001" customHeight="1" x14ac:dyDescent="0.25">
      <c r="A80" s="367"/>
      <c r="B80" s="36"/>
      <c r="C80" s="162" t="s">
        <v>67</v>
      </c>
    </row>
    <row r="81" spans="1:3" ht="20.100000000000001" customHeight="1" thickBot="1" x14ac:dyDescent="0.3">
      <c r="A81" s="385"/>
      <c r="B81" s="36"/>
      <c r="C81" s="162" t="s">
        <v>244</v>
      </c>
    </row>
    <row r="82" spans="1:3" ht="20.100000000000001" customHeight="1" x14ac:dyDescent="0.25">
      <c r="A82" s="366" t="s">
        <v>34</v>
      </c>
      <c r="B82" s="68"/>
      <c r="C82" s="161" t="s">
        <v>68</v>
      </c>
    </row>
    <row r="83" spans="1:3" ht="20.100000000000001" customHeight="1" x14ac:dyDescent="0.25">
      <c r="A83" s="367"/>
      <c r="B83" s="69"/>
      <c r="C83" s="162"/>
    </row>
    <row r="84" spans="1:3" ht="20.100000000000001" customHeight="1" x14ac:dyDescent="0.25">
      <c r="A84" s="367"/>
      <c r="B84" s="69"/>
      <c r="C84" s="163" t="s">
        <v>66</v>
      </c>
    </row>
    <row r="85" spans="1:3" ht="20.100000000000001" customHeight="1" x14ac:dyDescent="0.25">
      <c r="A85" s="367"/>
      <c r="B85" s="69"/>
      <c r="C85" s="162" t="s">
        <v>67</v>
      </c>
    </row>
    <row r="86" spans="1:3" ht="20.100000000000001" customHeight="1" thickBot="1" x14ac:dyDescent="0.3">
      <c r="A86" s="385"/>
      <c r="B86" s="70"/>
      <c r="C86" s="169" t="s">
        <v>245</v>
      </c>
    </row>
    <row r="87" spans="1:3" ht="20.100000000000001" customHeight="1" x14ac:dyDescent="0.25">
      <c r="A87" s="366" t="s">
        <v>14</v>
      </c>
      <c r="B87" s="37"/>
      <c r="C87" s="171" t="s">
        <v>77</v>
      </c>
    </row>
    <row r="88" spans="1:3" ht="20.100000000000001" customHeight="1" x14ac:dyDescent="0.25">
      <c r="A88" s="367"/>
      <c r="B88" s="37"/>
      <c r="C88" s="162"/>
    </row>
    <row r="89" spans="1:3" ht="20.100000000000001" customHeight="1" x14ac:dyDescent="0.25">
      <c r="A89" s="367"/>
      <c r="B89" s="37"/>
      <c r="C89" s="162" t="s">
        <v>69</v>
      </c>
    </row>
    <row r="90" spans="1:3" ht="20.100000000000001" customHeight="1" x14ac:dyDescent="0.25">
      <c r="A90" s="367"/>
      <c r="B90" s="37"/>
      <c r="C90" s="162" t="s">
        <v>70</v>
      </c>
    </row>
    <row r="91" spans="1:3" ht="20.100000000000001" customHeight="1" thickBot="1" x14ac:dyDescent="0.3">
      <c r="A91" s="385"/>
      <c r="B91" s="37"/>
      <c r="C91" s="162" t="s">
        <v>246</v>
      </c>
    </row>
    <row r="92" spans="1:3" ht="20.100000000000001" customHeight="1" x14ac:dyDescent="0.25">
      <c r="A92" s="366" t="s">
        <v>36</v>
      </c>
      <c r="B92" s="38"/>
      <c r="C92" s="161" t="s">
        <v>71</v>
      </c>
    </row>
    <row r="93" spans="1:3" ht="20.100000000000001" customHeight="1" x14ac:dyDescent="0.25">
      <c r="A93" s="367"/>
      <c r="B93" s="39"/>
      <c r="C93" s="162"/>
    </row>
    <row r="94" spans="1:3" ht="20.100000000000001" customHeight="1" x14ac:dyDescent="0.25">
      <c r="A94" s="367"/>
      <c r="B94" s="39"/>
      <c r="C94" s="162" t="s">
        <v>72</v>
      </c>
    </row>
    <row r="95" spans="1:3" ht="20.100000000000001" customHeight="1" x14ac:dyDescent="0.25">
      <c r="A95" s="367"/>
      <c r="B95" s="39"/>
      <c r="C95" s="162" t="s">
        <v>73</v>
      </c>
    </row>
    <row r="96" spans="1:3" ht="20.100000000000001" customHeight="1" thickBot="1" x14ac:dyDescent="0.3">
      <c r="A96" s="385"/>
      <c r="B96" s="40"/>
      <c r="C96" s="169" t="s">
        <v>247</v>
      </c>
    </row>
    <row r="97" spans="1:3" ht="20.100000000000001" customHeight="1" x14ac:dyDescent="0.25">
      <c r="A97" s="154"/>
      <c r="B97" s="382"/>
      <c r="C97" s="165" t="s">
        <v>224</v>
      </c>
    </row>
    <row r="98" spans="1:3" ht="21" x14ac:dyDescent="0.35">
      <c r="A98" s="155" t="s">
        <v>37</v>
      </c>
      <c r="B98" s="383"/>
      <c r="C98" s="168"/>
    </row>
    <row r="99" spans="1:3" ht="15.75" x14ac:dyDescent="0.25">
      <c r="A99" s="156"/>
      <c r="B99" s="383"/>
      <c r="C99" s="168" t="s">
        <v>72</v>
      </c>
    </row>
    <row r="100" spans="1:3" ht="15.75" x14ac:dyDescent="0.25">
      <c r="A100" s="156"/>
      <c r="B100" s="383"/>
      <c r="C100" s="168" t="s">
        <v>225</v>
      </c>
    </row>
    <row r="101" spans="1:3" ht="18.75" thickBot="1" x14ac:dyDescent="0.3">
      <c r="A101" s="157"/>
      <c r="B101" s="384"/>
      <c r="C101" s="169" t="s">
        <v>248</v>
      </c>
    </row>
  </sheetData>
  <mergeCells count="17">
    <mergeCell ref="B97:B101"/>
    <mergeCell ref="A77:A81"/>
    <mergeCell ref="A82:A86"/>
    <mergeCell ref="A87:A91"/>
    <mergeCell ref="A92:A96"/>
    <mergeCell ref="A40:A53"/>
    <mergeCell ref="B40:B53"/>
    <mergeCell ref="A65:A71"/>
    <mergeCell ref="A72:A76"/>
    <mergeCell ref="A3:C3"/>
    <mergeCell ref="A5:A19"/>
    <mergeCell ref="B5:B19"/>
    <mergeCell ref="A20:A28"/>
    <mergeCell ref="B20:B28"/>
    <mergeCell ref="A29:A39"/>
    <mergeCell ref="B29:B39"/>
    <mergeCell ref="A54:A63"/>
  </mergeCells>
  <pageMargins left="0.7" right="0.7" top="0.78740157499999996" bottom="0.78740157499999996" header="0.3" footer="0.3"/>
  <pageSetup paperSize="8" scale="70" orientation="portrait" verticalDpi="0" r:id="rId1"/>
  <colBreaks count="1" manualBreakCount="1">
    <brk id="3" max="8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0784-BE7A-4CCD-9178-EE13CE0BAF23}">
  <dimension ref="A2:Q175"/>
  <sheetViews>
    <sheetView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E157" sqref="E157"/>
    </sheetView>
  </sheetViews>
  <sheetFormatPr defaultRowHeight="15" x14ac:dyDescent="0.25"/>
  <cols>
    <col min="1" max="1" width="31.85546875" customWidth="1"/>
    <col min="2" max="2" width="22.28515625" customWidth="1"/>
    <col min="3" max="3" width="20.140625" customWidth="1"/>
    <col min="4" max="4" width="19" customWidth="1"/>
    <col min="5" max="5" width="20.85546875" customWidth="1"/>
    <col min="6" max="6" width="21" customWidth="1"/>
    <col min="7" max="7" width="21.28515625" customWidth="1"/>
    <col min="8" max="8" width="20.5703125" customWidth="1"/>
    <col min="9" max="9" width="20" customWidth="1"/>
    <col min="10" max="11" width="18.42578125" customWidth="1"/>
    <col min="12" max="12" width="26.85546875" customWidth="1"/>
    <col min="13" max="13" width="61.7109375" customWidth="1"/>
    <col min="15" max="16" width="16" customWidth="1"/>
  </cols>
  <sheetData>
    <row r="2" spans="1:17" ht="15.75" x14ac:dyDescent="0.25">
      <c r="A2" s="71" t="s">
        <v>78</v>
      </c>
    </row>
    <row r="3" spans="1:17" ht="39.75" customHeight="1" thickBot="1" x14ac:dyDescent="0.4">
      <c r="A3" s="406" t="s">
        <v>79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361"/>
    </row>
    <row r="4" spans="1:17" ht="42.75" customHeight="1" thickTop="1" thickBot="1" x14ac:dyDescent="0.35">
      <c r="A4" s="44" t="s">
        <v>80</v>
      </c>
      <c r="B4" s="45"/>
      <c r="C4" s="46" t="s">
        <v>139</v>
      </c>
      <c r="D4" s="46" t="s">
        <v>140</v>
      </c>
      <c r="E4" s="47" t="s">
        <v>141</v>
      </c>
      <c r="F4" s="47" t="s">
        <v>142</v>
      </c>
      <c r="G4" s="48" t="s">
        <v>143</v>
      </c>
      <c r="H4" s="48" t="s">
        <v>144</v>
      </c>
      <c r="I4" s="49" t="s">
        <v>145</v>
      </c>
      <c r="J4" s="49" t="s">
        <v>146</v>
      </c>
      <c r="K4" s="135" t="s">
        <v>216</v>
      </c>
      <c r="L4" s="50" t="s">
        <v>81</v>
      </c>
      <c r="M4" s="350" t="s">
        <v>303</v>
      </c>
    </row>
    <row r="5" spans="1:17" ht="15" customHeight="1" thickTop="1" x14ac:dyDescent="0.25">
      <c r="A5" s="391" t="s">
        <v>148</v>
      </c>
      <c r="B5" s="386" t="s">
        <v>82</v>
      </c>
      <c r="C5" s="51"/>
      <c r="D5" s="51"/>
      <c r="E5" s="51"/>
      <c r="F5" s="51"/>
      <c r="G5" s="51"/>
      <c r="H5" s="51"/>
      <c r="I5" s="51"/>
      <c r="J5" s="51"/>
      <c r="K5" s="405">
        <v>23.06</v>
      </c>
      <c r="L5" s="51" t="s">
        <v>83</v>
      </c>
      <c r="M5" s="345"/>
    </row>
    <row r="6" spans="1:17" ht="15" customHeight="1" x14ac:dyDescent="0.25">
      <c r="A6" s="395"/>
      <c r="B6" s="389"/>
      <c r="C6" s="52"/>
      <c r="D6" s="52"/>
      <c r="E6" s="52"/>
      <c r="F6" s="52"/>
      <c r="G6" s="52"/>
      <c r="H6" s="52"/>
      <c r="I6" s="52"/>
      <c r="J6" s="52"/>
      <c r="K6" s="370"/>
      <c r="L6" s="52" t="s">
        <v>84</v>
      </c>
      <c r="M6" s="330"/>
    </row>
    <row r="7" spans="1:17" ht="15" customHeight="1" x14ac:dyDescent="0.25">
      <c r="A7" s="395"/>
      <c r="B7" s="389"/>
      <c r="C7" s="52"/>
      <c r="D7" s="52"/>
      <c r="E7" s="52"/>
      <c r="F7" s="52"/>
      <c r="G7" s="52"/>
      <c r="H7" s="52"/>
      <c r="I7" s="52"/>
      <c r="J7" s="52"/>
      <c r="K7" s="370"/>
      <c r="L7" s="52" t="s">
        <v>85</v>
      </c>
      <c r="M7" s="330"/>
    </row>
    <row r="8" spans="1:17" ht="15" customHeight="1" thickBot="1" x14ac:dyDescent="0.3">
      <c r="A8" s="395"/>
      <c r="B8" s="390"/>
      <c r="C8" s="53"/>
      <c r="D8" s="53"/>
      <c r="E8" s="53"/>
      <c r="F8" s="53"/>
      <c r="G8" s="53"/>
      <c r="H8" s="53"/>
      <c r="I8" s="53"/>
      <c r="J8" s="53"/>
      <c r="K8" s="370"/>
      <c r="L8" s="53" t="s">
        <v>86</v>
      </c>
      <c r="M8" s="330"/>
    </row>
    <row r="9" spans="1:17" ht="15" customHeight="1" x14ac:dyDescent="0.25">
      <c r="A9" s="395"/>
      <c r="B9" s="386" t="s">
        <v>87</v>
      </c>
      <c r="C9" s="51">
        <v>66.02</v>
      </c>
      <c r="D9" s="51"/>
      <c r="E9" s="51"/>
      <c r="F9" s="51"/>
      <c r="G9" s="51"/>
      <c r="H9" s="51"/>
      <c r="I9" s="51"/>
      <c r="J9" s="54"/>
      <c r="K9" s="370"/>
      <c r="L9" s="54" t="s">
        <v>88</v>
      </c>
      <c r="M9" s="344" t="s">
        <v>306</v>
      </c>
    </row>
    <row r="10" spans="1:17" ht="15" customHeight="1" x14ac:dyDescent="0.25">
      <c r="A10" s="395"/>
      <c r="B10" s="389"/>
      <c r="C10" s="52">
        <v>17.45</v>
      </c>
      <c r="D10" s="52"/>
      <c r="E10" s="52"/>
      <c r="F10" s="52"/>
      <c r="G10" s="52"/>
      <c r="H10" s="52"/>
      <c r="I10" s="52">
        <v>2.17</v>
      </c>
      <c r="J10" s="52"/>
      <c r="K10" s="370"/>
      <c r="L10" s="52" t="s">
        <v>84</v>
      </c>
      <c r="M10" s="330"/>
    </row>
    <row r="11" spans="1:17" ht="30" customHeight="1" x14ac:dyDescent="0.25">
      <c r="A11" s="395"/>
      <c r="B11" s="389"/>
      <c r="C11" s="52">
        <v>32.99</v>
      </c>
      <c r="D11" s="52"/>
      <c r="E11" s="52">
        <v>12.96</v>
      </c>
      <c r="F11" s="52">
        <v>50.76</v>
      </c>
      <c r="G11" s="52"/>
      <c r="H11" s="52"/>
      <c r="I11" s="52">
        <v>53.84</v>
      </c>
      <c r="J11" s="52"/>
      <c r="K11" s="370"/>
      <c r="L11" s="52" t="s">
        <v>89</v>
      </c>
      <c r="M11" s="336" t="s">
        <v>304</v>
      </c>
      <c r="N11" s="8"/>
      <c r="O11" s="8"/>
      <c r="P11" s="8"/>
      <c r="Q11" s="8"/>
    </row>
    <row r="12" spans="1:17" ht="32.25" customHeight="1" thickBot="1" x14ac:dyDescent="0.3">
      <c r="A12" s="395"/>
      <c r="B12" s="390"/>
      <c r="C12" s="53">
        <v>3.46</v>
      </c>
      <c r="D12" s="53"/>
      <c r="E12" s="53"/>
      <c r="F12" s="53"/>
      <c r="G12" s="53"/>
      <c r="H12" s="53"/>
      <c r="I12" s="53"/>
      <c r="J12" s="53"/>
      <c r="K12" s="370"/>
      <c r="L12" s="53" t="s">
        <v>90</v>
      </c>
      <c r="M12" s="336" t="s">
        <v>305</v>
      </c>
      <c r="N12" s="8"/>
      <c r="O12" s="8"/>
      <c r="P12" s="8"/>
    </row>
    <row r="13" spans="1:17" ht="15" customHeight="1" x14ac:dyDescent="0.25">
      <c r="A13" s="395"/>
      <c r="B13" s="386" t="s">
        <v>91</v>
      </c>
      <c r="C13" s="51">
        <v>75.92</v>
      </c>
      <c r="D13" s="51">
        <v>2.2000000000000002</v>
      </c>
      <c r="E13" s="51"/>
      <c r="F13" s="51"/>
      <c r="G13" s="51"/>
      <c r="H13" s="51"/>
      <c r="I13" s="51">
        <v>11.44</v>
      </c>
      <c r="J13" s="51"/>
      <c r="K13" s="370"/>
      <c r="L13" s="51" t="s">
        <v>92</v>
      </c>
      <c r="M13" s="344" t="s">
        <v>307</v>
      </c>
    </row>
    <row r="14" spans="1:17" ht="15" customHeight="1" x14ac:dyDescent="0.25">
      <c r="A14" s="395"/>
      <c r="B14" s="389"/>
      <c r="C14" s="52">
        <v>46</v>
      </c>
      <c r="D14" s="52"/>
      <c r="E14" s="52"/>
      <c r="F14" s="52"/>
      <c r="G14" s="52"/>
      <c r="H14" s="52"/>
      <c r="I14" s="52"/>
      <c r="J14" s="52"/>
      <c r="K14" s="370"/>
      <c r="L14" s="52" t="s">
        <v>84</v>
      </c>
      <c r="M14" s="330"/>
    </row>
    <row r="15" spans="1:17" ht="15" customHeight="1" x14ac:dyDescent="0.25">
      <c r="A15" s="395"/>
      <c r="B15" s="389"/>
      <c r="C15" s="52">
        <v>88.98</v>
      </c>
      <c r="D15" s="52"/>
      <c r="E15" s="52">
        <v>7.41</v>
      </c>
      <c r="F15" s="52">
        <v>16.690000000000001</v>
      </c>
      <c r="G15" s="52"/>
      <c r="H15" s="52"/>
      <c r="I15" s="52">
        <v>85.18</v>
      </c>
      <c r="J15" s="52">
        <v>8.6199999999999992</v>
      </c>
      <c r="K15" s="370"/>
      <c r="L15" s="52" t="s">
        <v>93</v>
      </c>
      <c r="M15" s="330" t="s">
        <v>308</v>
      </c>
    </row>
    <row r="16" spans="1:17" ht="15" customHeight="1" thickBot="1" x14ac:dyDescent="0.3">
      <c r="A16" s="395"/>
      <c r="B16" s="390"/>
      <c r="C16" s="53"/>
      <c r="D16" s="53"/>
      <c r="E16" s="53"/>
      <c r="F16" s="53"/>
      <c r="G16" s="53"/>
      <c r="H16" s="53"/>
      <c r="I16" s="53"/>
      <c r="J16" s="53"/>
      <c r="K16" s="370"/>
      <c r="L16" s="53" t="s">
        <v>86</v>
      </c>
      <c r="M16" s="330"/>
    </row>
    <row r="17" spans="1:16" ht="15" customHeight="1" x14ac:dyDescent="0.25">
      <c r="A17" s="395"/>
      <c r="B17" s="386" t="s">
        <v>94</v>
      </c>
      <c r="C17" s="51">
        <v>51.54</v>
      </c>
      <c r="D17" s="51"/>
      <c r="E17" s="51"/>
      <c r="F17" s="51"/>
      <c r="G17" s="51"/>
      <c r="H17" s="51"/>
      <c r="I17" s="51">
        <v>16.77</v>
      </c>
      <c r="J17" s="51"/>
      <c r="K17" s="370"/>
      <c r="L17" s="51" t="s">
        <v>83</v>
      </c>
      <c r="M17" s="344"/>
    </row>
    <row r="18" spans="1:16" ht="15" customHeight="1" x14ac:dyDescent="0.25">
      <c r="A18" s="395"/>
      <c r="B18" s="389"/>
      <c r="C18" s="52">
        <v>134.57</v>
      </c>
      <c r="D18" s="52"/>
      <c r="E18" s="52"/>
      <c r="F18" s="52"/>
      <c r="G18" s="52">
        <v>3.03</v>
      </c>
      <c r="H18" s="52">
        <v>1.32</v>
      </c>
      <c r="I18" s="52"/>
      <c r="J18" s="52"/>
      <c r="K18" s="370"/>
      <c r="L18" s="52" t="s">
        <v>84</v>
      </c>
      <c r="M18" s="337"/>
      <c r="N18" s="5"/>
      <c r="O18" s="5"/>
    </row>
    <row r="19" spans="1:16" ht="15" customHeight="1" x14ac:dyDescent="0.25">
      <c r="A19" s="395"/>
      <c r="B19" s="389"/>
      <c r="C19" s="52"/>
      <c r="D19" s="52"/>
      <c r="E19" s="52">
        <v>9.6</v>
      </c>
      <c r="F19" s="52">
        <v>32.51</v>
      </c>
      <c r="G19" s="52"/>
      <c r="H19" s="52"/>
      <c r="I19" s="52">
        <v>80.42</v>
      </c>
      <c r="J19" s="52">
        <v>18.690000000000001</v>
      </c>
      <c r="K19" s="370"/>
      <c r="L19" s="52" t="s">
        <v>93</v>
      </c>
      <c r="M19" s="330"/>
    </row>
    <row r="20" spans="1:16" ht="15" customHeight="1" thickBot="1" x14ac:dyDescent="0.3">
      <c r="A20" s="396"/>
      <c r="B20" s="390"/>
      <c r="C20" s="53">
        <v>45.73</v>
      </c>
      <c r="D20" s="53"/>
      <c r="E20" s="53"/>
      <c r="F20" s="53"/>
      <c r="G20" s="53"/>
      <c r="H20" s="53"/>
      <c r="I20" s="53">
        <v>5.18</v>
      </c>
      <c r="J20" s="53"/>
      <c r="K20" s="371"/>
      <c r="L20" s="53" t="s">
        <v>95</v>
      </c>
      <c r="M20" s="331"/>
    </row>
    <row r="21" spans="1:16" ht="15" customHeight="1" thickBot="1" x14ac:dyDescent="0.3">
      <c r="A21" s="391" t="s">
        <v>149</v>
      </c>
      <c r="B21" s="403" t="s">
        <v>82</v>
      </c>
      <c r="C21" s="51"/>
      <c r="D21" s="51"/>
      <c r="E21" s="51"/>
      <c r="F21" s="51"/>
      <c r="G21" s="51"/>
      <c r="H21" s="51"/>
      <c r="I21" s="51"/>
      <c r="J21" s="51"/>
      <c r="K21" s="388">
        <v>1.26</v>
      </c>
      <c r="L21" s="51" t="s">
        <v>83</v>
      </c>
      <c r="M21" s="330"/>
    </row>
    <row r="22" spans="1:16" ht="15" customHeight="1" thickBot="1" x14ac:dyDescent="0.3">
      <c r="A22" s="395"/>
      <c r="B22" s="403"/>
      <c r="C22" s="52"/>
      <c r="D22" s="52"/>
      <c r="E22" s="52"/>
      <c r="F22" s="52"/>
      <c r="G22" s="52"/>
      <c r="H22" s="52"/>
      <c r="I22" s="52"/>
      <c r="J22" s="52"/>
      <c r="K22" s="370"/>
      <c r="L22" s="52" t="s">
        <v>84</v>
      </c>
      <c r="M22" s="330"/>
    </row>
    <row r="23" spans="1:16" ht="15" customHeight="1" thickBot="1" x14ac:dyDescent="0.3">
      <c r="A23" s="395"/>
      <c r="B23" s="403"/>
      <c r="C23" s="52"/>
      <c r="D23" s="52"/>
      <c r="E23" s="52"/>
      <c r="F23" s="52"/>
      <c r="G23" s="52"/>
      <c r="H23" s="52"/>
      <c r="I23" s="52"/>
      <c r="J23" s="52"/>
      <c r="K23" s="370"/>
      <c r="L23" s="52" t="s">
        <v>85</v>
      </c>
      <c r="M23" s="330"/>
    </row>
    <row r="24" spans="1:16" ht="17.25" customHeight="1" thickBot="1" x14ac:dyDescent="0.3">
      <c r="A24" s="395"/>
      <c r="B24" s="403"/>
      <c r="C24" s="53"/>
      <c r="D24" s="53"/>
      <c r="E24" s="53"/>
      <c r="F24" s="53"/>
      <c r="G24" s="53"/>
      <c r="H24" s="53"/>
      <c r="I24" s="53"/>
      <c r="J24" s="53"/>
      <c r="K24" s="370"/>
      <c r="L24" s="53" t="s">
        <v>86</v>
      </c>
      <c r="M24" s="330"/>
    </row>
    <row r="25" spans="1:16" ht="15.75" thickBot="1" x14ac:dyDescent="0.3">
      <c r="A25" s="395"/>
      <c r="B25" s="403" t="s">
        <v>87</v>
      </c>
      <c r="C25" s="51"/>
      <c r="D25" s="51"/>
      <c r="E25" s="51"/>
      <c r="F25" s="51"/>
      <c r="G25" s="51"/>
      <c r="H25" s="51"/>
      <c r="I25" s="51"/>
      <c r="J25" s="54"/>
      <c r="K25" s="370"/>
      <c r="L25" s="54" t="s">
        <v>83</v>
      </c>
      <c r="M25" s="344"/>
    </row>
    <row r="26" spans="1:16" ht="61.5" customHeight="1" thickBot="1" x14ac:dyDescent="0.3">
      <c r="A26" s="395"/>
      <c r="B26" s="403"/>
      <c r="C26" s="52"/>
      <c r="D26" s="52"/>
      <c r="E26" s="52"/>
      <c r="F26" s="52"/>
      <c r="G26" s="52"/>
      <c r="H26" s="52"/>
      <c r="I26" s="52"/>
      <c r="J26" s="52"/>
      <c r="K26" s="370"/>
      <c r="L26" s="52" t="s">
        <v>84</v>
      </c>
      <c r="M26" s="336" t="s">
        <v>309</v>
      </c>
      <c r="N26" s="8"/>
      <c r="O26" s="8"/>
      <c r="P26" s="8"/>
    </row>
    <row r="27" spans="1:16" ht="38.25" customHeight="1" thickBot="1" x14ac:dyDescent="0.3">
      <c r="A27" s="395"/>
      <c r="B27" s="403"/>
      <c r="C27" s="52">
        <v>126.27</v>
      </c>
      <c r="D27" s="52"/>
      <c r="E27" s="52">
        <v>10.48</v>
      </c>
      <c r="F27" s="52">
        <v>52.19</v>
      </c>
      <c r="G27" s="52">
        <v>21.05</v>
      </c>
      <c r="H27" s="52">
        <v>24.36</v>
      </c>
      <c r="I27" s="52">
        <v>130.22</v>
      </c>
      <c r="J27" s="52">
        <v>9.39</v>
      </c>
      <c r="K27" s="370"/>
      <c r="L27" s="52" t="s">
        <v>85</v>
      </c>
      <c r="M27" s="338" t="s">
        <v>132</v>
      </c>
      <c r="N27" s="329"/>
      <c r="O27" s="329"/>
    </row>
    <row r="28" spans="1:16" ht="15.75" thickBot="1" x14ac:dyDescent="0.3">
      <c r="A28" s="395"/>
      <c r="B28" s="403"/>
      <c r="C28" s="53"/>
      <c r="D28" s="53"/>
      <c r="E28" s="53"/>
      <c r="F28" s="53"/>
      <c r="G28" s="53"/>
      <c r="H28" s="53"/>
      <c r="I28" s="53"/>
      <c r="J28" s="53"/>
      <c r="K28" s="370"/>
      <c r="L28" s="53" t="s">
        <v>86</v>
      </c>
      <c r="M28" s="331"/>
    </row>
    <row r="29" spans="1:16" ht="15.75" thickBot="1" x14ac:dyDescent="0.3">
      <c r="A29" s="395"/>
      <c r="B29" s="403" t="s">
        <v>91</v>
      </c>
      <c r="C29" s="51"/>
      <c r="D29" s="51"/>
      <c r="E29" s="51"/>
      <c r="F29" s="51"/>
      <c r="G29" s="51"/>
      <c r="H29" s="51"/>
      <c r="I29" s="51"/>
      <c r="J29" s="51"/>
      <c r="K29" s="370"/>
      <c r="L29" s="51" t="s">
        <v>83</v>
      </c>
      <c r="M29" s="330" t="s">
        <v>310</v>
      </c>
    </row>
    <row r="30" spans="1:16" ht="35.25" customHeight="1" thickBot="1" x14ac:dyDescent="0.3">
      <c r="A30" s="395"/>
      <c r="B30" s="403"/>
      <c r="C30" s="52"/>
      <c r="D30" s="52"/>
      <c r="E30" s="52"/>
      <c r="F30" s="52"/>
      <c r="G30" s="52"/>
      <c r="H30" s="52"/>
      <c r="I30" s="52"/>
      <c r="J30" s="52"/>
      <c r="K30" s="370"/>
      <c r="L30" s="52" t="s">
        <v>84</v>
      </c>
      <c r="M30" s="339" t="s">
        <v>311</v>
      </c>
      <c r="N30" s="333"/>
      <c r="O30" s="333"/>
      <c r="P30" s="333"/>
    </row>
    <row r="31" spans="1:16" ht="31.5" customHeight="1" thickBot="1" x14ac:dyDescent="0.3">
      <c r="A31" s="395"/>
      <c r="B31" s="403"/>
      <c r="C31" s="52">
        <v>41.92</v>
      </c>
      <c r="D31" s="52"/>
      <c r="E31" s="52">
        <v>29.67</v>
      </c>
      <c r="F31" s="52">
        <v>112.06</v>
      </c>
      <c r="G31" s="52">
        <v>6.84</v>
      </c>
      <c r="H31" s="52">
        <v>0.69</v>
      </c>
      <c r="I31" s="52">
        <v>172.51</v>
      </c>
      <c r="J31" s="52"/>
      <c r="K31" s="370"/>
      <c r="L31" s="52" t="s">
        <v>85</v>
      </c>
      <c r="M31" s="339" t="s">
        <v>312</v>
      </c>
      <c r="N31" s="333"/>
      <c r="O31" s="333"/>
      <c r="P31" s="333"/>
    </row>
    <row r="32" spans="1:16" ht="31.5" customHeight="1" thickBot="1" x14ac:dyDescent="0.3">
      <c r="A32" s="395"/>
      <c r="B32" s="403"/>
      <c r="C32" s="53">
        <v>239.88</v>
      </c>
      <c r="D32" s="53"/>
      <c r="E32" s="53"/>
      <c r="F32" s="53"/>
      <c r="G32" s="53"/>
      <c r="H32" s="53"/>
      <c r="I32" s="53">
        <v>12.86</v>
      </c>
      <c r="J32" s="53"/>
      <c r="K32" s="370"/>
      <c r="L32" s="53" t="s">
        <v>96</v>
      </c>
      <c r="M32" s="336" t="s">
        <v>313</v>
      </c>
      <c r="N32" s="8"/>
      <c r="O32" s="8"/>
      <c r="P32" s="8"/>
    </row>
    <row r="33" spans="1:16" ht="15.75" thickBot="1" x14ac:dyDescent="0.3">
      <c r="A33" s="395"/>
      <c r="B33" s="403" t="s">
        <v>94</v>
      </c>
      <c r="C33" s="51"/>
      <c r="D33" s="51"/>
      <c r="E33" s="51"/>
      <c r="F33" s="51"/>
      <c r="G33" s="51"/>
      <c r="H33" s="51"/>
      <c r="I33" s="51"/>
      <c r="J33" s="51"/>
      <c r="K33" s="370"/>
      <c r="L33" s="51" t="s">
        <v>83</v>
      </c>
      <c r="M33" s="344"/>
    </row>
    <row r="34" spans="1:16" ht="15.75" thickBot="1" x14ac:dyDescent="0.3">
      <c r="A34" s="395"/>
      <c r="B34" s="404"/>
      <c r="C34" s="52">
        <v>40.22</v>
      </c>
      <c r="D34" s="52"/>
      <c r="E34" s="52"/>
      <c r="F34" s="52"/>
      <c r="G34" s="52"/>
      <c r="H34" s="52"/>
      <c r="I34" s="52"/>
      <c r="J34" s="52"/>
      <c r="K34" s="370"/>
      <c r="L34" s="52" t="s">
        <v>84</v>
      </c>
      <c r="M34" s="330"/>
    </row>
    <row r="35" spans="1:16" ht="15.75" thickBot="1" x14ac:dyDescent="0.3">
      <c r="A35" s="395"/>
      <c r="B35" s="404"/>
      <c r="C35" s="52"/>
      <c r="D35" s="52"/>
      <c r="E35" s="52">
        <v>29.37</v>
      </c>
      <c r="F35" s="52">
        <v>117.03</v>
      </c>
      <c r="G35" s="52">
        <v>8.56</v>
      </c>
      <c r="H35" s="90">
        <v>0.7</v>
      </c>
      <c r="I35" s="52">
        <v>145.1</v>
      </c>
      <c r="J35" s="52"/>
      <c r="K35" s="370"/>
      <c r="L35" s="52" t="s">
        <v>85</v>
      </c>
      <c r="M35" s="330"/>
    </row>
    <row r="36" spans="1:16" ht="33" customHeight="1" thickBot="1" x14ac:dyDescent="0.3">
      <c r="A36" s="395"/>
      <c r="B36" s="404"/>
      <c r="C36" s="55">
        <v>133.38999999999999</v>
      </c>
      <c r="D36" s="55"/>
      <c r="E36" s="55"/>
      <c r="F36" s="55"/>
      <c r="G36" s="55"/>
      <c r="H36" s="55"/>
      <c r="I36" s="55">
        <v>28.15</v>
      </c>
      <c r="J36" s="55"/>
      <c r="K36" s="370"/>
      <c r="L36" s="55" t="s">
        <v>96</v>
      </c>
      <c r="M36" s="346" t="s">
        <v>314</v>
      </c>
      <c r="N36" s="8"/>
      <c r="O36" s="8"/>
      <c r="P36" s="8"/>
    </row>
    <row r="37" spans="1:16" ht="15.75" thickBot="1" x14ac:dyDescent="0.3">
      <c r="A37" s="395"/>
      <c r="B37" s="403" t="s">
        <v>97</v>
      </c>
      <c r="C37" s="51"/>
      <c r="D37" s="51"/>
      <c r="E37" s="51"/>
      <c r="F37" s="51"/>
      <c r="G37" s="51"/>
      <c r="H37" s="51"/>
      <c r="I37" s="51"/>
      <c r="J37" s="51"/>
      <c r="K37" s="370"/>
      <c r="L37" s="51" t="s">
        <v>83</v>
      </c>
      <c r="M37" s="330"/>
    </row>
    <row r="38" spans="1:16" ht="15.75" thickBot="1" x14ac:dyDescent="0.3">
      <c r="A38" s="395"/>
      <c r="B38" s="404"/>
      <c r="C38" s="52"/>
      <c r="D38" s="52"/>
      <c r="E38" s="52"/>
      <c r="F38" s="52"/>
      <c r="G38" s="52"/>
      <c r="H38" s="52"/>
      <c r="I38" s="52"/>
      <c r="J38" s="52"/>
      <c r="K38" s="370"/>
      <c r="L38" s="52" t="s">
        <v>84</v>
      </c>
      <c r="M38" s="330"/>
    </row>
    <row r="39" spans="1:16" ht="96.75" customHeight="1" thickBot="1" x14ac:dyDescent="0.3">
      <c r="A39" s="395"/>
      <c r="B39" s="404"/>
      <c r="C39" s="52">
        <v>4.22</v>
      </c>
      <c r="D39" s="56"/>
      <c r="E39" s="52">
        <v>16.61</v>
      </c>
      <c r="F39" s="52">
        <v>56.73</v>
      </c>
      <c r="G39" s="52">
        <v>1.51</v>
      </c>
      <c r="H39" s="52">
        <v>7.23</v>
      </c>
      <c r="I39" s="52">
        <v>23.38</v>
      </c>
      <c r="J39" s="52"/>
      <c r="K39" s="370"/>
      <c r="L39" s="52" t="s">
        <v>85</v>
      </c>
      <c r="M39" s="339" t="s">
        <v>315</v>
      </c>
      <c r="N39" s="333"/>
      <c r="O39" s="333"/>
      <c r="P39" s="333"/>
    </row>
    <row r="40" spans="1:16" ht="21.75" customHeight="1" thickBot="1" x14ac:dyDescent="0.3">
      <c r="A40" s="396"/>
      <c r="B40" s="404"/>
      <c r="C40" s="53">
        <v>186.16</v>
      </c>
      <c r="D40" s="53"/>
      <c r="E40" s="53"/>
      <c r="F40" s="53"/>
      <c r="G40" s="53"/>
      <c r="H40" s="53"/>
      <c r="I40" s="53">
        <v>21.25</v>
      </c>
      <c r="J40" s="53"/>
      <c r="K40" s="371"/>
      <c r="L40" s="53" t="s">
        <v>96</v>
      </c>
      <c r="M40" s="330"/>
    </row>
    <row r="41" spans="1:16" ht="15" customHeight="1" x14ac:dyDescent="0.25">
      <c r="A41" s="391" t="s">
        <v>191</v>
      </c>
      <c r="B41" s="389" t="s">
        <v>87</v>
      </c>
      <c r="C41" s="54"/>
      <c r="D41" s="54"/>
      <c r="E41" s="54"/>
      <c r="F41" s="54"/>
      <c r="G41" s="54"/>
      <c r="H41" s="54"/>
      <c r="I41" s="54"/>
      <c r="J41" s="54"/>
      <c r="K41" s="414">
        <v>0</v>
      </c>
      <c r="L41" s="54" t="s">
        <v>83</v>
      </c>
      <c r="M41" s="344"/>
    </row>
    <row r="42" spans="1:16" ht="15" customHeight="1" x14ac:dyDescent="0.25">
      <c r="A42" s="392"/>
      <c r="B42" s="389"/>
      <c r="C42" s="52"/>
      <c r="D42" s="52"/>
      <c r="E42" s="52"/>
      <c r="F42" s="52"/>
      <c r="G42" s="52"/>
      <c r="H42" s="52"/>
      <c r="I42" s="52"/>
      <c r="J42" s="52"/>
      <c r="K42" s="415"/>
      <c r="L42" s="52" t="s">
        <v>84</v>
      </c>
      <c r="M42" s="330"/>
    </row>
    <row r="43" spans="1:16" ht="15" customHeight="1" x14ac:dyDescent="0.25">
      <c r="A43" s="392"/>
      <c r="B43" s="389"/>
      <c r="C43" s="52"/>
      <c r="D43" s="55"/>
      <c r="E43" s="55">
        <v>5.03</v>
      </c>
      <c r="F43" s="55">
        <v>10.130000000000001</v>
      </c>
      <c r="G43" s="52"/>
      <c r="H43" s="52"/>
      <c r="I43" s="52">
        <v>6.3</v>
      </c>
      <c r="J43" s="52"/>
      <c r="K43" s="415"/>
      <c r="L43" s="52" t="s">
        <v>85</v>
      </c>
      <c r="M43" s="330"/>
    </row>
    <row r="44" spans="1:16" ht="15.75" customHeight="1" thickBot="1" x14ac:dyDescent="0.3">
      <c r="A44" s="392"/>
      <c r="B44" s="390"/>
      <c r="C44" s="53">
        <v>41.56</v>
      </c>
      <c r="D44" s="53"/>
      <c r="E44" s="57"/>
      <c r="F44" s="57"/>
      <c r="G44" s="53"/>
      <c r="H44" s="53"/>
      <c r="I44" s="53"/>
      <c r="J44" s="53"/>
      <c r="K44" s="415"/>
      <c r="L44" s="53" t="s">
        <v>86</v>
      </c>
      <c r="M44" s="331"/>
    </row>
    <row r="45" spans="1:16" ht="15" customHeight="1" x14ac:dyDescent="0.25">
      <c r="A45" s="392"/>
      <c r="B45" s="386" t="s">
        <v>91</v>
      </c>
      <c r="C45" s="51">
        <v>22.53</v>
      </c>
      <c r="D45" s="51"/>
      <c r="E45" s="51"/>
      <c r="F45" s="51"/>
      <c r="G45" s="51"/>
      <c r="H45" s="51"/>
      <c r="I45" s="51"/>
      <c r="J45" s="51"/>
      <c r="K45" s="415"/>
      <c r="L45" s="51" t="s">
        <v>83</v>
      </c>
      <c r="M45" s="330"/>
    </row>
    <row r="46" spans="1:16" ht="15" customHeight="1" x14ac:dyDescent="0.25">
      <c r="A46" s="392"/>
      <c r="B46" s="389"/>
      <c r="C46" s="52"/>
      <c r="D46" s="52"/>
      <c r="E46" s="52"/>
      <c r="F46" s="52"/>
      <c r="G46" s="52"/>
      <c r="H46" s="52"/>
      <c r="I46" s="52"/>
      <c r="J46" s="52"/>
      <c r="K46" s="415"/>
      <c r="L46" s="52" t="s">
        <v>84</v>
      </c>
      <c r="M46" s="330"/>
    </row>
    <row r="47" spans="1:16" ht="15" customHeight="1" x14ac:dyDescent="0.25">
      <c r="A47" s="392"/>
      <c r="B47" s="389"/>
      <c r="C47" s="52"/>
      <c r="D47" s="52"/>
      <c r="E47" s="52">
        <v>4.0999999999999996</v>
      </c>
      <c r="F47" s="52">
        <v>13.43</v>
      </c>
      <c r="G47" s="52">
        <v>8.0299999999999994</v>
      </c>
      <c r="H47" s="52">
        <v>21.75</v>
      </c>
      <c r="I47" s="52">
        <v>22.03</v>
      </c>
      <c r="J47" s="52"/>
      <c r="K47" s="415"/>
      <c r="L47" s="52" t="s">
        <v>85</v>
      </c>
      <c r="M47" s="330"/>
    </row>
    <row r="48" spans="1:16" ht="15.75" customHeight="1" thickBot="1" x14ac:dyDescent="0.3">
      <c r="A48" s="393"/>
      <c r="B48" s="390"/>
      <c r="C48" s="53">
        <v>34.36</v>
      </c>
      <c r="D48" s="53"/>
      <c r="E48" s="53"/>
      <c r="F48" s="53"/>
      <c r="G48" s="53"/>
      <c r="H48" s="53"/>
      <c r="I48" s="53"/>
      <c r="J48" s="53"/>
      <c r="K48" s="416"/>
      <c r="L48" s="53" t="s">
        <v>86</v>
      </c>
      <c r="M48" s="330"/>
    </row>
    <row r="49" spans="1:16" ht="17.25" x14ac:dyDescent="0.25">
      <c r="A49" s="391" t="s">
        <v>166</v>
      </c>
      <c r="B49" s="386" t="s">
        <v>87</v>
      </c>
      <c r="C49" s="51">
        <v>37.520000000000003</v>
      </c>
      <c r="D49" s="51"/>
      <c r="E49" s="51"/>
      <c r="F49" s="51"/>
      <c r="G49" s="51"/>
      <c r="H49" s="51"/>
      <c r="I49" s="51"/>
      <c r="J49" s="51"/>
      <c r="K49" s="414">
        <v>0</v>
      </c>
      <c r="L49" s="51" t="s">
        <v>83</v>
      </c>
      <c r="M49" s="347" t="s">
        <v>316</v>
      </c>
    </row>
    <row r="50" spans="1:16" x14ac:dyDescent="0.25">
      <c r="A50" s="392"/>
      <c r="B50" s="387"/>
      <c r="C50" s="52">
        <v>40.270000000000003</v>
      </c>
      <c r="D50" s="52"/>
      <c r="E50" s="52"/>
      <c r="F50" s="52"/>
      <c r="G50" s="52"/>
      <c r="H50" s="52"/>
      <c r="I50" s="52"/>
      <c r="J50" s="52"/>
      <c r="K50" s="415"/>
      <c r="L50" s="52" t="s">
        <v>84</v>
      </c>
      <c r="M50" s="330"/>
    </row>
    <row r="51" spans="1:16" x14ac:dyDescent="0.25">
      <c r="A51" s="392"/>
      <c r="B51" s="387"/>
      <c r="C51" s="52"/>
      <c r="D51" s="52"/>
      <c r="E51" s="52">
        <v>2.29</v>
      </c>
      <c r="F51" s="52">
        <v>9.32</v>
      </c>
      <c r="G51" s="52"/>
      <c r="H51" s="52"/>
      <c r="I51" s="52">
        <v>36.340000000000003</v>
      </c>
      <c r="J51" s="52"/>
      <c r="K51" s="415"/>
      <c r="L51" s="52" t="s">
        <v>85</v>
      </c>
      <c r="M51" s="330"/>
    </row>
    <row r="52" spans="1:16" ht="15.75" thickBot="1" x14ac:dyDescent="0.3">
      <c r="A52" s="392"/>
      <c r="B52" s="394"/>
      <c r="C52" s="53"/>
      <c r="D52" s="53"/>
      <c r="E52" s="53"/>
      <c r="F52" s="53"/>
      <c r="G52" s="53"/>
      <c r="H52" s="53"/>
      <c r="I52" s="53"/>
      <c r="J52" s="55"/>
      <c r="K52" s="415"/>
      <c r="L52" s="55" t="s">
        <v>86</v>
      </c>
      <c r="M52" s="331"/>
    </row>
    <row r="53" spans="1:16" x14ac:dyDescent="0.25">
      <c r="A53" s="392"/>
      <c r="B53" s="386" t="s">
        <v>91</v>
      </c>
      <c r="C53" s="51">
        <v>56.44</v>
      </c>
      <c r="D53" s="51"/>
      <c r="E53" s="51"/>
      <c r="F53" s="51"/>
      <c r="G53" s="51">
        <v>3.4</v>
      </c>
      <c r="H53" s="51">
        <v>0.66</v>
      </c>
      <c r="I53" s="51">
        <v>32.049999999999997</v>
      </c>
      <c r="J53" s="51"/>
      <c r="K53" s="415"/>
      <c r="L53" s="51" t="s">
        <v>83</v>
      </c>
      <c r="M53" s="340" t="s">
        <v>215</v>
      </c>
    </row>
    <row r="54" spans="1:16" x14ac:dyDescent="0.25">
      <c r="A54" s="392"/>
      <c r="B54" s="387"/>
      <c r="C54" s="52"/>
      <c r="D54" s="52"/>
      <c r="E54" s="52"/>
      <c r="F54" s="52"/>
      <c r="G54" s="52"/>
      <c r="H54" s="52"/>
      <c r="I54" s="52"/>
      <c r="J54" s="52"/>
      <c r="K54" s="415"/>
      <c r="L54" s="52" t="s">
        <v>84</v>
      </c>
      <c r="M54" s="330"/>
    </row>
    <row r="55" spans="1:16" x14ac:dyDescent="0.25">
      <c r="A55" s="392"/>
      <c r="B55" s="387"/>
      <c r="C55" s="52"/>
      <c r="D55" s="52"/>
      <c r="E55" s="52">
        <v>3.64</v>
      </c>
      <c r="F55" s="52">
        <v>13.3</v>
      </c>
      <c r="G55" s="52"/>
      <c r="H55" s="52"/>
      <c r="I55" s="52"/>
      <c r="J55" s="52"/>
      <c r="K55" s="415"/>
      <c r="L55" s="52" t="s">
        <v>85</v>
      </c>
      <c r="M55" s="330"/>
    </row>
    <row r="56" spans="1:16" ht="15.75" thickBot="1" x14ac:dyDescent="0.3">
      <c r="A56" s="393"/>
      <c r="B56" s="394"/>
      <c r="C56" s="53"/>
      <c r="D56" s="53"/>
      <c r="E56" s="53"/>
      <c r="F56" s="53"/>
      <c r="G56" s="53"/>
      <c r="H56" s="53"/>
      <c r="I56" s="53"/>
      <c r="J56" s="55"/>
      <c r="K56" s="416"/>
      <c r="L56" s="55" t="s">
        <v>86</v>
      </c>
      <c r="M56" s="330"/>
    </row>
    <row r="57" spans="1:16" x14ac:dyDescent="0.25">
      <c r="A57" s="391" t="s">
        <v>217</v>
      </c>
      <c r="B57" s="386" t="s">
        <v>82</v>
      </c>
      <c r="C57" s="51"/>
      <c r="D57" s="51"/>
      <c r="E57" s="51"/>
      <c r="F57" s="51"/>
      <c r="G57" s="51"/>
      <c r="H57" s="51"/>
      <c r="I57" s="51"/>
      <c r="J57" s="51"/>
      <c r="K57" s="388">
        <v>1.84</v>
      </c>
      <c r="L57" s="51" t="s">
        <v>83</v>
      </c>
      <c r="M57" s="344"/>
    </row>
    <row r="58" spans="1:16" x14ac:dyDescent="0.25">
      <c r="A58" s="395"/>
      <c r="B58" s="389"/>
      <c r="C58" s="52"/>
      <c r="D58" s="52"/>
      <c r="E58" s="52"/>
      <c r="F58" s="52"/>
      <c r="G58" s="52"/>
      <c r="H58" s="52"/>
      <c r="I58" s="52"/>
      <c r="J58" s="52"/>
      <c r="K58" s="370"/>
      <c r="L58" s="52" t="s">
        <v>84</v>
      </c>
      <c r="M58" s="330"/>
    </row>
    <row r="59" spans="1:16" ht="36.75" customHeight="1" x14ac:dyDescent="0.25">
      <c r="A59" s="395"/>
      <c r="B59" s="389"/>
      <c r="C59" s="52">
        <v>69.38</v>
      </c>
      <c r="D59" s="52"/>
      <c r="E59" s="52"/>
      <c r="F59" s="52"/>
      <c r="G59" s="52"/>
      <c r="H59" s="52"/>
      <c r="I59" s="52"/>
      <c r="J59" s="52"/>
      <c r="K59" s="370"/>
      <c r="L59" s="52" t="s">
        <v>85</v>
      </c>
      <c r="M59" s="341" t="s">
        <v>317</v>
      </c>
      <c r="N59" s="332"/>
      <c r="O59" s="332"/>
      <c r="P59" s="332"/>
    </row>
    <row r="60" spans="1:16" ht="15.75" thickBot="1" x14ac:dyDescent="0.3">
      <c r="A60" s="395"/>
      <c r="B60" s="390"/>
      <c r="C60" s="53"/>
      <c r="D60" s="53"/>
      <c r="E60" s="53"/>
      <c r="F60" s="53"/>
      <c r="G60" s="53"/>
      <c r="H60" s="53"/>
      <c r="I60" s="53"/>
      <c r="J60" s="53"/>
      <c r="K60" s="370"/>
      <c r="L60" s="53" t="s">
        <v>86</v>
      </c>
      <c r="M60" s="331"/>
    </row>
    <row r="61" spans="1:16" x14ac:dyDescent="0.25">
      <c r="A61" s="395"/>
      <c r="B61" s="386" t="s">
        <v>87</v>
      </c>
      <c r="C61" s="51"/>
      <c r="D61" s="51"/>
      <c r="E61" s="51"/>
      <c r="F61" s="51"/>
      <c r="G61" s="51">
        <v>3.57</v>
      </c>
      <c r="H61" s="51"/>
      <c r="I61" s="51"/>
      <c r="J61" s="54"/>
      <c r="K61" s="370"/>
      <c r="L61" s="54" t="s">
        <v>83</v>
      </c>
      <c r="M61" s="330"/>
    </row>
    <row r="62" spans="1:16" x14ac:dyDescent="0.25">
      <c r="A62" s="395"/>
      <c r="B62" s="389"/>
      <c r="C62" s="52">
        <v>94.52</v>
      </c>
      <c r="D62" s="52"/>
      <c r="E62" s="52"/>
      <c r="F62" s="52"/>
      <c r="G62" s="52"/>
      <c r="H62" s="52"/>
      <c r="I62" s="52">
        <v>7.5</v>
      </c>
      <c r="J62" s="52"/>
      <c r="K62" s="370"/>
      <c r="L62" s="52" t="s">
        <v>84</v>
      </c>
      <c r="M62" s="340" t="s">
        <v>133</v>
      </c>
      <c r="N62" s="4"/>
    </row>
    <row r="63" spans="1:16" ht="45" customHeight="1" x14ac:dyDescent="0.25">
      <c r="A63" s="395"/>
      <c r="B63" s="389"/>
      <c r="C63" s="52"/>
      <c r="D63" s="52"/>
      <c r="E63" s="52">
        <v>3.1</v>
      </c>
      <c r="F63" s="52">
        <v>15.65</v>
      </c>
      <c r="G63" s="52"/>
      <c r="H63" s="52">
        <v>2.06</v>
      </c>
      <c r="I63" s="52">
        <v>36.17</v>
      </c>
      <c r="J63" s="52"/>
      <c r="K63" s="370"/>
      <c r="L63" s="52" t="s">
        <v>85</v>
      </c>
      <c r="M63" s="341" t="s">
        <v>98</v>
      </c>
      <c r="N63" s="332"/>
      <c r="O63" s="332"/>
      <c r="P63" s="332"/>
    </row>
    <row r="64" spans="1:16" ht="15.75" thickBot="1" x14ac:dyDescent="0.3">
      <c r="A64" s="395"/>
      <c r="B64" s="390"/>
      <c r="C64" s="53"/>
      <c r="D64" s="53"/>
      <c r="E64" s="53"/>
      <c r="F64" s="53"/>
      <c r="G64" s="53"/>
      <c r="H64" s="53"/>
      <c r="I64" s="53"/>
      <c r="J64" s="53"/>
      <c r="K64" s="370"/>
      <c r="L64" s="53" t="s">
        <v>86</v>
      </c>
      <c r="M64" s="330"/>
    </row>
    <row r="65" spans="1:16" x14ac:dyDescent="0.25">
      <c r="A65" s="395"/>
      <c r="B65" s="386" t="s">
        <v>91</v>
      </c>
      <c r="C65" s="51">
        <v>149.5</v>
      </c>
      <c r="D65" s="51"/>
      <c r="E65" s="51"/>
      <c r="F65" s="51"/>
      <c r="G65" s="51"/>
      <c r="H65" s="51"/>
      <c r="I65" s="51"/>
      <c r="J65" s="51"/>
      <c r="K65" s="370"/>
      <c r="L65" s="51" t="s">
        <v>83</v>
      </c>
      <c r="M65" s="344"/>
    </row>
    <row r="66" spans="1:16" x14ac:dyDescent="0.25">
      <c r="A66" s="395"/>
      <c r="B66" s="389"/>
      <c r="C66" s="52">
        <v>27.6</v>
      </c>
      <c r="D66" s="52"/>
      <c r="E66" s="52"/>
      <c r="F66" s="52"/>
      <c r="G66" s="52"/>
      <c r="H66" s="52"/>
      <c r="I66" s="52"/>
      <c r="J66" s="52"/>
      <c r="K66" s="370"/>
      <c r="L66" s="52" t="s">
        <v>84</v>
      </c>
      <c r="M66" s="330"/>
    </row>
    <row r="67" spans="1:16" ht="35.25" customHeight="1" x14ac:dyDescent="0.25">
      <c r="A67" s="395"/>
      <c r="B67" s="389"/>
      <c r="C67" s="52">
        <v>20.66</v>
      </c>
      <c r="D67" s="52"/>
      <c r="E67" s="52">
        <v>13.16</v>
      </c>
      <c r="F67" s="52">
        <v>48.74</v>
      </c>
      <c r="G67" s="52">
        <v>6.3</v>
      </c>
      <c r="H67" s="52">
        <v>1.78</v>
      </c>
      <c r="I67" s="52">
        <v>113.47</v>
      </c>
      <c r="J67" s="52"/>
      <c r="K67" s="370"/>
      <c r="L67" s="52" t="s">
        <v>85</v>
      </c>
      <c r="M67" s="339" t="s">
        <v>318</v>
      </c>
      <c r="N67" s="333"/>
      <c r="O67" s="333"/>
      <c r="P67" s="333"/>
    </row>
    <row r="68" spans="1:16" ht="15.75" thickBot="1" x14ac:dyDescent="0.3">
      <c r="A68" s="395"/>
      <c r="B68" s="390"/>
      <c r="C68" s="53">
        <v>37.869999999999997</v>
      </c>
      <c r="D68" s="53"/>
      <c r="E68" s="53"/>
      <c r="F68" s="53"/>
      <c r="G68" s="53"/>
      <c r="H68" s="53"/>
      <c r="I68" s="53"/>
      <c r="J68" s="53"/>
      <c r="K68" s="370"/>
      <c r="L68" s="53" t="s">
        <v>86</v>
      </c>
      <c r="M68" s="331"/>
    </row>
    <row r="69" spans="1:16" ht="33" customHeight="1" x14ac:dyDescent="0.25">
      <c r="A69" s="395"/>
      <c r="B69" s="386" t="s">
        <v>94</v>
      </c>
      <c r="C69" s="51">
        <v>126.16</v>
      </c>
      <c r="D69" s="51"/>
      <c r="E69" s="51"/>
      <c r="F69" s="51"/>
      <c r="G69" s="51"/>
      <c r="H69" s="51"/>
      <c r="I69" s="51"/>
      <c r="J69" s="51"/>
      <c r="K69" s="370"/>
      <c r="L69" s="51" t="s">
        <v>83</v>
      </c>
      <c r="M69" s="341" t="s">
        <v>319</v>
      </c>
      <c r="N69" s="335"/>
      <c r="O69" s="335"/>
      <c r="P69" s="335"/>
    </row>
    <row r="70" spans="1:16" x14ac:dyDescent="0.25">
      <c r="A70" s="395"/>
      <c r="B70" s="387"/>
      <c r="C70" s="52">
        <v>71.5</v>
      </c>
      <c r="D70" s="52"/>
      <c r="E70" s="52"/>
      <c r="F70" s="52"/>
      <c r="G70" s="52"/>
      <c r="H70" s="52"/>
      <c r="I70" s="52">
        <v>11.77</v>
      </c>
      <c r="J70" s="52"/>
      <c r="K70" s="370"/>
      <c r="L70" s="52" t="s">
        <v>84</v>
      </c>
      <c r="M70" s="330" t="s">
        <v>320</v>
      </c>
    </row>
    <row r="71" spans="1:16" x14ac:dyDescent="0.25">
      <c r="A71" s="395"/>
      <c r="B71" s="387"/>
      <c r="C71" s="52"/>
      <c r="D71" s="52"/>
      <c r="E71" s="52">
        <v>11.65</v>
      </c>
      <c r="F71" s="52">
        <v>49.41</v>
      </c>
      <c r="G71" s="52">
        <v>5.2</v>
      </c>
      <c r="H71" s="52">
        <v>1.36</v>
      </c>
      <c r="I71" s="52">
        <v>77.22</v>
      </c>
      <c r="J71" s="52"/>
      <c r="K71" s="370"/>
      <c r="L71" s="52" t="s">
        <v>89</v>
      </c>
      <c r="M71" s="330"/>
    </row>
    <row r="72" spans="1:16" ht="15.75" thickBot="1" x14ac:dyDescent="0.3">
      <c r="A72" s="395"/>
      <c r="B72" s="394"/>
      <c r="C72" s="55"/>
      <c r="D72" s="55"/>
      <c r="E72" s="55"/>
      <c r="F72" s="55"/>
      <c r="G72" s="55"/>
      <c r="H72" s="55"/>
      <c r="I72" s="55">
        <v>6.8</v>
      </c>
      <c r="J72" s="55"/>
      <c r="K72" s="370"/>
      <c r="L72" s="55" t="s">
        <v>96</v>
      </c>
      <c r="M72" s="330" t="s">
        <v>197</v>
      </c>
    </row>
    <row r="73" spans="1:16" x14ac:dyDescent="0.25">
      <c r="A73" s="395"/>
      <c r="B73" s="386" t="s">
        <v>97</v>
      </c>
      <c r="C73" s="59"/>
      <c r="D73" s="59"/>
      <c r="E73" s="59"/>
      <c r="F73" s="59"/>
      <c r="G73" s="59">
        <v>1</v>
      </c>
      <c r="H73" s="59">
        <v>1.4</v>
      </c>
      <c r="I73" s="59"/>
      <c r="J73" s="59"/>
      <c r="K73" s="370"/>
      <c r="L73" s="59" t="s">
        <v>83</v>
      </c>
      <c r="M73" s="344"/>
    </row>
    <row r="74" spans="1:16" x14ac:dyDescent="0.25">
      <c r="A74" s="395"/>
      <c r="B74" s="387"/>
      <c r="C74" s="55">
        <v>176.91</v>
      </c>
      <c r="D74" s="55"/>
      <c r="E74" s="55"/>
      <c r="F74" s="55"/>
      <c r="G74" s="55"/>
      <c r="H74" s="55"/>
      <c r="I74" s="55">
        <v>67.11</v>
      </c>
      <c r="J74" s="55"/>
      <c r="K74" s="370"/>
      <c r="L74" s="55" t="s">
        <v>84</v>
      </c>
      <c r="M74" s="330"/>
    </row>
    <row r="75" spans="1:16" ht="36" customHeight="1" x14ac:dyDescent="0.25">
      <c r="A75" s="395"/>
      <c r="B75" s="387"/>
      <c r="C75" s="55"/>
      <c r="D75" s="55"/>
      <c r="E75" s="55">
        <v>6.92</v>
      </c>
      <c r="F75" s="55">
        <v>24.18</v>
      </c>
      <c r="G75" s="55"/>
      <c r="H75" s="55"/>
      <c r="I75" s="55">
        <v>24.96</v>
      </c>
      <c r="J75" s="55"/>
      <c r="K75" s="370"/>
      <c r="L75" s="55" t="s">
        <v>93</v>
      </c>
      <c r="M75" s="341" t="s">
        <v>321</v>
      </c>
      <c r="N75" s="332"/>
      <c r="O75" s="332"/>
    </row>
    <row r="76" spans="1:16" ht="45" customHeight="1" thickBot="1" x14ac:dyDescent="0.3">
      <c r="A76" s="396"/>
      <c r="B76" s="394"/>
      <c r="C76" s="53">
        <v>34.83</v>
      </c>
      <c r="D76" s="53"/>
      <c r="E76" s="53"/>
      <c r="F76" s="53"/>
      <c r="G76" s="53"/>
      <c r="H76" s="53"/>
      <c r="I76" s="53">
        <v>2.21</v>
      </c>
      <c r="J76" s="53"/>
      <c r="K76" s="371"/>
      <c r="L76" s="53" t="s">
        <v>96</v>
      </c>
      <c r="M76" s="348" t="s">
        <v>322</v>
      </c>
      <c r="N76" s="332"/>
      <c r="O76" s="332"/>
      <c r="P76" s="332"/>
    </row>
    <row r="77" spans="1:16" x14ac:dyDescent="0.25">
      <c r="A77" s="395" t="s">
        <v>134</v>
      </c>
      <c r="B77" s="386" t="s">
        <v>177</v>
      </c>
      <c r="C77" s="51">
        <v>265.7</v>
      </c>
      <c r="D77" s="51"/>
      <c r="E77" s="51"/>
      <c r="F77" s="51"/>
      <c r="G77" s="51">
        <v>32.700000000000003</v>
      </c>
      <c r="H77" s="51"/>
      <c r="I77" s="51">
        <v>17.03</v>
      </c>
      <c r="J77" s="54"/>
      <c r="K77" s="370">
        <v>220.97</v>
      </c>
      <c r="L77" s="54" t="s">
        <v>174</v>
      </c>
      <c r="M77" s="330" t="s">
        <v>323</v>
      </c>
    </row>
    <row r="78" spans="1:16" x14ac:dyDescent="0.25">
      <c r="A78" s="395"/>
      <c r="B78" s="389"/>
      <c r="C78" s="52"/>
      <c r="D78" s="52"/>
      <c r="E78" s="52">
        <v>37.619999999999997</v>
      </c>
      <c r="F78" s="140">
        <v>151</v>
      </c>
      <c r="G78" s="52">
        <v>7.23</v>
      </c>
      <c r="H78" s="140">
        <v>2.2999999999999998</v>
      </c>
      <c r="I78" s="52">
        <v>308.16000000000003</v>
      </c>
      <c r="J78" s="52"/>
      <c r="K78" s="370"/>
      <c r="L78" s="52" t="s">
        <v>99</v>
      </c>
      <c r="M78" s="330" t="s">
        <v>324</v>
      </c>
    </row>
    <row r="79" spans="1:16" x14ac:dyDescent="0.25">
      <c r="A79" s="395"/>
      <c r="B79" s="389"/>
      <c r="C79" s="52"/>
      <c r="D79" s="52"/>
      <c r="E79" s="52"/>
      <c r="F79" s="52"/>
      <c r="G79" s="52"/>
      <c r="H79" s="140"/>
      <c r="I79" s="52">
        <v>4.72</v>
      </c>
      <c r="J79" s="52"/>
      <c r="K79" s="370"/>
      <c r="L79" s="52" t="s">
        <v>175</v>
      </c>
      <c r="M79" s="330"/>
    </row>
    <row r="80" spans="1:16" ht="15.75" thickBot="1" x14ac:dyDescent="0.3">
      <c r="A80" s="395"/>
      <c r="B80" s="390"/>
      <c r="C80" s="53"/>
      <c r="D80" s="53"/>
      <c r="E80" s="53"/>
      <c r="F80" s="53"/>
      <c r="G80" s="53"/>
      <c r="H80" s="141"/>
      <c r="I80" s="53">
        <v>2.42</v>
      </c>
      <c r="J80" s="53"/>
      <c r="K80" s="370"/>
      <c r="L80" s="53" t="s">
        <v>176</v>
      </c>
      <c r="M80" s="330"/>
    </row>
    <row r="81" spans="1:16" x14ac:dyDescent="0.25">
      <c r="A81" s="395"/>
      <c r="B81" s="386" t="s">
        <v>178</v>
      </c>
      <c r="C81" s="51">
        <v>403.54</v>
      </c>
      <c r="D81" s="51"/>
      <c r="E81" s="51"/>
      <c r="F81" s="51"/>
      <c r="G81" s="51"/>
      <c r="H81" s="139"/>
      <c r="I81" s="51">
        <v>277.27</v>
      </c>
      <c r="J81" s="51"/>
      <c r="K81" s="370"/>
      <c r="L81" s="51" t="s">
        <v>174</v>
      </c>
      <c r="M81" s="344" t="s">
        <v>325</v>
      </c>
    </row>
    <row r="82" spans="1:16" ht="15.75" thickBot="1" x14ac:dyDescent="0.3">
      <c r="A82" s="395"/>
      <c r="B82" s="389"/>
      <c r="C82" s="52"/>
      <c r="D82" s="52"/>
      <c r="E82" s="52">
        <v>30.08</v>
      </c>
      <c r="F82" s="140">
        <v>104.8</v>
      </c>
      <c r="G82" s="52">
        <v>7.07</v>
      </c>
      <c r="H82" s="137">
        <v>2.2999999999999998</v>
      </c>
      <c r="I82" s="55">
        <v>44.33</v>
      </c>
      <c r="J82" s="55"/>
      <c r="K82" s="370"/>
      <c r="L82" s="52" t="s">
        <v>99</v>
      </c>
      <c r="M82" s="331" t="s">
        <v>326</v>
      </c>
    </row>
    <row r="83" spans="1:16" ht="20.25" customHeight="1" x14ac:dyDescent="0.25">
      <c r="A83" s="395"/>
      <c r="B83" s="386" t="s">
        <v>179</v>
      </c>
      <c r="C83" s="51">
        <v>234.79</v>
      </c>
      <c r="D83" s="51"/>
      <c r="E83" s="51"/>
      <c r="F83" s="51"/>
      <c r="G83" s="51"/>
      <c r="H83" s="142"/>
      <c r="I83" s="51">
        <v>114.16</v>
      </c>
      <c r="J83" s="51"/>
      <c r="K83" s="370"/>
      <c r="L83" s="51" t="s">
        <v>174</v>
      </c>
      <c r="M83" s="339" t="s">
        <v>327</v>
      </c>
      <c r="N83" s="334"/>
      <c r="O83" s="334"/>
      <c r="P83" s="334"/>
    </row>
    <row r="84" spans="1:16" ht="15.75" thickBot="1" x14ac:dyDescent="0.3">
      <c r="A84" s="395"/>
      <c r="B84" s="387"/>
      <c r="C84" s="55"/>
      <c r="D84" s="136"/>
      <c r="E84" s="137">
        <v>27</v>
      </c>
      <c r="F84" s="138">
        <v>93</v>
      </c>
      <c r="G84" s="55">
        <v>6.81</v>
      </c>
      <c r="H84" s="137">
        <v>2.2999999999999998</v>
      </c>
      <c r="I84" s="61">
        <v>22.01</v>
      </c>
      <c r="J84" s="61"/>
      <c r="K84" s="370"/>
      <c r="L84" s="52" t="s">
        <v>99</v>
      </c>
      <c r="M84" s="330"/>
    </row>
    <row r="85" spans="1:16" x14ac:dyDescent="0.25">
      <c r="A85" s="395"/>
      <c r="B85" s="386" t="s">
        <v>180</v>
      </c>
      <c r="C85" s="51">
        <v>254.33</v>
      </c>
      <c r="D85" s="51"/>
      <c r="E85" s="51"/>
      <c r="F85" s="51"/>
      <c r="G85" s="51"/>
      <c r="H85" s="139"/>
      <c r="I85" s="139">
        <v>88.3</v>
      </c>
      <c r="J85" s="91"/>
      <c r="K85" s="370"/>
      <c r="L85" s="51" t="s">
        <v>174</v>
      </c>
      <c r="M85" s="344"/>
      <c r="O85" s="62"/>
    </row>
    <row r="86" spans="1:16" ht="15.75" thickBot="1" x14ac:dyDescent="0.3">
      <c r="A86" s="395"/>
      <c r="B86" s="387"/>
      <c r="C86" s="55"/>
      <c r="D86" s="55"/>
      <c r="E86" s="52">
        <v>29.38</v>
      </c>
      <c r="F86" s="55">
        <v>102</v>
      </c>
      <c r="G86" s="137">
        <v>6</v>
      </c>
      <c r="H86" s="137">
        <v>2.2999999999999998</v>
      </c>
      <c r="I86" s="63">
        <v>22.91</v>
      </c>
      <c r="J86" s="63"/>
      <c r="K86" s="370"/>
      <c r="L86" s="52" t="s">
        <v>85</v>
      </c>
      <c r="M86" s="331"/>
    </row>
    <row r="87" spans="1:16" ht="15" customHeight="1" x14ac:dyDescent="0.25">
      <c r="A87" s="395"/>
      <c r="B87" s="386" t="s">
        <v>181</v>
      </c>
      <c r="C87" s="59"/>
      <c r="D87" s="59"/>
      <c r="E87" s="59"/>
      <c r="F87" s="59"/>
      <c r="G87" s="59"/>
      <c r="H87" s="59"/>
      <c r="I87" s="59"/>
      <c r="J87" s="59"/>
      <c r="K87" s="370"/>
      <c r="L87" s="51" t="s">
        <v>174</v>
      </c>
      <c r="M87" s="330"/>
    </row>
    <row r="88" spans="1:16" ht="15.75" thickBot="1" x14ac:dyDescent="0.3">
      <c r="A88" s="395"/>
      <c r="B88" s="387"/>
      <c r="C88" s="55">
        <v>81.17</v>
      </c>
      <c r="D88" s="55"/>
      <c r="E88" s="55"/>
      <c r="F88" s="55"/>
      <c r="G88" s="55"/>
      <c r="H88" s="55"/>
      <c r="I88" s="55">
        <v>37.51</v>
      </c>
      <c r="J88" s="55"/>
      <c r="K88" s="370"/>
      <c r="L88" s="52" t="s">
        <v>85</v>
      </c>
      <c r="M88" s="330" t="s">
        <v>328</v>
      </c>
    </row>
    <row r="89" spans="1:16" ht="39" customHeight="1" x14ac:dyDescent="0.25">
      <c r="A89" s="391" t="s">
        <v>118</v>
      </c>
      <c r="B89" s="386" t="s">
        <v>87</v>
      </c>
      <c r="C89" s="51">
        <v>74.069999999999993</v>
      </c>
      <c r="D89" s="51"/>
      <c r="E89" s="51"/>
      <c r="F89" s="51"/>
      <c r="G89" s="51"/>
      <c r="H89" s="51"/>
      <c r="I89" s="51">
        <v>8.64</v>
      </c>
      <c r="J89" s="51"/>
      <c r="K89" s="388">
        <v>5.32</v>
      </c>
      <c r="L89" s="51" t="s">
        <v>83</v>
      </c>
      <c r="M89" s="349" t="s">
        <v>329</v>
      </c>
      <c r="N89" s="8"/>
      <c r="O89" s="8"/>
      <c r="P89" s="8"/>
    </row>
    <row r="90" spans="1:16" ht="15" customHeight="1" x14ac:dyDescent="0.25">
      <c r="A90" s="401"/>
      <c r="B90" s="389"/>
      <c r="C90" s="52">
        <v>38.25</v>
      </c>
      <c r="D90" s="52"/>
      <c r="E90" s="52"/>
      <c r="F90" s="52"/>
      <c r="G90" s="52"/>
      <c r="H90" s="52"/>
      <c r="I90" s="52"/>
      <c r="J90" s="52"/>
      <c r="K90" s="370"/>
      <c r="L90" s="52" t="s">
        <v>84</v>
      </c>
      <c r="M90" s="330"/>
    </row>
    <row r="91" spans="1:16" ht="15" customHeight="1" x14ac:dyDescent="0.25">
      <c r="A91" s="401"/>
      <c r="B91" s="389"/>
      <c r="C91" s="52">
        <v>19.559999999999999</v>
      </c>
      <c r="D91" s="52"/>
      <c r="E91" s="52">
        <v>3.05</v>
      </c>
      <c r="F91" s="52">
        <v>15.5</v>
      </c>
      <c r="G91" s="52">
        <v>7.08</v>
      </c>
      <c r="H91" s="52">
        <v>1.1599999999999999</v>
      </c>
      <c r="I91" s="52">
        <v>53.88</v>
      </c>
      <c r="J91" s="52"/>
      <c r="K91" s="370"/>
      <c r="L91" s="52" t="s">
        <v>85</v>
      </c>
      <c r="M91" s="330" t="s">
        <v>330</v>
      </c>
    </row>
    <row r="92" spans="1:16" ht="15.75" customHeight="1" thickBot="1" x14ac:dyDescent="0.3">
      <c r="A92" s="401"/>
      <c r="B92" s="390"/>
      <c r="C92" s="53"/>
      <c r="D92" s="53"/>
      <c r="E92" s="53"/>
      <c r="F92" s="53"/>
      <c r="G92" s="53"/>
      <c r="H92" s="53"/>
      <c r="I92" s="53"/>
      <c r="J92" s="53"/>
      <c r="K92" s="370"/>
      <c r="L92" s="53" t="s">
        <v>86</v>
      </c>
      <c r="M92" s="331"/>
    </row>
    <row r="93" spans="1:16" ht="15" customHeight="1" x14ac:dyDescent="0.25">
      <c r="A93" s="401"/>
      <c r="B93" s="386" t="s">
        <v>91</v>
      </c>
      <c r="C93" s="51">
        <v>184.76</v>
      </c>
      <c r="D93" s="51"/>
      <c r="E93" s="51"/>
      <c r="F93" s="51"/>
      <c r="G93" s="51">
        <v>6.89</v>
      </c>
      <c r="H93" s="51">
        <v>2.36</v>
      </c>
      <c r="I93" s="51">
        <v>53.94</v>
      </c>
      <c r="J93" s="51"/>
      <c r="K93" s="370"/>
      <c r="L93" s="51" t="s">
        <v>83</v>
      </c>
      <c r="M93" s="340" t="s">
        <v>138</v>
      </c>
    </row>
    <row r="94" spans="1:16" ht="15" customHeight="1" x14ac:dyDescent="0.25">
      <c r="A94" s="401"/>
      <c r="B94" s="389"/>
      <c r="C94" s="52">
        <v>50.22</v>
      </c>
      <c r="D94" s="52"/>
      <c r="E94" s="52"/>
      <c r="F94" s="52"/>
      <c r="G94" s="52"/>
      <c r="H94" s="52"/>
      <c r="I94" s="52"/>
      <c r="J94" s="52"/>
      <c r="K94" s="370"/>
      <c r="L94" s="52" t="s">
        <v>84</v>
      </c>
      <c r="M94" s="342" t="s">
        <v>331</v>
      </c>
    </row>
    <row r="95" spans="1:16" ht="15" customHeight="1" x14ac:dyDescent="0.25">
      <c r="A95" s="401"/>
      <c r="B95" s="389"/>
      <c r="C95" s="52"/>
      <c r="D95" s="52"/>
      <c r="E95" s="52">
        <v>16.91</v>
      </c>
      <c r="F95" s="52">
        <v>62.88</v>
      </c>
      <c r="G95" s="52"/>
      <c r="H95" s="52"/>
      <c r="I95" s="52">
        <v>22.85</v>
      </c>
      <c r="J95" s="52">
        <v>2.4900000000000002</v>
      </c>
      <c r="K95" s="370"/>
      <c r="L95" s="52" t="s">
        <v>85</v>
      </c>
      <c r="M95" s="337"/>
    </row>
    <row r="96" spans="1:16" ht="15.75" customHeight="1" thickBot="1" x14ac:dyDescent="0.3">
      <c r="A96" s="401"/>
      <c r="B96" s="390"/>
      <c r="C96" s="53"/>
      <c r="D96" s="53"/>
      <c r="E96" s="53"/>
      <c r="F96" s="53"/>
      <c r="G96" s="53"/>
      <c r="H96" s="53"/>
      <c r="I96" s="53"/>
      <c r="J96" s="53"/>
      <c r="K96" s="370"/>
      <c r="L96" s="53" t="s">
        <v>86</v>
      </c>
      <c r="M96" s="330"/>
    </row>
    <row r="97" spans="1:16" ht="15" customHeight="1" x14ac:dyDescent="0.25">
      <c r="A97" s="401"/>
      <c r="B97" s="386" t="s">
        <v>94</v>
      </c>
      <c r="C97" s="51">
        <v>123.5</v>
      </c>
      <c r="D97" s="51"/>
      <c r="E97" s="51"/>
      <c r="F97" s="51"/>
      <c r="G97" s="51">
        <v>20.399999999999999</v>
      </c>
      <c r="H97" s="51">
        <v>0.75</v>
      </c>
      <c r="I97" s="51"/>
      <c r="J97" s="51"/>
      <c r="K97" s="370"/>
      <c r="L97" s="51" t="s">
        <v>83</v>
      </c>
      <c r="M97" s="349" t="s">
        <v>332</v>
      </c>
      <c r="N97" s="8"/>
      <c r="O97" s="8"/>
      <c r="P97" s="8"/>
    </row>
    <row r="98" spans="1:16" ht="15" customHeight="1" x14ac:dyDescent="0.25">
      <c r="A98" s="401"/>
      <c r="B98" s="389"/>
      <c r="C98" s="52">
        <v>121.53</v>
      </c>
      <c r="D98" s="52"/>
      <c r="E98" s="52"/>
      <c r="F98" s="52"/>
      <c r="G98" s="52"/>
      <c r="H98" s="52"/>
      <c r="I98" s="52">
        <v>6.29</v>
      </c>
      <c r="J98" s="52"/>
      <c r="K98" s="370"/>
      <c r="L98" s="52" t="s">
        <v>84</v>
      </c>
      <c r="M98" s="330"/>
    </row>
    <row r="99" spans="1:16" ht="15" customHeight="1" x14ac:dyDescent="0.25">
      <c r="A99" s="401"/>
      <c r="B99" s="389"/>
      <c r="C99" s="52"/>
      <c r="D99" s="52"/>
      <c r="E99" s="52">
        <v>12.06</v>
      </c>
      <c r="F99" s="52">
        <v>32.1</v>
      </c>
      <c r="G99" s="52"/>
      <c r="H99" s="52"/>
      <c r="I99" s="52">
        <v>47.68</v>
      </c>
      <c r="J99" s="52"/>
      <c r="K99" s="370"/>
      <c r="L99" s="52" t="s">
        <v>85</v>
      </c>
      <c r="M99" s="330"/>
    </row>
    <row r="100" spans="1:16" ht="15.75" customHeight="1" thickBot="1" x14ac:dyDescent="0.3">
      <c r="A100" s="402"/>
      <c r="B100" s="390"/>
      <c r="C100" s="53"/>
      <c r="D100" s="53"/>
      <c r="E100" s="53"/>
      <c r="F100" s="53"/>
      <c r="G100" s="53"/>
      <c r="H100" s="53"/>
      <c r="I100" s="53"/>
      <c r="J100" s="53"/>
      <c r="K100" s="371"/>
      <c r="L100" s="53" t="s">
        <v>86</v>
      </c>
      <c r="M100" s="331"/>
    </row>
    <row r="101" spans="1:16" x14ac:dyDescent="0.25">
      <c r="A101" s="397" t="s">
        <v>119</v>
      </c>
      <c r="B101" s="399" t="s">
        <v>91</v>
      </c>
      <c r="C101" s="51">
        <v>57.79</v>
      </c>
      <c r="D101" s="51"/>
      <c r="E101" s="51"/>
      <c r="F101" s="51"/>
      <c r="G101" s="51"/>
      <c r="H101" s="51"/>
      <c r="I101" s="51"/>
      <c r="J101" s="51"/>
      <c r="K101" s="414">
        <v>0</v>
      </c>
      <c r="L101" s="51" t="s">
        <v>83</v>
      </c>
      <c r="M101" s="343" t="s">
        <v>333</v>
      </c>
    </row>
    <row r="102" spans="1:16" x14ac:dyDescent="0.25">
      <c r="A102" s="398"/>
      <c r="B102" s="400"/>
      <c r="C102" s="52"/>
      <c r="D102" s="52"/>
      <c r="E102" s="52"/>
      <c r="F102" s="52"/>
      <c r="G102" s="52"/>
      <c r="H102" s="52"/>
      <c r="I102" s="52"/>
      <c r="J102" s="52"/>
      <c r="K102" s="415"/>
      <c r="L102" s="52" t="s">
        <v>84</v>
      </c>
      <c r="M102" s="330"/>
    </row>
    <row r="103" spans="1:16" x14ac:dyDescent="0.25">
      <c r="A103" s="398"/>
      <c r="B103" s="400"/>
      <c r="C103" s="52"/>
      <c r="D103" s="52"/>
      <c r="E103" s="52">
        <v>2.4300000000000002</v>
      </c>
      <c r="F103" s="52">
        <v>11.87</v>
      </c>
      <c r="G103" s="52"/>
      <c r="H103" s="52"/>
      <c r="I103" s="52"/>
      <c r="J103" s="52"/>
      <c r="K103" s="415"/>
      <c r="L103" s="52" t="s">
        <v>85</v>
      </c>
      <c r="M103" s="330"/>
    </row>
    <row r="104" spans="1:16" ht="15.75" thickBot="1" x14ac:dyDescent="0.3">
      <c r="A104" s="398"/>
      <c r="B104" s="400"/>
      <c r="C104" s="55"/>
      <c r="D104" s="55"/>
      <c r="E104" s="55"/>
      <c r="F104" s="55"/>
      <c r="G104" s="55"/>
      <c r="H104" s="55"/>
      <c r="I104" s="55"/>
      <c r="J104" s="55"/>
      <c r="K104" s="416"/>
      <c r="L104" s="55" t="s">
        <v>86</v>
      </c>
      <c r="M104" s="330"/>
    </row>
    <row r="105" spans="1:16" x14ac:dyDescent="0.25">
      <c r="A105" s="391" t="s">
        <v>173</v>
      </c>
      <c r="B105" s="386" t="s">
        <v>82</v>
      </c>
      <c r="C105" s="59"/>
      <c r="D105" s="59"/>
      <c r="E105" s="59"/>
      <c r="F105" s="59"/>
      <c r="G105" s="59"/>
      <c r="H105" s="59"/>
      <c r="I105" s="59"/>
      <c r="J105" s="59"/>
      <c r="K105" s="414">
        <v>0</v>
      </c>
      <c r="L105" s="51" t="s">
        <v>83</v>
      </c>
      <c r="M105" s="344"/>
    </row>
    <row r="106" spans="1:16" x14ac:dyDescent="0.25">
      <c r="A106" s="392"/>
      <c r="B106" s="389"/>
      <c r="C106" s="58"/>
      <c r="D106" s="58"/>
      <c r="E106" s="58"/>
      <c r="F106" s="58"/>
      <c r="G106" s="58"/>
      <c r="H106" s="58"/>
      <c r="I106" s="58"/>
      <c r="J106" s="58"/>
      <c r="K106" s="415"/>
      <c r="L106" s="52" t="s">
        <v>84</v>
      </c>
      <c r="M106" s="330"/>
    </row>
    <row r="107" spans="1:16" x14ac:dyDescent="0.25">
      <c r="A107" s="392"/>
      <c r="B107" s="389"/>
      <c r="C107" s="58"/>
      <c r="D107" s="58"/>
      <c r="E107" s="58"/>
      <c r="F107" s="58"/>
      <c r="G107" s="58"/>
      <c r="H107" s="58"/>
      <c r="I107" s="58"/>
      <c r="J107" s="58"/>
      <c r="K107" s="415"/>
      <c r="L107" s="52" t="s">
        <v>85</v>
      </c>
      <c r="M107" s="330"/>
    </row>
    <row r="108" spans="1:16" ht="15.75" thickBot="1" x14ac:dyDescent="0.3">
      <c r="A108" s="392"/>
      <c r="B108" s="390"/>
      <c r="C108" s="134"/>
      <c r="D108" s="134"/>
      <c r="E108" s="134"/>
      <c r="F108" s="134"/>
      <c r="G108" s="134"/>
      <c r="H108" s="134"/>
      <c r="I108" s="134"/>
      <c r="J108" s="134"/>
      <c r="K108" s="415"/>
      <c r="L108" s="53" t="s">
        <v>86</v>
      </c>
      <c r="M108" s="331"/>
    </row>
    <row r="109" spans="1:16" x14ac:dyDescent="0.25">
      <c r="A109" s="392"/>
      <c r="B109" s="386" t="s">
        <v>87</v>
      </c>
      <c r="C109" s="59"/>
      <c r="D109" s="59"/>
      <c r="E109" s="59"/>
      <c r="F109" s="59"/>
      <c r="G109" s="59"/>
      <c r="H109" s="59"/>
      <c r="I109" s="59"/>
      <c r="J109" s="59"/>
      <c r="K109" s="415"/>
      <c r="L109" s="54" t="s">
        <v>83</v>
      </c>
      <c r="M109" s="330"/>
    </row>
    <row r="110" spans="1:16" ht="17.25" x14ac:dyDescent="0.25">
      <c r="A110" s="392"/>
      <c r="B110" s="389"/>
      <c r="C110" s="58">
        <v>62.58</v>
      </c>
      <c r="D110" s="58"/>
      <c r="E110" s="58"/>
      <c r="F110" s="58"/>
      <c r="G110" s="58"/>
      <c r="H110" s="58"/>
      <c r="I110" s="58">
        <v>2.0099999999999998</v>
      </c>
      <c r="J110" s="58"/>
      <c r="K110" s="415"/>
      <c r="L110" s="52" t="s">
        <v>84</v>
      </c>
      <c r="M110" s="330" t="s">
        <v>334</v>
      </c>
    </row>
    <row r="111" spans="1:16" x14ac:dyDescent="0.25">
      <c r="A111" s="392"/>
      <c r="B111" s="389"/>
      <c r="C111" s="58"/>
      <c r="D111" s="58"/>
      <c r="E111" s="58">
        <v>6.31</v>
      </c>
      <c r="F111" s="58">
        <v>29.68</v>
      </c>
      <c r="G111" s="58"/>
      <c r="H111" s="58"/>
      <c r="I111" s="58">
        <v>42.48</v>
      </c>
      <c r="J111" s="58"/>
      <c r="K111" s="415"/>
      <c r="L111" s="52" t="s">
        <v>85</v>
      </c>
      <c r="M111" s="330"/>
    </row>
    <row r="112" spans="1:16" ht="15.75" thickBot="1" x14ac:dyDescent="0.3">
      <c r="A112" s="392"/>
      <c r="B112" s="390"/>
      <c r="C112" s="134"/>
      <c r="D112" s="134"/>
      <c r="E112" s="134"/>
      <c r="F112" s="134"/>
      <c r="G112" s="134"/>
      <c r="H112" s="134"/>
      <c r="I112" s="134"/>
      <c r="J112" s="134"/>
      <c r="K112" s="415"/>
      <c r="L112" s="53" t="s">
        <v>86</v>
      </c>
      <c r="M112" s="330"/>
    </row>
    <row r="113" spans="1:16" x14ac:dyDescent="0.25">
      <c r="A113" s="392"/>
      <c r="B113" s="386" t="s">
        <v>91</v>
      </c>
      <c r="C113" s="59"/>
      <c r="D113" s="59"/>
      <c r="E113" s="59"/>
      <c r="F113" s="59"/>
      <c r="G113" s="59"/>
      <c r="H113" s="59"/>
      <c r="I113" s="59">
        <v>44.08</v>
      </c>
      <c r="J113" s="59"/>
      <c r="K113" s="415"/>
      <c r="L113" s="54" t="s">
        <v>83</v>
      </c>
      <c r="M113" s="344"/>
    </row>
    <row r="114" spans="1:16" ht="17.25" x14ac:dyDescent="0.25">
      <c r="A114" s="392"/>
      <c r="B114" s="389"/>
      <c r="C114" s="58">
        <v>113.7</v>
      </c>
      <c r="D114" s="58"/>
      <c r="E114" s="58"/>
      <c r="F114" s="58"/>
      <c r="G114" s="58"/>
      <c r="H114" s="58"/>
      <c r="I114" s="58"/>
      <c r="J114" s="58"/>
      <c r="K114" s="415"/>
      <c r="L114" s="52" t="s">
        <v>84</v>
      </c>
      <c r="M114" s="330" t="s">
        <v>335</v>
      </c>
    </row>
    <row r="115" spans="1:16" x14ac:dyDescent="0.25">
      <c r="A115" s="392"/>
      <c r="B115" s="389"/>
      <c r="C115" s="58"/>
      <c r="D115" s="58"/>
      <c r="E115" s="58">
        <v>2.65</v>
      </c>
      <c r="F115" s="58">
        <v>13.9</v>
      </c>
      <c r="G115" s="58">
        <v>1.1000000000000001</v>
      </c>
      <c r="H115" s="58">
        <v>1.19</v>
      </c>
      <c r="I115" s="58"/>
      <c r="J115" s="58"/>
      <c r="K115" s="415"/>
      <c r="L115" s="52" t="s">
        <v>85</v>
      </c>
      <c r="M115" s="330"/>
    </row>
    <row r="116" spans="1:16" ht="15.75" thickBot="1" x14ac:dyDescent="0.3">
      <c r="A116" s="392"/>
      <c r="B116" s="390"/>
      <c r="C116" s="134"/>
      <c r="D116" s="134"/>
      <c r="E116" s="134"/>
      <c r="F116" s="134"/>
      <c r="G116" s="134"/>
      <c r="H116" s="134"/>
      <c r="I116" s="134"/>
      <c r="J116" s="134"/>
      <c r="K116" s="415"/>
      <c r="L116" s="53" t="s">
        <v>86</v>
      </c>
      <c r="M116" s="331"/>
    </row>
    <row r="117" spans="1:16" x14ac:dyDescent="0.25">
      <c r="A117" s="392"/>
      <c r="B117" s="386" t="s">
        <v>94</v>
      </c>
      <c r="C117" s="58"/>
      <c r="D117" s="58"/>
      <c r="E117" s="58"/>
      <c r="F117" s="58"/>
      <c r="G117" s="58"/>
      <c r="H117" s="58"/>
      <c r="I117" s="58"/>
      <c r="J117" s="58"/>
      <c r="K117" s="415"/>
      <c r="L117" s="54" t="s">
        <v>83</v>
      </c>
      <c r="M117" s="330"/>
    </row>
    <row r="118" spans="1:16" x14ac:dyDescent="0.25">
      <c r="A118" s="392"/>
      <c r="B118" s="389"/>
      <c r="C118" s="58"/>
      <c r="D118" s="58"/>
      <c r="E118" s="58"/>
      <c r="F118" s="58"/>
      <c r="G118" s="58"/>
      <c r="H118" s="58"/>
      <c r="I118" s="58"/>
      <c r="J118" s="58"/>
      <c r="K118" s="415"/>
      <c r="L118" s="52" t="s">
        <v>84</v>
      </c>
      <c r="M118" s="330"/>
    </row>
    <row r="119" spans="1:16" x14ac:dyDescent="0.25">
      <c r="A119" s="392"/>
      <c r="B119" s="389"/>
      <c r="C119" s="58"/>
      <c r="D119" s="58"/>
      <c r="E119" s="58"/>
      <c r="F119" s="58"/>
      <c r="G119" s="58"/>
      <c r="H119" s="58"/>
      <c r="I119" s="58"/>
      <c r="J119" s="58"/>
      <c r="K119" s="415"/>
      <c r="L119" s="52" t="s">
        <v>85</v>
      </c>
      <c r="M119" s="330"/>
    </row>
    <row r="120" spans="1:16" ht="15.75" thickBot="1" x14ac:dyDescent="0.3">
      <c r="A120" s="393"/>
      <c r="B120" s="390"/>
      <c r="C120" s="58"/>
      <c r="D120" s="58"/>
      <c r="E120" s="58"/>
      <c r="F120" s="58"/>
      <c r="G120" s="58"/>
      <c r="H120" s="58"/>
      <c r="I120" s="58"/>
      <c r="J120" s="58"/>
      <c r="K120" s="416"/>
      <c r="L120" s="53" t="s">
        <v>86</v>
      </c>
      <c r="M120" s="330"/>
    </row>
    <row r="121" spans="1:16" x14ac:dyDescent="0.25">
      <c r="A121" s="391" t="s">
        <v>17</v>
      </c>
      <c r="B121" s="386" t="s">
        <v>82</v>
      </c>
      <c r="C121" s="51"/>
      <c r="D121" s="51"/>
      <c r="E121" s="51"/>
      <c r="F121" s="51"/>
      <c r="G121" s="51"/>
      <c r="H121" s="51"/>
      <c r="I121" s="51"/>
      <c r="J121" s="51"/>
      <c r="K121" s="388">
        <v>7.98</v>
      </c>
      <c r="L121" s="51" t="s">
        <v>83</v>
      </c>
      <c r="M121" s="344"/>
    </row>
    <row r="122" spans="1:16" x14ac:dyDescent="0.25">
      <c r="A122" s="395"/>
      <c r="B122" s="389"/>
      <c r="C122" s="52"/>
      <c r="D122" s="52"/>
      <c r="E122" s="52"/>
      <c r="F122" s="52"/>
      <c r="G122" s="52"/>
      <c r="H122" s="52"/>
      <c r="I122" s="52"/>
      <c r="J122" s="52"/>
      <c r="K122" s="412"/>
      <c r="L122" s="52" t="s">
        <v>84</v>
      </c>
      <c r="M122" s="330"/>
    </row>
    <row r="123" spans="1:16" x14ac:dyDescent="0.25">
      <c r="A123" s="395"/>
      <c r="B123" s="389"/>
      <c r="C123" s="52"/>
      <c r="D123" s="52"/>
      <c r="E123" s="52"/>
      <c r="F123" s="52"/>
      <c r="G123" s="52"/>
      <c r="H123" s="52"/>
      <c r="I123" s="52"/>
      <c r="J123" s="52"/>
      <c r="K123" s="412"/>
      <c r="L123" s="52" t="s">
        <v>85</v>
      </c>
      <c r="M123" s="330"/>
    </row>
    <row r="124" spans="1:16" ht="15.75" thickBot="1" x14ac:dyDescent="0.3">
      <c r="A124" s="395"/>
      <c r="B124" s="390"/>
      <c r="C124" s="53"/>
      <c r="D124" s="53"/>
      <c r="E124" s="53"/>
      <c r="F124" s="53"/>
      <c r="G124" s="53"/>
      <c r="H124" s="53"/>
      <c r="I124" s="53"/>
      <c r="J124" s="53"/>
      <c r="K124" s="412"/>
      <c r="L124" s="53" t="s">
        <v>86</v>
      </c>
      <c r="M124" s="331"/>
    </row>
    <row r="125" spans="1:16" x14ac:dyDescent="0.25">
      <c r="A125" s="395"/>
      <c r="B125" s="386" t="s">
        <v>87</v>
      </c>
      <c r="C125" s="51">
        <v>38.58</v>
      </c>
      <c r="D125" s="51"/>
      <c r="E125" s="51"/>
      <c r="F125" s="51"/>
      <c r="G125" s="51"/>
      <c r="H125" s="51"/>
      <c r="I125" s="51"/>
      <c r="J125" s="54"/>
      <c r="K125" s="412"/>
      <c r="L125" s="54" t="s">
        <v>83</v>
      </c>
      <c r="M125" s="330" t="s">
        <v>336</v>
      </c>
    </row>
    <row r="126" spans="1:16" x14ac:dyDescent="0.25">
      <c r="A126" s="395"/>
      <c r="B126" s="389"/>
      <c r="C126" s="52"/>
      <c r="D126" s="52"/>
      <c r="E126" s="52"/>
      <c r="F126" s="52"/>
      <c r="G126" s="52"/>
      <c r="H126" s="52"/>
      <c r="I126" s="52"/>
      <c r="J126" s="52"/>
      <c r="K126" s="412"/>
      <c r="L126" s="52" t="s">
        <v>84</v>
      </c>
      <c r="M126" s="330"/>
    </row>
    <row r="127" spans="1:16" ht="30" customHeight="1" x14ac:dyDescent="0.25">
      <c r="A127" s="395"/>
      <c r="B127" s="389"/>
      <c r="C127" s="52"/>
      <c r="D127" s="52"/>
      <c r="E127" s="52"/>
      <c r="F127" s="52"/>
      <c r="G127" s="52"/>
      <c r="H127" s="52"/>
      <c r="I127" s="52">
        <v>76.23</v>
      </c>
      <c r="J127" s="52"/>
      <c r="K127" s="412"/>
      <c r="L127" s="52" t="s">
        <v>85</v>
      </c>
      <c r="M127" s="336" t="s">
        <v>337</v>
      </c>
      <c r="N127" s="8"/>
      <c r="O127" s="8"/>
      <c r="P127" s="8"/>
    </row>
    <row r="128" spans="1:16" ht="15.75" thickBot="1" x14ac:dyDescent="0.3">
      <c r="A128" s="395"/>
      <c r="B128" s="390"/>
      <c r="C128" s="53"/>
      <c r="D128" s="53"/>
      <c r="E128" s="53"/>
      <c r="F128" s="53"/>
      <c r="G128" s="53"/>
      <c r="H128" s="53"/>
      <c r="I128" s="53"/>
      <c r="J128" s="53"/>
      <c r="K128" s="412"/>
      <c r="L128" s="53" t="s">
        <v>86</v>
      </c>
      <c r="M128" s="330"/>
    </row>
    <row r="129" spans="1:16" ht="28.5" customHeight="1" x14ac:dyDescent="0.25">
      <c r="A129" s="395"/>
      <c r="B129" s="386" t="s">
        <v>91</v>
      </c>
      <c r="C129" s="51">
        <v>549.78</v>
      </c>
      <c r="D129" s="51"/>
      <c r="E129" s="51"/>
      <c r="F129" s="51"/>
      <c r="G129" s="51"/>
      <c r="H129" s="51"/>
      <c r="I129" s="51">
        <v>20.329999999999998</v>
      </c>
      <c r="J129" s="59"/>
      <c r="K129" s="412"/>
      <c r="L129" s="51" t="s">
        <v>83</v>
      </c>
      <c r="M129" s="349" t="s">
        <v>338</v>
      </c>
      <c r="N129" s="8"/>
      <c r="O129" s="8"/>
      <c r="P129" s="8"/>
    </row>
    <row r="130" spans="1:16" x14ac:dyDescent="0.25">
      <c r="A130" s="395"/>
      <c r="B130" s="389"/>
      <c r="C130" s="52">
        <v>58.48</v>
      </c>
      <c r="D130" s="52"/>
      <c r="E130" s="52"/>
      <c r="F130" s="52"/>
      <c r="G130" s="52"/>
      <c r="H130" s="52"/>
      <c r="I130" s="60"/>
      <c r="J130" s="60"/>
      <c r="K130" s="412"/>
      <c r="L130" s="52" t="s">
        <v>84</v>
      </c>
      <c r="M130" s="330"/>
    </row>
    <row r="131" spans="1:16" ht="33" customHeight="1" x14ac:dyDescent="0.25">
      <c r="A131" s="395"/>
      <c r="B131" s="389"/>
      <c r="C131" s="52"/>
      <c r="D131" s="52"/>
      <c r="E131" s="52">
        <v>28.28</v>
      </c>
      <c r="F131" s="52">
        <v>108.37</v>
      </c>
      <c r="G131" s="52"/>
      <c r="H131" s="52"/>
      <c r="I131" s="52">
        <v>269.27999999999997</v>
      </c>
      <c r="J131" s="54"/>
      <c r="K131" s="412"/>
      <c r="L131" s="52" t="s">
        <v>93</v>
      </c>
      <c r="M131" s="336" t="s">
        <v>339</v>
      </c>
      <c r="N131" s="8"/>
      <c r="O131" s="8"/>
      <c r="P131" s="8"/>
    </row>
    <row r="132" spans="1:16" ht="15.75" thickBot="1" x14ac:dyDescent="0.3">
      <c r="A132" s="395"/>
      <c r="B132" s="390"/>
      <c r="C132" s="53"/>
      <c r="D132" s="53"/>
      <c r="E132" s="53"/>
      <c r="F132" s="53"/>
      <c r="G132" s="53"/>
      <c r="H132" s="53"/>
      <c r="I132" s="53"/>
      <c r="J132" s="53"/>
      <c r="K132" s="412"/>
      <c r="L132" s="53" t="s">
        <v>86</v>
      </c>
      <c r="M132" s="331"/>
    </row>
    <row r="133" spans="1:16" x14ac:dyDescent="0.25">
      <c r="A133" s="395"/>
      <c r="B133" s="386" t="s">
        <v>94</v>
      </c>
      <c r="C133" s="51"/>
      <c r="D133" s="51"/>
      <c r="E133" s="51"/>
      <c r="F133" s="51"/>
      <c r="G133" s="51"/>
      <c r="H133" s="51"/>
      <c r="I133" s="51"/>
      <c r="J133" s="51"/>
      <c r="K133" s="412"/>
      <c r="L133" s="51" t="s">
        <v>83</v>
      </c>
      <c r="M133" s="330"/>
    </row>
    <row r="134" spans="1:16" x14ac:dyDescent="0.25">
      <c r="A134" s="395"/>
      <c r="B134" s="389"/>
      <c r="C134" s="52"/>
      <c r="D134" s="52"/>
      <c r="E134" s="52"/>
      <c r="F134" s="52"/>
      <c r="G134" s="52"/>
      <c r="H134" s="52"/>
      <c r="I134" s="52"/>
      <c r="J134" s="52"/>
      <c r="K134" s="412"/>
      <c r="L134" s="52" t="s">
        <v>84</v>
      </c>
      <c r="M134" s="330"/>
    </row>
    <row r="135" spans="1:16" x14ac:dyDescent="0.25">
      <c r="A135" s="395"/>
      <c r="B135" s="389"/>
      <c r="C135" s="52"/>
      <c r="D135" s="52"/>
      <c r="E135" s="52"/>
      <c r="F135" s="52"/>
      <c r="G135" s="52"/>
      <c r="H135" s="52"/>
      <c r="I135" s="52"/>
      <c r="J135" s="52"/>
      <c r="K135" s="412"/>
      <c r="L135" s="52" t="s">
        <v>85</v>
      </c>
      <c r="M135" s="330"/>
    </row>
    <row r="136" spans="1:16" ht="15.75" thickBot="1" x14ac:dyDescent="0.3">
      <c r="A136" s="396"/>
      <c r="B136" s="390"/>
      <c r="C136" s="53"/>
      <c r="D136" s="53"/>
      <c r="E136" s="53"/>
      <c r="F136" s="53"/>
      <c r="G136" s="53"/>
      <c r="H136" s="53"/>
      <c r="I136" s="53"/>
      <c r="J136" s="53"/>
      <c r="K136" s="413"/>
      <c r="L136" s="53" t="s">
        <v>86</v>
      </c>
      <c r="M136" s="330"/>
    </row>
    <row r="137" spans="1:16" ht="17.25" x14ac:dyDescent="0.25">
      <c r="A137" s="391" t="s">
        <v>38</v>
      </c>
      <c r="B137" s="386" t="s">
        <v>87</v>
      </c>
      <c r="C137" s="59">
        <v>108.71</v>
      </c>
      <c r="D137" s="59"/>
      <c r="E137" s="59"/>
      <c r="F137" s="59"/>
      <c r="G137" s="59"/>
      <c r="H137" s="59"/>
      <c r="I137" s="59">
        <v>25.99</v>
      </c>
      <c r="J137" s="59"/>
      <c r="K137" s="414">
        <v>0</v>
      </c>
      <c r="L137" s="51" t="s">
        <v>83</v>
      </c>
      <c r="M137" s="349" t="s">
        <v>340</v>
      </c>
      <c r="N137" s="8"/>
      <c r="O137" s="8"/>
      <c r="P137" s="8"/>
    </row>
    <row r="138" spans="1:16" ht="28.5" customHeight="1" x14ac:dyDescent="0.25">
      <c r="A138" s="392"/>
      <c r="B138" s="389"/>
      <c r="C138" s="55"/>
      <c r="D138" s="55"/>
      <c r="E138" s="55"/>
      <c r="F138" s="55"/>
      <c r="G138" s="55">
        <v>26.43</v>
      </c>
      <c r="H138" s="55">
        <v>1.1100000000000001</v>
      </c>
      <c r="I138" s="55"/>
      <c r="J138" s="55"/>
      <c r="K138" s="415"/>
      <c r="L138" s="52" t="s">
        <v>84</v>
      </c>
      <c r="M138" s="336" t="s">
        <v>341</v>
      </c>
      <c r="N138" s="8"/>
      <c r="O138" s="8"/>
      <c r="P138" s="8"/>
    </row>
    <row r="139" spans="1:16" x14ac:dyDescent="0.25">
      <c r="A139" s="392"/>
      <c r="B139" s="389"/>
      <c r="C139" s="55"/>
      <c r="D139" s="55"/>
      <c r="E139" s="55">
        <v>8.25</v>
      </c>
      <c r="F139" s="55">
        <v>23</v>
      </c>
      <c r="G139" s="55"/>
      <c r="H139" s="55"/>
      <c r="I139" s="55"/>
      <c r="J139" s="55"/>
      <c r="K139" s="415"/>
      <c r="L139" s="52" t="s">
        <v>85</v>
      </c>
      <c r="M139" s="330"/>
    </row>
    <row r="140" spans="1:16" ht="15.75" thickBot="1" x14ac:dyDescent="0.3">
      <c r="A140" s="392"/>
      <c r="B140" s="389"/>
      <c r="C140" s="55"/>
      <c r="D140" s="55"/>
      <c r="E140" s="55"/>
      <c r="F140" s="55"/>
      <c r="G140" s="55"/>
      <c r="H140" s="55"/>
      <c r="I140" s="55"/>
      <c r="J140" s="55"/>
      <c r="K140" s="416"/>
      <c r="L140" s="55" t="s">
        <v>86</v>
      </c>
      <c r="M140" s="331"/>
    </row>
    <row r="141" spans="1:16" ht="15.75" customHeight="1" x14ac:dyDescent="0.25">
      <c r="A141" s="391" t="s">
        <v>19</v>
      </c>
      <c r="B141" s="386" t="s">
        <v>82</v>
      </c>
      <c r="C141" s="51"/>
      <c r="D141" s="51"/>
      <c r="E141" s="51"/>
      <c r="F141" s="51"/>
      <c r="G141" s="51"/>
      <c r="H141" s="51"/>
      <c r="I141" s="51"/>
      <c r="J141" s="51"/>
      <c r="K141" s="414">
        <v>0</v>
      </c>
      <c r="L141" s="51" t="s">
        <v>83</v>
      </c>
      <c r="M141" s="330"/>
    </row>
    <row r="142" spans="1:16" ht="15" customHeight="1" x14ac:dyDescent="0.25">
      <c r="A142" s="395"/>
      <c r="B142" s="389"/>
      <c r="C142" s="52"/>
      <c r="D142" s="52"/>
      <c r="E142" s="52"/>
      <c r="F142" s="52"/>
      <c r="G142" s="52"/>
      <c r="H142" s="52"/>
      <c r="I142" s="52"/>
      <c r="J142" s="52"/>
      <c r="K142" s="415"/>
      <c r="L142" s="52" t="s">
        <v>84</v>
      </c>
      <c r="M142" s="330"/>
    </row>
    <row r="143" spans="1:16" ht="15" customHeight="1" x14ac:dyDescent="0.25">
      <c r="A143" s="395"/>
      <c r="B143" s="389"/>
      <c r="C143" s="52"/>
      <c r="D143" s="52"/>
      <c r="E143" s="52"/>
      <c r="F143" s="52"/>
      <c r="G143" s="52"/>
      <c r="H143" s="52"/>
      <c r="I143" s="52"/>
      <c r="J143" s="52"/>
      <c r="K143" s="415"/>
      <c r="L143" s="52" t="s">
        <v>85</v>
      </c>
      <c r="M143" s="330"/>
    </row>
    <row r="144" spans="1:16" ht="18.75" customHeight="1" thickBot="1" x14ac:dyDescent="0.3">
      <c r="A144" s="395"/>
      <c r="B144" s="390"/>
      <c r="C144" s="53"/>
      <c r="D144" s="53"/>
      <c r="E144" s="53"/>
      <c r="F144" s="53"/>
      <c r="G144" s="53"/>
      <c r="H144" s="53"/>
      <c r="I144" s="53"/>
      <c r="J144" s="53"/>
      <c r="K144" s="415"/>
      <c r="L144" s="53" t="s">
        <v>86</v>
      </c>
      <c r="M144" s="330"/>
    </row>
    <row r="145" spans="1:17" ht="34.5" customHeight="1" x14ac:dyDescent="0.25">
      <c r="A145" s="395"/>
      <c r="B145" s="386" t="s">
        <v>87</v>
      </c>
      <c r="C145" s="51">
        <v>307.66000000000003</v>
      </c>
      <c r="D145" s="51"/>
      <c r="E145" s="51"/>
      <c r="F145" s="51"/>
      <c r="G145" s="51"/>
      <c r="H145" s="51">
        <v>0.49</v>
      </c>
      <c r="I145" s="51">
        <v>31.7</v>
      </c>
      <c r="J145" s="54"/>
      <c r="K145" s="415"/>
      <c r="L145" s="54" t="s">
        <v>83</v>
      </c>
      <c r="M145" s="349" t="s">
        <v>120</v>
      </c>
      <c r="N145" s="8"/>
      <c r="O145" s="8"/>
      <c r="P145" s="8"/>
      <c r="Q145" s="8"/>
    </row>
    <row r="146" spans="1:17" ht="15" customHeight="1" x14ac:dyDescent="0.25">
      <c r="A146" s="395"/>
      <c r="B146" s="389"/>
      <c r="C146" s="52">
        <v>36.57</v>
      </c>
      <c r="D146" s="52">
        <v>1.24</v>
      </c>
      <c r="E146" s="52"/>
      <c r="F146" s="52"/>
      <c r="G146" s="52"/>
      <c r="H146" s="52"/>
      <c r="I146" s="52"/>
      <c r="J146" s="52"/>
      <c r="K146" s="415"/>
      <c r="L146" s="52" t="s">
        <v>84</v>
      </c>
      <c r="M146" s="330"/>
    </row>
    <row r="147" spans="1:17" ht="15" customHeight="1" x14ac:dyDescent="0.25">
      <c r="A147" s="395"/>
      <c r="B147" s="389"/>
      <c r="C147" s="52">
        <v>3.4</v>
      </c>
      <c r="D147" s="52"/>
      <c r="E147" s="52">
        <v>12.42</v>
      </c>
      <c r="F147" s="52">
        <v>34.520000000000003</v>
      </c>
      <c r="G147" s="52"/>
      <c r="H147" s="52"/>
      <c r="I147" s="52">
        <v>8.5500000000000007</v>
      </c>
      <c r="J147" s="52"/>
      <c r="K147" s="415"/>
      <c r="L147" s="52" t="s">
        <v>89</v>
      </c>
      <c r="M147" s="330"/>
    </row>
    <row r="148" spans="1:17" ht="15.75" customHeight="1" thickBot="1" x14ac:dyDescent="0.3">
      <c r="A148" s="395"/>
      <c r="B148" s="390"/>
      <c r="C148" s="53"/>
      <c r="D148" s="53"/>
      <c r="E148" s="53"/>
      <c r="F148" s="53"/>
      <c r="G148" s="53"/>
      <c r="H148" s="53"/>
      <c r="I148" s="53"/>
      <c r="J148" s="53"/>
      <c r="K148" s="415"/>
      <c r="L148" s="53" t="s">
        <v>86</v>
      </c>
      <c r="M148" s="331"/>
    </row>
    <row r="149" spans="1:17" ht="15" customHeight="1" x14ac:dyDescent="0.25">
      <c r="A149" s="395"/>
      <c r="B149" s="386" t="s">
        <v>91</v>
      </c>
      <c r="C149" s="51">
        <v>144.47999999999999</v>
      </c>
      <c r="D149" s="51"/>
      <c r="E149" s="51"/>
      <c r="F149" s="51"/>
      <c r="G149" s="51"/>
      <c r="H149" s="51"/>
      <c r="I149" s="51">
        <v>10.94</v>
      </c>
      <c r="J149" s="51"/>
      <c r="K149" s="415"/>
      <c r="L149" s="51" t="s">
        <v>83</v>
      </c>
      <c r="M149" s="330" t="s">
        <v>121</v>
      </c>
    </row>
    <row r="150" spans="1:17" ht="15" customHeight="1" x14ac:dyDescent="0.25">
      <c r="A150" s="395"/>
      <c r="B150" s="389"/>
      <c r="C150" s="52"/>
      <c r="D150" s="52"/>
      <c r="E150" s="52"/>
      <c r="F150" s="52"/>
      <c r="G150" s="52"/>
      <c r="H150" s="52"/>
      <c r="I150" s="52"/>
      <c r="J150" s="52"/>
      <c r="K150" s="415"/>
      <c r="L150" s="52" t="s">
        <v>84</v>
      </c>
      <c r="M150" s="330"/>
    </row>
    <row r="151" spans="1:17" ht="15" customHeight="1" x14ac:dyDescent="0.25">
      <c r="A151" s="395"/>
      <c r="B151" s="389"/>
      <c r="C151" s="52"/>
      <c r="D151" s="52"/>
      <c r="E151" s="52"/>
      <c r="F151" s="52"/>
      <c r="G151" s="52"/>
      <c r="H151" s="52"/>
      <c r="I151" s="52">
        <v>21.05</v>
      </c>
      <c r="J151" s="52"/>
      <c r="K151" s="415"/>
      <c r="L151" s="52" t="s">
        <v>85</v>
      </c>
      <c r="M151" s="330"/>
    </row>
    <row r="152" spans="1:17" ht="15.75" customHeight="1" thickBot="1" x14ac:dyDescent="0.3">
      <c r="A152" s="395"/>
      <c r="B152" s="390"/>
      <c r="C152" s="53"/>
      <c r="D152" s="53"/>
      <c r="E152" s="53"/>
      <c r="F152" s="53"/>
      <c r="G152" s="53"/>
      <c r="H152" s="53"/>
      <c r="I152" s="53"/>
      <c r="J152" s="53"/>
      <c r="K152" s="415"/>
      <c r="L152" s="53" t="s">
        <v>86</v>
      </c>
      <c r="M152" s="330"/>
    </row>
    <row r="153" spans="1:17" ht="15" customHeight="1" x14ac:dyDescent="0.25">
      <c r="A153" s="395"/>
      <c r="B153" s="386" t="s">
        <v>94</v>
      </c>
      <c r="C153" s="51"/>
      <c r="D153" s="51"/>
      <c r="E153" s="51"/>
      <c r="F153" s="51"/>
      <c r="G153" s="51"/>
      <c r="H153" s="51"/>
      <c r="I153" s="51"/>
      <c r="J153" s="51"/>
      <c r="K153" s="415"/>
      <c r="L153" s="51" t="s">
        <v>83</v>
      </c>
      <c r="M153" s="344"/>
    </row>
    <row r="154" spans="1:17" ht="15" customHeight="1" x14ac:dyDescent="0.25">
      <c r="A154" s="395"/>
      <c r="B154" s="389"/>
      <c r="C154" s="52"/>
      <c r="D154" s="52"/>
      <c r="E154" s="52"/>
      <c r="F154" s="52"/>
      <c r="G154" s="52"/>
      <c r="H154" s="52"/>
      <c r="I154" s="52"/>
      <c r="J154" s="52"/>
      <c r="K154" s="415"/>
      <c r="L154" s="52" t="s">
        <v>84</v>
      </c>
      <c r="M154" s="330"/>
    </row>
    <row r="155" spans="1:17" ht="15" customHeight="1" x14ac:dyDescent="0.25">
      <c r="A155" s="395"/>
      <c r="B155" s="389"/>
      <c r="C155" s="52"/>
      <c r="D155" s="52"/>
      <c r="E155" s="52"/>
      <c r="F155" s="52"/>
      <c r="G155" s="52"/>
      <c r="H155" s="52"/>
      <c r="I155" s="52"/>
      <c r="J155" s="52"/>
      <c r="K155" s="415"/>
      <c r="L155" s="52" t="s">
        <v>85</v>
      </c>
      <c r="M155" s="330"/>
    </row>
    <row r="156" spans="1:17" ht="15" customHeight="1" thickBot="1" x14ac:dyDescent="0.3">
      <c r="A156" s="396"/>
      <c r="B156" s="390"/>
      <c r="C156" s="53"/>
      <c r="D156" s="53"/>
      <c r="E156" s="53"/>
      <c r="F156" s="53"/>
      <c r="G156" s="53"/>
      <c r="H156" s="53"/>
      <c r="I156" s="53"/>
      <c r="J156" s="53"/>
      <c r="K156" s="416"/>
      <c r="L156" s="53" t="s">
        <v>86</v>
      </c>
      <c r="M156" s="331"/>
    </row>
    <row r="157" spans="1:17" ht="15" customHeight="1" x14ac:dyDescent="0.25">
      <c r="A157" s="391" t="s">
        <v>20</v>
      </c>
      <c r="B157" s="386" t="s">
        <v>82</v>
      </c>
      <c r="C157" s="51"/>
      <c r="D157" s="51"/>
      <c r="E157" s="51"/>
      <c r="F157" s="51"/>
      <c r="G157" s="51"/>
      <c r="H157" s="51"/>
      <c r="I157" s="51"/>
      <c r="J157" s="51"/>
      <c r="K157" s="414">
        <v>0</v>
      </c>
      <c r="L157" s="51" t="s">
        <v>83</v>
      </c>
      <c r="M157" s="330"/>
    </row>
    <row r="158" spans="1:17" ht="15" customHeight="1" x14ac:dyDescent="0.25">
      <c r="A158" s="392"/>
      <c r="B158" s="387"/>
      <c r="C158" s="52"/>
      <c r="D158" s="52"/>
      <c r="E158" s="52"/>
      <c r="F158" s="52"/>
      <c r="G158" s="52"/>
      <c r="H158" s="52"/>
      <c r="I158" s="52"/>
      <c r="J158" s="52"/>
      <c r="K158" s="415"/>
      <c r="L158" s="52" t="s">
        <v>84</v>
      </c>
      <c r="M158" s="330"/>
    </row>
    <row r="159" spans="1:17" ht="15" customHeight="1" x14ac:dyDescent="0.25">
      <c r="A159" s="392"/>
      <c r="B159" s="387"/>
      <c r="C159" s="52"/>
      <c r="D159" s="52"/>
      <c r="E159" s="52"/>
      <c r="F159" s="52"/>
      <c r="G159" s="52"/>
      <c r="H159" s="52"/>
      <c r="I159" s="52"/>
      <c r="J159" s="52"/>
      <c r="K159" s="415"/>
      <c r="L159" s="52" t="s">
        <v>85</v>
      </c>
      <c r="M159" s="330"/>
    </row>
    <row r="160" spans="1:17" ht="15" customHeight="1" thickBot="1" x14ac:dyDescent="0.3">
      <c r="A160" s="392"/>
      <c r="B160" s="394"/>
      <c r="C160" s="53"/>
      <c r="D160" s="53"/>
      <c r="E160" s="53"/>
      <c r="F160" s="53"/>
      <c r="G160" s="53"/>
      <c r="H160" s="53"/>
      <c r="I160" s="53"/>
      <c r="J160" s="53"/>
      <c r="K160" s="415"/>
      <c r="L160" s="53" t="s">
        <v>86</v>
      </c>
      <c r="M160" s="330"/>
    </row>
    <row r="161" spans="1:13" ht="15" customHeight="1" x14ac:dyDescent="0.25">
      <c r="A161" s="392"/>
      <c r="B161" s="386" t="s">
        <v>87</v>
      </c>
      <c r="C161" s="51"/>
      <c r="D161" s="51"/>
      <c r="E161" s="51"/>
      <c r="F161" s="51"/>
      <c r="G161" s="51"/>
      <c r="H161" s="51"/>
      <c r="I161" s="51"/>
      <c r="J161" s="51"/>
      <c r="K161" s="415"/>
      <c r="L161" s="51" t="s">
        <v>83</v>
      </c>
      <c r="M161" s="344"/>
    </row>
    <row r="162" spans="1:13" ht="15" customHeight="1" x14ac:dyDescent="0.25">
      <c r="A162" s="392"/>
      <c r="B162" s="387"/>
      <c r="C162" s="52">
        <v>64.790000000000006</v>
      </c>
      <c r="D162" s="52"/>
      <c r="E162" s="52"/>
      <c r="F162" s="52"/>
      <c r="G162" s="52">
        <v>10.48</v>
      </c>
      <c r="H162" s="52">
        <v>1.29</v>
      </c>
      <c r="I162" s="52">
        <v>12.43</v>
      </c>
      <c r="J162" s="52"/>
      <c r="K162" s="415"/>
      <c r="L162" s="52" t="s">
        <v>84</v>
      </c>
      <c r="M162" s="330"/>
    </row>
    <row r="163" spans="1:13" ht="15" customHeight="1" x14ac:dyDescent="0.25">
      <c r="A163" s="392"/>
      <c r="B163" s="387"/>
      <c r="C163" s="52"/>
      <c r="D163" s="52"/>
      <c r="E163" s="52">
        <v>10.09</v>
      </c>
      <c r="F163" s="52">
        <v>38.130000000000003</v>
      </c>
      <c r="G163" s="52"/>
      <c r="H163" s="52"/>
      <c r="I163" s="52">
        <v>32.36</v>
      </c>
      <c r="J163" s="52"/>
      <c r="K163" s="415"/>
      <c r="L163" s="52" t="s">
        <v>85</v>
      </c>
      <c r="M163" s="330"/>
    </row>
    <row r="164" spans="1:13" ht="15" customHeight="1" thickBot="1" x14ac:dyDescent="0.3">
      <c r="A164" s="392"/>
      <c r="B164" s="394"/>
      <c r="C164" s="53"/>
      <c r="D164" s="53"/>
      <c r="E164" s="53"/>
      <c r="F164" s="53"/>
      <c r="G164" s="53"/>
      <c r="H164" s="53"/>
      <c r="I164" s="53"/>
      <c r="J164" s="53"/>
      <c r="K164" s="415"/>
      <c r="L164" s="53" t="s">
        <v>86</v>
      </c>
      <c r="M164" s="331"/>
    </row>
    <row r="165" spans="1:13" ht="15" customHeight="1" x14ac:dyDescent="0.25">
      <c r="A165" s="392"/>
      <c r="B165" s="386" t="s">
        <v>91</v>
      </c>
      <c r="C165" s="51"/>
      <c r="D165" s="51"/>
      <c r="E165" s="51"/>
      <c r="F165" s="51"/>
      <c r="G165" s="51"/>
      <c r="H165" s="51"/>
      <c r="I165" s="51"/>
      <c r="J165" s="51"/>
      <c r="K165" s="415"/>
      <c r="L165" s="51" t="s">
        <v>83</v>
      </c>
      <c r="M165" s="330"/>
    </row>
    <row r="166" spans="1:13" ht="15.75" customHeight="1" x14ac:dyDescent="0.25">
      <c r="A166" s="392"/>
      <c r="B166" s="387"/>
      <c r="C166" s="52"/>
      <c r="D166" s="52"/>
      <c r="E166" s="52"/>
      <c r="F166" s="52"/>
      <c r="G166" s="52"/>
      <c r="H166" s="52"/>
      <c r="I166" s="52"/>
      <c r="J166" s="52"/>
      <c r="K166" s="415"/>
      <c r="L166" s="52" t="s">
        <v>84</v>
      </c>
      <c r="M166" s="330"/>
    </row>
    <row r="167" spans="1:13" ht="15" customHeight="1" x14ac:dyDescent="0.25">
      <c r="A167" s="392"/>
      <c r="B167" s="387"/>
      <c r="C167" s="52"/>
      <c r="D167" s="52"/>
      <c r="E167" s="52"/>
      <c r="F167" s="52"/>
      <c r="G167" s="52"/>
      <c r="H167" s="52"/>
      <c r="I167" s="52"/>
      <c r="J167" s="52"/>
      <c r="K167" s="415"/>
      <c r="L167" s="52" t="s">
        <v>85</v>
      </c>
      <c r="M167" s="330"/>
    </row>
    <row r="168" spans="1:13" ht="15.75" thickBot="1" x14ac:dyDescent="0.3">
      <c r="A168" s="392"/>
      <c r="B168" s="394"/>
      <c r="C168" s="53"/>
      <c r="D168" s="53"/>
      <c r="E168" s="53"/>
      <c r="F168" s="53"/>
      <c r="G168" s="53"/>
      <c r="H168" s="53"/>
      <c r="I168" s="53"/>
      <c r="J168" s="53"/>
      <c r="K168" s="415"/>
      <c r="L168" s="53" t="s">
        <v>86</v>
      </c>
      <c r="M168" s="330"/>
    </row>
    <row r="169" spans="1:13" ht="15" customHeight="1" x14ac:dyDescent="0.25">
      <c r="A169" s="392"/>
      <c r="B169" s="386" t="s">
        <v>94</v>
      </c>
      <c r="C169" s="51"/>
      <c r="D169" s="51"/>
      <c r="E169" s="51"/>
      <c r="F169" s="51"/>
      <c r="G169" s="51"/>
      <c r="H169" s="51"/>
      <c r="I169" s="51"/>
      <c r="J169" s="51"/>
      <c r="K169" s="415"/>
      <c r="L169" s="51" t="s">
        <v>83</v>
      </c>
      <c r="M169" s="344"/>
    </row>
    <row r="170" spans="1:13" x14ac:dyDescent="0.25">
      <c r="A170" s="392"/>
      <c r="B170" s="387"/>
      <c r="C170" s="52"/>
      <c r="D170" s="52"/>
      <c r="E170" s="52"/>
      <c r="F170" s="52"/>
      <c r="G170" s="52"/>
      <c r="H170" s="52"/>
      <c r="I170" s="52"/>
      <c r="J170" s="52"/>
      <c r="K170" s="415"/>
      <c r="L170" s="52" t="s">
        <v>84</v>
      </c>
      <c r="M170" s="330"/>
    </row>
    <row r="171" spans="1:13" ht="15" customHeight="1" x14ac:dyDescent="0.25">
      <c r="A171" s="392"/>
      <c r="B171" s="387"/>
      <c r="C171" s="52"/>
      <c r="D171" s="52"/>
      <c r="E171" s="52"/>
      <c r="F171" s="52"/>
      <c r="G171" s="52"/>
      <c r="H171" s="52"/>
      <c r="I171" s="52"/>
      <c r="J171" s="52"/>
      <c r="K171" s="415"/>
      <c r="L171" s="52" t="s">
        <v>85</v>
      </c>
      <c r="M171" s="330"/>
    </row>
    <row r="172" spans="1:13" ht="15.75" thickBot="1" x14ac:dyDescent="0.3">
      <c r="A172" s="393"/>
      <c r="B172" s="394"/>
      <c r="C172" s="53"/>
      <c r="D172" s="53"/>
      <c r="E172" s="53"/>
      <c r="F172" s="53"/>
      <c r="G172" s="53"/>
      <c r="H172" s="53"/>
      <c r="I172" s="53"/>
      <c r="J172" s="53"/>
      <c r="K172" s="416"/>
      <c r="L172" s="53" t="s">
        <v>86</v>
      </c>
      <c r="M172" s="331"/>
    </row>
    <row r="173" spans="1:13" ht="18" thickBot="1" x14ac:dyDescent="0.3">
      <c r="A173" s="64" t="s">
        <v>100</v>
      </c>
      <c r="B173" s="64"/>
      <c r="C173" s="65">
        <f t="shared" ref="C173:J173" si="0">SUM(C5:C172)</f>
        <v>5774.2699999999968</v>
      </c>
      <c r="D173" s="65">
        <f t="shared" si="0"/>
        <v>3.4400000000000004</v>
      </c>
      <c r="E173" s="64">
        <f t="shared" si="0"/>
        <v>392.52</v>
      </c>
      <c r="F173" s="64">
        <f t="shared" si="0"/>
        <v>1442.88</v>
      </c>
      <c r="G173" s="64">
        <f t="shared" si="0"/>
        <v>200.68</v>
      </c>
      <c r="H173" s="64">
        <f t="shared" si="0"/>
        <v>80.859999999999985</v>
      </c>
      <c r="I173" s="65">
        <f t="shared" si="0"/>
        <v>2961.93</v>
      </c>
      <c r="J173" s="65">
        <f t="shared" si="0"/>
        <v>39.190000000000005</v>
      </c>
      <c r="K173" s="65">
        <f>SUM(K5:K172)</f>
        <v>260.43</v>
      </c>
      <c r="L173" s="66"/>
    </row>
    <row r="174" spans="1:13" ht="18" thickBot="1" x14ac:dyDescent="0.3">
      <c r="A174" s="64" t="s">
        <v>147</v>
      </c>
      <c r="B174" s="92"/>
      <c r="C174" s="408">
        <f>SUM(C173:D173)</f>
        <v>5777.7099999999964</v>
      </c>
      <c r="D174" s="409"/>
      <c r="E174" s="410">
        <f>SUM(E173:F173)</f>
        <v>1835.4</v>
      </c>
      <c r="F174" s="409"/>
      <c r="G174" s="410">
        <f>SUM(G173:H173)</f>
        <v>281.53999999999996</v>
      </c>
      <c r="H174" s="409"/>
      <c r="I174" s="411">
        <f>SUM(I173:J173)</f>
        <v>3001.12</v>
      </c>
      <c r="J174" s="409"/>
      <c r="K174" s="9"/>
    </row>
    <row r="175" spans="1:13" x14ac:dyDescent="0.25">
      <c r="C175" s="67"/>
      <c r="D175" s="67"/>
    </row>
  </sheetData>
  <mergeCells count="75">
    <mergeCell ref="K21:K40"/>
    <mergeCell ref="K5:K20"/>
    <mergeCell ref="A3:M3"/>
    <mergeCell ref="C174:D174"/>
    <mergeCell ref="E174:F174"/>
    <mergeCell ref="G174:H174"/>
    <mergeCell ref="I174:J174"/>
    <mergeCell ref="K121:K136"/>
    <mergeCell ref="K41:K48"/>
    <mergeCell ref="K49:K56"/>
    <mergeCell ref="K157:K172"/>
    <mergeCell ref="K57:K76"/>
    <mergeCell ref="K101:K104"/>
    <mergeCell ref="K105:K120"/>
    <mergeCell ref="K137:K140"/>
    <mergeCell ref="K141:K156"/>
    <mergeCell ref="B5:B8"/>
    <mergeCell ref="B9:B12"/>
    <mergeCell ref="B37:B40"/>
    <mergeCell ref="A41:A48"/>
    <mergeCell ref="B41:B44"/>
    <mergeCell ref="B45:B48"/>
    <mergeCell ref="A21:A40"/>
    <mergeCell ref="A57:A76"/>
    <mergeCell ref="B57:B60"/>
    <mergeCell ref="B69:B72"/>
    <mergeCell ref="B73:B76"/>
    <mergeCell ref="B13:B16"/>
    <mergeCell ref="B17:B20"/>
    <mergeCell ref="B33:B36"/>
    <mergeCell ref="B29:B32"/>
    <mergeCell ref="B21:B24"/>
    <mergeCell ref="B25:B28"/>
    <mergeCell ref="B61:B64"/>
    <mergeCell ref="B65:B68"/>
    <mergeCell ref="A49:A56"/>
    <mergeCell ref="B49:B52"/>
    <mergeCell ref="B53:B56"/>
    <mergeCell ref="A5:A20"/>
    <mergeCell ref="A89:A100"/>
    <mergeCell ref="B89:B92"/>
    <mergeCell ref="B93:B96"/>
    <mergeCell ref="B97:B100"/>
    <mergeCell ref="A77:A88"/>
    <mergeCell ref="B77:B80"/>
    <mergeCell ref="B81:B82"/>
    <mergeCell ref="B83:B84"/>
    <mergeCell ref="B85:B86"/>
    <mergeCell ref="A101:A104"/>
    <mergeCell ref="B101:B104"/>
    <mergeCell ref="A121:A136"/>
    <mergeCell ref="B121:B124"/>
    <mergeCell ref="B125:B128"/>
    <mergeCell ref="B129:B132"/>
    <mergeCell ref="B133:B136"/>
    <mergeCell ref="A105:A120"/>
    <mergeCell ref="B105:B108"/>
    <mergeCell ref="B109:B112"/>
    <mergeCell ref="B113:B116"/>
    <mergeCell ref="B117:B120"/>
    <mergeCell ref="A141:A156"/>
    <mergeCell ref="B141:B144"/>
    <mergeCell ref="B145:B148"/>
    <mergeCell ref="A137:A140"/>
    <mergeCell ref="B137:B140"/>
    <mergeCell ref="A157:A172"/>
    <mergeCell ref="B157:B160"/>
    <mergeCell ref="B161:B164"/>
    <mergeCell ref="B165:B168"/>
    <mergeCell ref="B169:B172"/>
    <mergeCell ref="K77:K88"/>
    <mergeCell ref="B87:B88"/>
    <mergeCell ref="K89:K100"/>
    <mergeCell ref="B149:B152"/>
    <mergeCell ref="B153:B156"/>
  </mergeCells>
  <pageMargins left="0.7" right="0.7" top="0.78740157499999996" bottom="0.78740157499999996" header="0.3" footer="0.3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6-1C6A-4282-9BFC-5CE3698730C9}">
  <dimension ref="A2:AZ106"/>
  <sheetViews>
    <sheetView topLeftCell="A88" zoomScaleNormal="100" workbookViewId="0">
      <selection activeCell="G99" sqref="G99"/>
    </sheetView>
  </sheetViews>
  <sheetFormatPr defaultRowHeight="15" x14ac:dyDescent="0.25"/>
  <cols>
    <col min="1" max="1" width="36.140625" customWidth="1"/>
    <col min="2" max="2" width="12.140625" customWidth="1"/>
    <col min="3" max="3" width="16.7109375" customWidth="1"/>
    <col min="4" max="4" width="14" customWidth="1"/>
    <col min="5" max="5" width="18.42578125" customWidth="1"/>
    <col min="6" max="6" width="12.85546875" customWidth="1"/>
    <col min="7" max="7" width="15.7109375" customWidth="1"/>
    <col min="8" max="8" width="12.28515625" customWidth="1"/>
    <col min="9" max="9" width="15.5703125" customWidth="1"/>
    <col min="10" max="10" width="15.7109375" customWidth="1"/>
    <col min="11" max="11" width="17.5703125" customWidth="1"/>
    <col min="12" max="12" width="14.28515625" customWidth="1"/>
    <col min="13" max="13" width="17.7109375" customWidth="1"/>
    <col min="14" max="14" width="11.42578125" customWidth="1"/>
    <col min="15" max="15" width="29.42578125" customWidth="1"/>
    <col min="16" max="16" width="18.5703125" customWidth="1"/>
    <col min="17" max="19" width="16.42578125" customWidth="1"/>
    <col min="20" max="20" width="15.42578125" customWidth="1"/>
    <col min="21" max="22" width="14.7109375" customWidth="1"/>
    <col min="23" max="23" width="16" customWidth="1"/>
    <col min="24" max="24" width="16.85546875" customWidth="1"/>
    <col min="25" max="25" width="13.7109375" customWidth="1"/>
    <col min="26" max="26" width="23.42578125" customWidth="1"/>
  </cols>
  <sheetData>
    <row r="2" spans="1:52" ht="21" x14ac:dyDescent="0.3">
      <c r="A2" s="174" t="s">
        <v>346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3"/>
      <c r="M2" s="153"/>
      <c r="N2" s="153"/>
      <c r="O2" s="153"/>
      <c r="P2" s="153"/>
    </row>
    <row r="3" spans="1:52" ht="18.75" x14ac:dyDescent="0.3">
      <c r="A3" s="174" t="s">
        <v>229</v>
      </c>
      <c r="B3" s="152"/>
      <c r="C3" s="152"/>
      <c r="D3" s="152"/>
      <c r="E3" s="4"/>
      <c r="F3" s="4"/>
      <c r="G3" s="4"/>
      <c r="H3" s="4"/>
      <c r="I3" s="4"/>
      <c r="J3" s="4"/>
      <c r="K3" s="4"/>
    </row>
    <row r="5" spans="1:52" ht="15.75" x14ac:dyDescent="0.25">
      <c r="A5" s="71" t="s">
        <v>356</v>
      </c>
    </row>
    <row r="6" spans="1:52" ht="45" customHeight="1" x14ac:dyDescent="0.35">
      <c r="A6" s="417" t="s">
        <v>343</v>
      </c>
      <c r="B6" s="417"/>
      <c r="C6" s="417"/>
      <c r="D6" s="417"/>
      <c r="E6" s="417"/>
      <c r="F6" s="417"/>
      <c r="G6" s="417"/>
    </row>
    <row r="8" spans="1:52" ht="37.5" customHeight="1" thickBot="1" x14ac:dyDescent="0.3">
      <c r="A8" s="175" t="s">
        <v>344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175" t="s">
        <v>226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</row>
    <row r="9" spans="1:52" ht="20.25" customHeight="1" x14ac:dyDescent="0.25">
      <c r="A9" s="454"/>
      <c r="B9" s="456" t="s">
        <v>0</v>
      </c>
      <c r="C9" s="459" t="s">
        <v>3</v>
      </c>
      <c r="D9" s="457" t="s">
        <v>1</v>
      </c>
      <c r="E9" s="422" t="s">
        <v>3</v>
      </c>
      <c r="F9" s="458" t="s">
        <v>2</v>
      </c>
      <c r="G9" s="459" t="s">
        <v>3</v>
      </c>
      <c r="H9" s="463" t="s">
        <v>6</v>
      </c>
      <c r="I9" s="422" t="s">
        <v>3</v>
      </c>
      <c r="J9" s="464" t="s">
        <v>7</v>
      </c>
      <c r="K9" s="461" t="s">
        <v>3</v>
      </c>
      <c r="L9" s="475" t="s">
        <v>10</v>
      </c>
      <c r="M9" s="422" t="s">
        <v>3</v>
      </c>
      <c r="N9" s="481" t="s">
        <v>8</v>
      </c>
      <c r="O9" s="422" t="s">
        <v>3</v>
      </c>
      <c r="P9" s="432" t="s">
        <v>9</v>
      </c>
      <c r="Q9" s="422" t="s">
        <v>3</v>
      </c>
      <c r="R9" s="424" t="s">
        <v>34</v>
      </c>
      <c r="S9" s="422" t="s">
        <v>3</v>
      </c>
      <c r="T9" s="425" t="s">
        <v>14</v>
      </c>
      <c r="U9" s="422" t="s">
        <v>3</v>
      </c>
      <c r="V9" s="418" t="s">
        <v>36</v>
      </c>
      <c r="W9" s="435" t="s">
        <v>3</v>
      </c>
      <c r="X9" s="477" t="s">
        <v>37</v>
      </c>
      <c r="Y9" s="479" t="s">
        <v>3</v>
      </c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</row>
    <row r="10" spans="1:52" ht="20.25" customHeight="1" x14ac:dyDescent="0.25">
      <c r="A10" s="455"/>
      <c r="B10" s="423"/>
      <c r="C10" s="460"/>
      <c r="D10" s="419"/>
      <c r="E10" s="423"/>
      <c r="F10" s="419"/>
      <c r="G10" s="460"/>
      <c r="H10" s="423"/>
      <c r="I10" s="423"/>
      <c r="J10" s="465"/>
      <c r="K10" s="462"/>
      <c r="L10" s="476"/>
      <c r="M10" s="423"/>
      <c r="N10" s="482"/>
      <c r="O10" s="423"/>
      <c r="P10" s="423"/>
      <c r="Q10" s="423"/>
      <c r="R10" s="423"/>
      <c r="S10" s="423"/>
      <c r="T10" s="423"/>
      <c r="U10" s="423"/>
      <c r="V10" s="423"/>
      <c r="W10" s="473"/>
      <c r="X10" s="478"/>
      <c r="Y10" s="480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1:52" ht="18.75" customHeight="1" thickBot="1" x14ac:dyDescent="0.3">
      <c r="A11" s="181" t="s">
        <v>186</v>
      </c>
      <c r="B11" s="466" t="s">
        <v>249</v>
      </c>
      <c r="C11" s="182"/>
      <c r="D11" s="431" t="s">
        <v>249</v>
      </c>
      <c r="E11" s="184"/>
      <c r="F11" s="436" t="s">
        <v>249</v>
      </c>
      <c r="G11" s="184"/>
      <c r="H11" s="437" t="s">
        <v>250</v>
      </c>
      <c r="I11" s="184"/>
      <c r="J11" s="438" t="s">
        <v>250</v>
      </c>
      <c r="K11" s="184"/>
      <c r="L11" s="187" t="s">
        <v>250</v>
      </c>
      <c r="M11" s="188"/>
      <c r="N11" s="189" t="s">
        <v>12</v>
      </c>
      <c r="O11" s="190"/>
      <c r="P11" s="191" t="s">
        <v>12</v>
      </c>
      <c r="Q11" s="192"/>
      <c r="R11" s="193" t="s">
        <v>12</v>
      </c>
      <c r="S11" s="192"/>
      <c r="T11" s="194" t="s">
        <v>12</v>
      </c>
      <c r="U11" s="192"/>
      <c r="V11" s="195" t="s">
        <v>13</v>
      </c>
      <c r="W11" s="196"/>
      <c r="X11" s="197" t="s">
        <v>249</v>
      </c>
      <c r="Y11" s="198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</row>
    <row r="12" spans="1:52" ht="18.75" customHeight="1" x14ac:dyDescent="0.25">
      <c r="A12" s="199" t="s">
        <v>188</v>
      </c>
      <c r="B12" s="467"/>
      <c r="C12" s="182"/>
      <c r="D12" s="419"/>
      <c r="E12" s="184"/>
      <c r="F12" s="419"/>
      <c r="G12" s="184"/>
      <c r="H12" s="419"/>
      <c r="I12" s="184"/>
      <c r="J12" s="439"/>
      <c r="K12" s="184"/>
      <c r="L12" s="201"/>
      <c r="M12" s="201"/>
      <c r="N12" s="200"/>
      <c r="O12" s="202"/>
      <c r="P12" s="200"/>
      <c r="Q12" s="202"/>
      <c r="R12" s="200"/>
      <c r="S12" s="202"/>
      <c r="T12" s="200"/>
      <c r="U12" s="202"/>
      <c r="V12" s="200"/>
      <c r="W12" s="202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</row>
    <row r="13" spans="1:52" ht="18.75" customHeight="1" thickBot="1" x14ac:dyDescent="0.3">
      <c r="A13" s="203" t="s">
        <v>187</v>
      </c>
      <c r="B13" s="468"/>
      <c r="C13" s="182"/>
      <c r="D13" s="423"/>
      <c r="E13" s="190"/>
      <c r="F13" s="421"/>
      <c r="G13" s="190"/>
      <c r="H13" s="421"/>
      <c r="I13" s="190"/>
      <c r="J13" s="440"/>
      <c r="K13" s="188"/>
      <c r="L13" s="201"/>
      <c r="M13" s="201"/>
      <c r="N13" s="200"/>
      <c r="O13" s="202"/>
      <c r="P13" s="200"/>
      <c r="Q13" s="202"/>
      <c r="R13" s="200"/>
      <c r="S13" s="202"/>
      <c r="T13" s="200"/>
      <c r="U13" s="202"/>
      <c r="V13" s="200"/>
      <c r="W13" s="202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</row>
    <row r="14" spans="1:52" ht="15.75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</row>
    <row r="15" spans="1:52" ht="30.75" customHeight="1" thickBot="1" x14ac:dyDescent="0.3">
      <c r="A15" s="175" t="s">
        <v>345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</row>
    <row r="16" spans="1:52" ht="24" customHeight="1" x14ac:dyDescent="0.25">
      <c r="A16" s="441" t="s">
        <v>193</v>
      </c>
      <c r="B16" s="176" t="s">
        <v>0</v>
      </c>
      <c r="C16" s="422" t="s">
        <v>3</v>
      </c>
      <c r="D16" s="177" t="s">
        <v>1</v>
      </c>
      <c r="E16" s="422" t="s">
        <v>3</v>
      </c>
      <c r="F16" s="178" t="s">
        <v>2</v>
      </c>
      <c r="G16" s="422" t="s">
        <v>3</v>
      </c>
      <c r="H16" s="179" t="s">
        <v>6</v>
      </c>
      <c r="I16" s="422" t="s">
        <v>3</v>
      </c>
      <c r="J16" s="204" t="s">
        <v>7</v>
      </c>
      <c r="K16" s="435" t="s">
        <v>3</v>
      </c>
      <c r="L16" s="200"/>
      <c r="M16" s="20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</row>
    <row r="17" spans="1:52" ht="24" customHeight="1" thickBot="1" x14ac:dyDescent="0.3">
      <c r="A17" s="442"/>
      <c r="B17" s="205" t="s">
        <v>251</v>
      </c>
      <c r="C17" s="421"/>
      <c r="D17" s="206" t="s">
        <v>252</v>
      </c>
      <c r="E17" s="421"/>
      <c r="F17" s="207" t="s">
        <v>252</v>
      </c>
      <c r="G17" s="421"/>
      <c r="H17" s="208" t="s">
        <v>251</v>
      </c>
      <c r="I17" s="421"/>
      <c r="J17" s="209" t="s">
        <v>251</v>
      </c>
      <c r="K17" s="434"/>
      <c r="L17" s="200"/>
      <c r="M17" s="20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</row>
    <row r="18" spans="1:52" ht="31.5" customHeight="1" x14ac:dyDescent="0.25">
      <c r="A18" s="210" t="s">
        <v>253</v>
      </c>
      <c r="B18" s="180">
        <v>546.85</v>
      </c>
      <c r="C18" s="211">
        <f>C11*B18*21</f>
        <v>0</v>
      </c>
      <c r="D18" s="180">
        <v>129.93</v>
      </c>
      <c r="E18" s="212">
        <f>E11*D18*21</f>
        <v>0</v>
      </c>
      <c r="F18" s="180">
        <v>4.3499999999999996</v>
      </c>
      <c r="G18" s="213">
        <f>G11*F18*21</f>
        <v>0</v>
      </c>
      <c r="H18" s="214">
        <v>282.31</v>
      </c>
      <c r="I18" s="213">
        <f>I11*H18*21</f>
        <v>0</v>
      </c>
      <c r="J18" s="321">
        <v>23.06</v>
      </c>
      <c r="K18" s="215">
        <f>K11*J18*21</f>
        <v>0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</row>
    <row r="19" spans="1:52" ht="31.5" customHeight="1" x14ac:dyDescent="0.25">
      <c r="A19" s="216" t="s">
        <v>254</v>
      </c>
      <c r="B19" s="217">
        <v>0</v>
      </c>
      <c r="C19" s="218">
        <f>C12*B19*4</f>
        <v>0</v>
      </c>
      <c r="D19" s="217">
        <v>0</v>
      </c>
      <c r="E19" s="219">
        <f>E12*D19*4</f>
        <v>0</v>
      </c>
      <c r="F19" s="217">
        <v>0</v>
      </c>
      <c r="G19" s="218">
        <f>G12*F19*4</f>
        <v>0</v>
      </c>
      <c r="H19" s="217">
        <v>0</v>
      </c>
      <c r="I19" s="218">
        <f>I12*H19*4</f>
        <v>0</v>
      </c>
      <c r="J19" s="217">
        <v>0</v>
      </c>
      <c r="K19" s="220">
        <f>K12*J19*4</f>
        <v>0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</row>
    <row r="20" spans="1:52" ht="31.5" customHeight="1" x14ac:dyDescent="0.25">
      <c r="A20" s="216" t="s">
        <v>255</v>
      </c>
      <c r="B20" s="78">
        <v>18.010000000000002</v>
      </c>
      <c r="C20" s="218">
        <f>C13*B20</f>
        <v>0</v>
      </c>
      <c r="D20" s="217">
        <v>0</v>
      </c>
      <c r="E20" s="219">
        <f>E13*D20</f>
        <v>0</v>
      </c>
      <c r="F20" s="217">
        <v>0</v>
      </c>
      <c r="G20" s="218">
        <f>G13*F20</f>
        <v>0</v>
      </c>
      <c r="H20" s="217">
        <v>0</v>
      </c>
      <c r="I20" s="218">
        <f>I13*H20</f>
        <v>0</v>
      </c>
      <c r="J20" s="217">
        <v>0</v>
      </c>
      <c r="K20" s="220">
        <f>K13*J20</f>
        <v>0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</row>
    <row r="21" spans="1:52" ht="44.25" customHeight="1" x14ac:dyDescent="0.25">
      <c r="A21" s="221" t="s">
        <v>256</v>
      </c>
      <c r="B21" s="222">
        <f>SUM(B18:B20)</f>
        <v>564.86</v>
      </c>
      <c r="C21" s="223">
        <f>ROUND(SUM(C18:C20),2)</f>
        <v>0</v>
      </c>
      <c r="D21" s="183">
        <f>SUM(D18:D20)</f>
        <v>129.93</v>
      </c>
      <c r="E21" s="223">
        <f>ROUND(SUM(E18:E20),2)</f>
        <v>0</v>
      </c>
      <c r="F21" s="185">
        <f>SUM(F18:F20)</f>
        <v>4.3499999999999996</v>
      </c>
      <c r="G21" s="218">
        <f>ROUND(SUM(G18:G20),2)</f>
        <v>0</v>
      </c>
      <c r="H21" s="224">
        <f>SUM(H18:H20)</f>
        <v>282.31</v>
      </c>
      <c r="I21" s="218">
        <f>ROUND(SUM(I18:I20),2)</f>
        <v>0</v>
      </c>
      <c r="J21" s="225">
        <f>SUM(J18:J20)</f>
        <v>23.06</v>
      </c>
      <c r="K21" s="220">
        <f>ROUND(SUM(K18:K20),2)</f>
        <v>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</row>
    <row r="22" spans="1:52" ht="34.5" customHeight="1" x14ac:dyDescent="0.25">
      <c r="A22" s="216" t="s">
        <v>257</v>
      </c>
      <c r="B22" s="87">
        <v>481.26</v>
      </c>
      <c r="C22" s="226">
        <f>C11*B22*21</f>
        <v>0</v>
      </c>
      <c r="D22" s="227">
        <v>397.31</v>
      </c>
      <c r="E22" s="226">
        <f>E11*D22*21</f>
        <v>0</v>
      </c>
      <c r="F22" s="87">
        <v>28.64</v>
      </c>
      <c r="G22" s="228">
        <f>G11*F22*21</f>
        <v>0</v>
      </c>
      <c r="H22" s="229">
        <v>517.65</v>
      </c>
      <c r="I22" s="228">
        <f>I11*H22*21</f>
        <v>0</v>
      </c>
      <c r="J22" s="217">
        <v>1.26</v>
      </c>
      <c r="K22" s="220">
        <f>K11*J22*21</f>
        <v>0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</row>
    <row r="23" spans="1:52" ht="34.5" customHeight="1" x14ac:dyDescent="0.25">
      <c r="A23" s="216" t="s">
        <v>258</v>
      </c>
      <c r="B23" s="87">
        <v>215.32</v>
      </c>
      <c r="C23" s="226">
        <f>C12*B23*4</f>
        <v>0</v>
      </c>
      <c r="D23" s="227">
        <v>19.09</v>
      </c>
      <c r="E23" s="226">
        <f>E12*D23*4</f>
        <v>0</v>
      </c>
      <c r="F23" s="227">
        <v>42.3</v>
      </c>
      <c r="G23" s="228">
        <f>G12*F23*4</f>
        <v>0</v>
      </c>
      <c r="H23" s="229">
        <v>25.21</v>
      </c>
      <c r="I23" s="228">
        <f>I12*H23*4</f>
        <v>0</v>
      </c>
      <c r="J23" s="217">
        <v>0</v>
      </c>
      <c r="K23" s="220">
        <f>K12*J23*4</f>
        <v>0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</row>
    <row r="24" spans="1:52" ht="34.5" customHeight="1" x14ac:dyDescent="0.25">
      <c r="A24" s="216" t="s">
        <v>259</v>
      </c>
      <c r="B24" s="87">
        <v>75.48</v>
      </c>
      <c r="C24" s="226">
        <f>C13*B24</f>
        <v>0</v>
      </c>
      <c r="D24" s="87">
        <v>7.74</v>
      </c>
      <c r="E24" s="226">
        <f>E13*D24</f>
        <v>0</v>
      </c>
      <c r="F24" s="227">
        <v>0</v>
      </c>
      <c r="G24" s="228">
        <f>G13*F24</f>
        <v>0</v>
      </c>
      <c r="H24" s="229">
        <v>0</v>
      </c>
      <c r="I24" s="228">
        <f>I13*H24</f>
        <v>0</v>
      </c>
      <c r="J24" s="217">
        <v>0</v>
      </c>
      <c r="K24" s="220">
        <f>K13*J24</f>
        <v>0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</row>
    <row r="25" spans="1:52" ht="40.5" customHeight="1" x14ac:dyDescent="0.25">
      <c r="A25" s="221" t="s">
        <v>260</v>
      </c>
      <c r="B25" s="230">
        <f>SUM(B22:B24)</f>
        <v>772.06</v>
      </c>
      <c r="C25" s="231">
        <f>ROUND(SUM(C22:C24),2)</f>
        <v>0</v>
      </c>
      <c r="D25" s="232">
        <f>SUM(D22:D24)</f>
        <v>424.14</v>
      </c>
      <c r="E25" s="231">
        <f>ROUND(SUM(E22:E24),2)</f>
        <v>0</v>
      </c>
      <c r="F25" s="233">
        <f>SUM(F22:F24)</f>
        <v>70.94</v>
      </c>
      <c r="G25" s="228">
        <f>ROUND(SUM(G22:G24),2)</f>
        <v>0</v>
      </c>
      <c r="H25" s="234">
        <f>SUM(H22:H24)</f>
        <v>542.86</v>
      </c>
      <c r="I25" s="228">
        <f>ROUND(SUM(I22:I24),2)</f>
        <v>0</v>
      </c>
      <c r="J25" s="225">
        <f>SUM(J22:J24)</f>
        <v>1.26</v>
      </c>
      <c r="K25" s="220">
        <f>ROUND(SUM(K22:K24),2)</f>
        <v>0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</row>
    <row r="26" spans="1:52" ht="60" customHeight="1" x14ac:dyDescent="0.25">
      <c r="A26" s="216" t="s">
        <v>261</v>
      </c>
      <c r="B26" s="78">
        <v>98.45</v>
      </c>
      <c r="C26" s="219">
        <f>C11*B26*21</f>
        <v>0</v>
      </c>
      <c r="D26" s="78">
        <v>32.69</v>
      </c>
      <c r="E26" s="219">
        <f>E11*D26*21</f>
        <v>0</v>
      </c>
      <c r="F26" s="78">
        <v>29.78</v>
      </c>
      <c r="G26" s="218">
        <f>G11*F26*21</f>
        <v>0</v>
      </c>
      <c r="H26" s="235">
        <v>28.33</v>
      </c>
      <c r="I26" s="218">
        <f>I11*H26*21</f>
        <v>0</v>
      </c>
      <c r="J26" s="217">
        <v>0</v>
      </c>
      <c r="K26" s="220">
        <f>K11*J26*21</f>
        <v>0</v>
      </c>
      <c r="L26" s="236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</row>
    <row r="27" spans="1:52" ht="60" customHeight="1" x14ac:dyDescent="0.25">
      <c r="A27" s="216" t="s">
        <v>262</v>
      </c>
      <c r="B27" s="217">
        <v>0</v>
      </c>
      <c r="C27" s="219">
        <f>C13*B27</f>
        <v>0</v>
      </c>
      <c r="D27" s="217">
        <v>0</v>
      </c>
      <c r="E27" s="219">
        <f>E13*D27</f>
        <v>0</v>
      </c>
      <c r="F27" s="217">
        <v>0</v>
      </c>
      <c r="G27" s="218">
        <f>G13*F27</f>
        <v>0</v>
      </c>
      <c r="H27" s="235">
        <v>0</v>
      </c>
      <c r="I27" s="218">
        <f>I13*H27</f>
        <v>0</v>
      </c>
      <c r="J27" s="217">
        <v>0</v>
      </c>
      <c r="K27" s="220">
        <f>K13*J27</f>
        <v>0</v>
      </c>
      <c r="L27" s="236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</row>
    <row r="28" spans="1:52" ht="72.75" customHeight="1" x14ac:dyDescent="0.25">
      <c r="A28" s="221" t="s">
        <v>263</v>
      </c>
      <c r="B28" s="222">
        <f>SUM(B26:B27)</f>
        <v>98.45</v>
      </c>
      <c r="C28" s="223">
        <f>ROUND(SUM(C26:C27),2)</f>
        <v>0</v>
      </c>
      <c r="D28" s="183">
        <f>SUM(D26:D27)</f>
        <v>32.69</v>
      </c>
      <c r="E28" s="223">
        <f>ROUND(SUM(E26:E27),2)</f>
        <v>0</v>
      </c>
      <c r="F28" s="185">
        <f>SUM(F26:F27)</f>
        <v>29.78</v>
      </c>
      <c r="G28" s="218">
        <f>ROUND(SUM(G26:G27),2)</f>
        <v>0</v>
      </c>
      <c r="H28" s="224">
        <f>SUM(H26:H27)</f>
        <v>28.33</v>
      </c>
      <c r="I28" s="218">
        <f>ROUND(SUM(I26:I27),2)</f>
        <v>0</v>
      </c>
      <c r="J28" s="225">
        <f>SUM(J26:J27)</f>
        <v>0</v>
      </c>
      <c r="K28" s="220">
        <f>ROUND(SUM(K26:K27),2)</f>
        <v>0</v>
      </c>
      <c r="L28" s="236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</row>
    <row r="29" spans="1:52" ht="45" customHeight="1" x14ac:dyDescent="0.25">
      <c r="A29" s="216" t="s">
        <v>264</v>
      </c>
      <c r="B29" s="78">
        <v>127.72</v>
      </c>
      <c r="C29" s="219">
        <f>C11*B29*21</f>
        <v>0</v>
      </c>
      <c r="D29" s="78">
        <v>28.55</v>
      </c>
      <c r="E29" s="219">
        <f>E11*D29*21</f>
        <v>0</v>
      </c>
      <c r="F29" s="78">
        <v>4.0599999999999996</v>
      </c>
      <c r="G29" s="218">
        <f>G11*F29*21</f>
        <v>0</v>
      </c>
      <c r="H29" s="235">
        <v>68.39</v>
      </c>
      <c r="I29" s="218">
        <f>I11*H29*21</f>
        <v>0</v>
      </c>
      <c r="J29" s="217">
        <v>0</v>
      </c>
      <c r="K29" s="220">
        <f>K11*J29*21</f>
        <v>0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</row>
    <row r="30" spans="1:52" ht="66" customHeight="1" x14ac:dyDescent="0.25">
      <c r="A30" s="216" t="s">
        <v>265</v>
      </c>
      <c r="B30" s="78">
        <v>6.51</v>
      </c>
      <c r="C30" s="219">
        <f>C13*B30</f>
        <v>0</v>
      </c>
      <c r="D30" s="217">
        <v>0</v>
      </c>
      <c r="E30" s="219">
        <f>E13*D30</f>
        <v>0</v>
      </c>
      <c r="F30" s="217">
        <v>0</v>
      </c>
      <c r="G30" s="218">
        <f>G13*F30</f>
        <v>0</v>
      </c>
      <c r="H30" s="219">
        <v>0</v>
      </c>
      <c r="I30" s="218">
        <f>I13*H30</f>
        <v>0</v>
      </c>
      <c r="J30" s="217">
        <v>0</v>
      </c>
      <c r="K30" s="220">
        <f>K13*J30</f>
        <v>0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</row>
    <row r="31" spans="1:52" ht="51" customHeight="1" x14ac:dyDescent="0.25">
      <c r="A31" s="221" t="s">
        <v>266</v>
      </c>
      <c r="B31" s="222">
        <f>SUM(B29:B30)</f>
        <v>134.22999999999999</v>
      </c>
      <c r="C31" s="223">
        <f>ROUND(SUM(C29:C30),2)</f>
        <v>0</v>
      </c>
      <c r="D31" s="183">
        <f>SUM(D29:D30)</f>
        <v>28.55</v>
      </c>
      <c r="E31" s="223">
        <f>ROUND(SUM(E29:E30),2)</f>
        <v>0</v>
      </c>
      <c r="F31" s="185">
        <f>SUM(F29:F30)</f>
        <v>4.0599999999999996</v>
      </c>
      <c r="G31" s="218">
        <f>ROUND(SUM(G29:G30),2)</f>
        <v>0</v>
      </c>
      <c r="H31" s="237">
        <f>SUM(H29:H30)</f>
        <v>68.39</v>
      </c>
      <c r="I31" s="218">
        <f>ROUND(SUM(I29:I30),2)</f>
        <v>0</v>
      </c>
      <c r="J31" s="225">
        <f>SUM(J29:J30)</f>
        <v>0</v>
      </c>
      <c r="K31" s="220">
        <f>ROUND(SUM(K29:K30),2)</f>
        <v>0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</row>
    <row r="32" spans="1:52" ht="36.75" customHeight="1" x14ac:dyDescent="0.25">
      <c r="A32" s="216" t="s">
        <v>267</v>
      </c>
      <c r="B32" s="78">
        <v>667.48</v>
      </c>
      <c r="C32" s="219">
        <f>C11*B32*21</f>
        <v>0</v>
      </c>
      <c r="D32" s="78">
        <v>172.81</v>
      </c>
      <c r="E32" s="219">
        <f>E11*D32*21</f>
        <v>0</v>
      </c>
      <c r="F32" s="78">
        <v>22.67</v>
      </c>
      <c r="G32" s="218">
        <f>G11*F32*21</f>
        <v>0</v>
      </c>
      <c r="H32" s="235">
        <v>343.55</v>
      </c>
      <c r="I32" s="218">
        <f>I11*H32*21</f>
        <v>0</v>
      </c>
      <c r="J32" s="217">
        <v>0</v>
      </c>
      <c r="K32" s="220">
        <f>K11*J32*21</f>
        <v>0</v>
      </c>
      <c r="L32" s="236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</row>
    <row r="33" spans="1:52" ht="34.5" customHeight="1" x14ac:dyDescent="0.25">
      <c r="A33" s="216" t="s">
        <v>268</v>
      </c>
      <c r="B33" s="217">
        <v>0</v>
      </c>
      <c r="C33" s="219">
        <f>C12*B33*4</f>
        <v>0</v>
      </c>
      <c r="D33" s="217">
        <v>0</v>
      </c>
      <c r="E33" s="219">
        <f>E12*D33*4</f>
        <v>0</v>
      </c>
      <c r="F33" s="217">
        <v>0</v>
      </c>
      <c r="G33" s="218">
        <f>G12*F33*4</f>
        <v>0</v>
      </c>
      <c r="H33" s="238">
        <v>0</v>
      </c>
      <c r="I33" s="239">
        <f>I12*H33*4</f>
        <v>0</v>
      </c>
      <c r="J33" s="217">
        <v>1.84</v>
      </c>
      <c r="K33" s="220">
        <f>K12*J33*4</f>
        <v>0</v>
      </c>
      <c r="L33" s="236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</row>
    <row r="34" spans="1:52" ht="33.75" customHeight="1" x14ac:dyDescent="0.25">
      <c r="A34" s="216" t="s">
        <v>269</v>
      </c>
      <c r="B34" s="78">
        <v>141.44999999999999</v>
      </c>
      <c r="C34" s="219">
        <f>C13*B34</f>
        <v>0</v>
      </c>
      <c r="D34" s="217">
        <v>0</v>
      </c>
      <c r="E34" s="219">
        <f>E13*D34</f>
        <v>0</v>
      </c>
      <c r="F34" s="217">
        <v>0</v>
      </c>
      <c r="G34" s="218">
        <f>G13*F34</f>
        <v>0</v>
      </c>
      <c r="H34" s="238">
        <v>3.66</v>
      </c>
      <c r="I34" s="239">
        <f>I13*H34</f>
        <v>0</v>
      </c>
      <c r="J34" s="217">
        <v>0</v>
      </c>
      <c r="K34" s="220">
        <f>K13*J34</f>
        <v>0</v>
      </c>
      <c r="L34" s="236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</row>
    <row r="35" spans="1:52" ht="33.75" customHeight="1" x14ac:dyDescent="0.25">
      <c r="A35" s="221" t="s">
        <v>218</v>
      </c>
      <c r="B35" s="222">
        <f>SUM(B32:B34)</f>
        <v>808.93000000000006</v>
      </c>
      <c r="C35" s="223">
        <f>ROUND(SUM(C32:C34),2)</f>
        <v>0</v>
      </c>
      <c r="D35" s="183">
        <f>SUM(D32:D34)</f>
        <v>172.81</v>
      </c>
      <c r="E35" s="223">
        <f>ROUND(SUM(E32:E34),2)</f>
        <v>0</v>
      </c>
      <c r="F35" s="185">
        <f>SUM(F32:F34)</f>
        <v>22.67</v>
      </c>
      <c r="G35" s="218">
        <f>ROUND(SUM(G32:G34),2)</f>
        <v>0</v>
      </c>
      <c r="H35" s="224">
        <f>SUM(H32:H34)</f>
        <v>347.21000000000004</v>
      </c>
      <c r="I35" s="239">
        <f>ROUND(SUM(I32:I34),2)</f>
        <v>0</v>
      </c>
      <c r="J35" s="225">
        <f>SUM(J32:J34)</f>
        <v>1.84</v>
      </c>
      <c r="K35" s="220">
        <f>ROUND(SUM(K32:K34),2)</f>
        <v>0</v>
      </c>
      <c r="L35" s="236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</row>
    <row r="36" spans="1:52" ht="35.25" customHeight="1" x14ac:dyDescent="0.25">
      <c r="A36" s="216" t="s">
        <v>270</v>
      </c>
      <c r="B36" s="87">
        <v>1062.49</v>
      </c>
      <c r="C36" s="219">
        <f>C11*B36*21</f>
        <v>0</v>
      </c>
      <c r="D36" s="78">
        <v>124.08</v>
      </c>
      <c r="E36" s="219">
        <f>E11*D36*21</f>
        <v>0</v>
      </c>
      <c r="F36" s="78">
        <v>59.81</v>
      </c>
      <c r="G36" s="218">
        <f>G11*F36*21</f>
        <v>0</v>
      </c>
      <c r="H36" s="238">
        <v>938.82</v>
      </c>
      <c r="I36" s="239">
        <f>I11*H36*21</f>
        <v>0</v>
      </c>
      <c r="J36" s="217">
        <v>132.37</v>
      </c>
      <c r="K36" s="220">
        <f>K11*J36*21</f>
        <v>0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</row>
    <row r="37" spans="1:52" ht="35.25" customHeight="1" x14ac:dyDescent="0.25">
      <c r="A37" s="216" t="s">
        <v>271</v>
      </c>
      <c r="B37" s="227">
        <v>0</v>
      </c>
      <c r="C37" s="219">
        <f>C12*B37*4</f>
        <v>0</v>
      </c>
      <c r="D37" s="217">
        <v>0</v>
      </c>
      <c r="E37" s="219">
        <f>E12*D37*4</f>
        <v>0</v>
      </c>
      <c r="F37" s="217">
        <v>0</v>
      </c>
      <c r="G37" s="218">
        <f>G12*F37*4</f>
        <v>0</v>
      </c>
      <c r="H37" s="238">
        <v>0</v>
      </c>
      <c r="I37" s="239">
        <f>I12*H37*4</f>
        <v>0</v>
      </c>
      <c r="J37" s="217">
        <v>0</v>
      </c>
      <c r="K37" s="220">
        <f>K12*J37*4</f>
        <v>0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</row>
    <row r="38" spans="1:52" ht="35.25" customHeight="1" x14ac:dyDescent="0.25">
      <c r="A38" s="216" t="s">
        <v>272</v>
      </c>
      <c r="B38" s="87">
        <v>177.04</v>
      </c>
      <c r="C38" s="219">
        <f>C13*B38</f>
        <v>0</v>
      </c>
      <c r="D38" s="217">
        <v>450.8</v>
      </c>
      <c r="E38" s="219">
        <f>E13*D38</f>
        <v>0</v>
      </c>
      <c r="F38" s="78">
        <v>9.1999999999999993</v>
      </c>
      <c r="G38" s="218">
        <f>G13*F38</f>
        <v>0</v>
      </c>
      <c r="H38" s="238">
        <v>0</v>
      </c>
      <c r="I38" s="239">
        <f>I13*H38</f>
        <v>0</v>
      </c>
      <c r="J38" s="217">
        <v>88.6</v>
      </c>
      <c r="K38" s="220">
        <f>K13*J38</f>
        <v>0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</row>
    <row r="39" spans="1:52" ht="35.25" customHeight="1" x14ac:dyDescent="0.25">
      <c r="A39" s="221" t="s">
        <v>273</v>
      </c>
      <c r="B39" s="240">
        <f>SUM(B36:B38)</f>
        <v>1239.53</v>
      </c>
      <c r="C39" s="223">
        <f>ROUND(SUM(C36:C38),2)</f>
        <v>0</v>
      </c>
      <c r="D39" s="241">
        <f>SUM(D36:D38)</f>
        <v>574.88</v>
      </c>
      <c r="E39" s="223">
        <f>ROUND(SUM(E36:E38),2)</f>
        <v>0</v>
      </c>
      <c r="F39" s="242">
        <f>SUM(F36:F38)</f>
        <v>69.010000000000005</v>
      </c>
      <c r="G39" s="218">
        <f>ROUND(SUM(G36:G38),2)</f>
        <v>0</v>
      </c>
      <c r="H39" s="224">
        <f>SUM(H36:H38)</f>
        <v>938.82</v>
      </c>
      <c r="I39" s="239">
        <f>ROUND(SUM(I36:I38),2)</f>
        <v>0</v>
      </c>
      <c r="J39" s="225">
        <f>SUM(J36:J38)</f>
        <v>220.97</v>
      </c>
      <c r="K39" s="220">
        <f>ROUND(SUM(K36:K38),2)</f>
        <v>0</v>
      </c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</row>
    <row r="40" spans="1:52" ht="56.25" customHeight="1" x14ac:dyDescent="0.25">
      <c r="A40" s="216" t="s">
        <v>274</v>
      </c>
      <c r="B40" s="78">
        <v>546.6</v>
      </c>
      <c r="C40" s="219">
        <f>C11*B40*21</f>
        <v>0</v>
      </c>
      <c r="D40" s="78">
        <v>142.5</v>
      </c>
      <c r="E40" s="219">
        <f>E11*D40*21</f>
        <v>0</v>
      </c>
      <c r="F40" s="78">
        <v>38.64</v>
      </c>
      <c r="G40" s="218">
        <f>G11*F40*21</f>
        <v>0</v>
      </c>
      <c r="H40" s="238">
        <v>195.77</v>
      </c>
      <c r="I40" s="239">
        <f>I11*H40*21</f>
        <v>0</v>
      </c>
      <c r="J40" s="217">
        <v>5.32</v>
      </c>
      <c r="K40" s="220">
        <f>K11*J40*21</f>
        <v>0</v>
      </c>
      <c r="L40" s="236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</row>
    <row r="41" spans="1:52" ht="56.25" customHeight="1" x14ac:dyDescent="0.25">
      <c r="A41" s="216" t="s">
        <v>275</v>
      </c>
      <c r="B41" s="78">
        <v>25.28</v>
      </c>
      <c r="C41" s="219">
        <f>C12*B41*4</f>
        <v>0</v>
      </c>
      <c r="D41" s="217">
        <v>0</v>
      </c>
      <c r="E41" s="219">
        <f>E12*D41*4</f>
        <v>0</v>
      </c>
      <c r="F41" s="217">
        <v>0</v>
      </c>
      <c r="G41" s="218">
        <f>G12*F41*4</f>
        <v>0</v>
      </c>
      <c r="H41" s="238">
        <v>0</v>
      </c>
      <c r="I41" s="239">
        <f>I12*H41*4</f>
        <v>0</v>
      </c>
      <c r="J41" s="217">
        <v>0</v>
      </c>
      <c r="K41" s="220">
        <f>K12*J41*4</f>
        <v>0</v>
      </c>
      <c r="L41" s="236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</row>
    <row r="42" spans="1:52" ht="52.5" customHeight="1" x14ac:dyDescent="0.25">
      <c r="A42" s="216" t="s">
        <v>276</v>
      </c>
      <c r="B42" s="78">
        <v>40.01</v>
      </c>
      <c r="C42" s="219">
        <f>C13*B42</f>
        <v>0</v>
      </c>
      <c r="D42" s="217">
        <v>0</v>
      </c>
      <c r="E42" s="219">
        <f>E13*D42</f>
        <v>0</v>
      </c>
      <c r="F42" s="217">
        <v>0</v>
      </c>
      <c r="G42" s="218">
        <f>G13*F42</f>
        <v>0</v>
      </c>
      <c r="H42" s="238">
        <v>0</v>
      </c>
      <c r="I42" s="239">
        <f>I13*H42</f>
        <v>0</v>
      </c>
      <c r="J42" s="217">
        <v>0</v>
      </c>
      <c r="K42" s="220">
        <f>K13*J42</f>
        <v>0</v>
      </c>
      <c r="L42" s="236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</row>
    <row r="43" spans="1:52" ht="58.5" customHeight="1" x14ac:dyDescent="0.25">
      <c r="A43" s="221" t="s">
        <v>277</v>
      </c>
      <c r="B43" s="222">
        <f>SUM(B40:B42)</f>
        <v>611.89</v>
      </c>
      <c r="C43" s="223">
        <f>ROUND(SUM(C40:C42),2)</f>
        <v>0</v>
      </c>
      <c r="D43" s="183">
        <f>SUM(D40:D42)</f>
        <v>142.5</v>
      </c>
      <c r="E43" s="223">
        <f>ROUND(SUM(E40:E42),2)</f>
        <v>0</v>
      </c>
      <c r="F43" s="185">
        <f>SUM(F40:F42)</f>
        <v>38.64</v>
      </c>
      <c r="G43" s="218">
        <f>ROUND(SUM(G40:G42),2)</f>
        <v>0</v>
      </c>
      <c r="H43" s="224">
        <f>SUM(H40:H42)</f>
        <v>195.77</v>
      </c>
      <c r="I43" s="239">
        <f>ROUND(SUM(I40:I42),2)</f>
        <v>0</v>
      </c>
      <c r="J43" s="225">
        <f>SUM(J40:J42)</f>
        <v>5.32</v>
      </c>
      <c r="K43" s="220">
        <f>ROUND(SUM(K40:K42),2)</f>
        <v>0</v>
      </c>
      <c r="L43" s="236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</row>
    <row r="44" spans="1:52" ht="39" customHeight="1" x14ac:dyDescent="0.25">
      <c r="A44" s="216" t="s">
        <v>278</v>
      </c>
      <c r="B44" s="80">
        <v>57.79</v>
      </c>
      <c r="C44" s="219">
        <f>C13*B44</f>
        <v>0</v>
      </c>
      <c r="D44" s="80">
        <v>14.3</v>
      </c>
      <c r="E44" s="219">
        <f>E13*D44</f>
        <v>0</v>
      </c>
      <c r="F44" s="238">
        <v>0</v>
      </c>
      <c r="G44" s="218">
        <f>G13*F44</f>
        <v>0</v>
      </c>
      <c r="H44" s="238">
        <v>0</v>
      </c>
      <c r="I44" s="239">
        <f>I13*H44</f>
        <v>0</v>
      </c>
      <c r="J44" s="243">
        <v>0</v>
      </c>
      <c r="K44" s="220">
        <f>K13*J44</f>
        <v>0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</row>
    <row r="45" spans="1:52" ht="39" customHeight="1" x14ac:dyDescent="0.25">
      <c r="A45" s="244" t="s">
        <v>279</v>
      </c>
      <c r="B45" s="245">
        <f t="shared" ref="B45:K45" si="0">SUM(B44:B44)</f>
        <v>57.79</v>
      </c>
      <c r="C45" s="218">
        <f t="shared" si="0"/>
        <v>0</v>
      </c>
      <c r="D45" s="183">
        <f t="shared" si="0"/>
        <v>14.3</v>
      </c>
      <c r="E45" s="218">
        <f t="shared" si="0"/>
        <v>0</v>
      </c>
      <c r="F45" s="246">
        <f t="shared" si="0"/>
        <v>0</v>
      </c>
      <c r="G45" s="218">
        <f t="shared" si="0"/>
        <v>0</v>
      </c>
      <c r="H45" s="224">
        <f t="shared" si="0"/>
        <v>0</v>
      </c>
      <c r="I45" s="218">
        <f t="shared" si="0"/>
        <v>0</v>
      </c>
      <c r="J45" s="225">
        <f t="shared" si="0"/>
        <v>0</v>
      </c>
      <c r="K45" s="220">
        <f t="shared" si="0"/>
        <v>0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</row>
    <row r="46" spans="1:52" ht="39" customHeight="1" x14ac:dyDescent="0.25">
      <c r="A46" s="216" t="s">
        <v>280</v>
      </c>
      <c r="B46" s="78">
        <v>133.66999999999999</v>
      </c>
      <c r="C46" s="219">
        <f>C11*B46*21</f>
        <v>0</v>
      </c>
      <c r="D46" s="78">
        <v>52.54</v>
      </c>
      <c r="E46" s="219">
        <f>E11*D46*21</f>
        <v>0</v>
      </c>
      <c r="F46" s="235">
        <v>2.29</v>
      </c>
      <c r="G46" s="218">
        <f>G11*F46*21</f>
        <v>0</v>
      </c>
      <c r="H46" s="238">
        <v>88.57</v>
      </c>
      <c r="I46" s="239">
        <f>I11*H46*21</f>
        <v>0</v>
      </c>
      <c r="J46" s="217">
        <v>0</v>
      </c>
      <c r="K46" s="220">
        <f>K11*J46*21</f>
        <v>0</v>
      </c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</row>
    <row r="47" spans="1:52" ht="39" customHeight="1" x14ac:dyDescent="0.25">
      <c r="A47" s="216" t="s">
        <v>281</v>
      </c>
      <c r="B47" s="217">
        <v>0</v>
      </c>
      <c r="C47" s="219">
        <f>C12*B47*4</f>
        <v>0</v>
      </c>
      <c r="D47" s="217">
        <v>0</v>
      </c>
      <c r="E47" s="219">
        <f>E12*D47*4</f>
        <v>0</v>
      </c>
      <c r="F47" s="235">
        <v>0</v>
      </c>
      <c r="G47" s="218">
        <f>G12*F47*4</f>
        <v>0</v>
      </c>
      <c r="H47" s="238">
        <v>0</v>
      </c>
      <c r="I47" s="239">
        <f>I12*H47*4</f>
        <v>0</v>
      </c>
      <c r="J47" s="217">
        <v>0</v>
      </c>
      <c r="K47" s="220">
        <f>K12*J47*4</f>
        <v>0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</row>
    <row r="48" spans="1:52" ht="39" customHeight="1" x14ac:dyDescent="0.25">
      <c r="A48" s="216" t="s">
        <v>282</v>
      </c>
      <c r="B48" s="217">
        <v>42.61</v>
      </c>
      <c r="C48" s="219">
        <f>C13*B48</f>
        <v>0</v>
      </c>
      <c r="D48" s="217">
        <v>0</v>
      </c>
      <c r="E48" s="219">
        <f>E13*D48</f>
        <v>0</v>
      </c>
      <c r="F48" s="235">
        <v>0</v>
      </c>
      <c r="G48" s="218">
        <f>G13*F48</f>
        <v>0</v>
      </c>
      <c r="H48" s="238">
        <v>0</v>
      </c>
      <c r="I48" s="239">
        <f>I13*H48</f>
        <v>0</v>
      </c>
      <c r="J48" s="217">
        <v>0</v>
      </c>
      <c r="K48" s="220">
        <f>K13*J48</f>
        <v>0</v>
      </c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</row>
    <row r="49" spans="1:52" ht="41.25" customHeight="1" x14ac:dyDescent="0.25">
      <c r="A49" s="221" t="s">
        <v>283</v>
      </c>
      <c r="B49" s="247">
        <f>SUM(B46:B48)</f>
        <v>176.27999999999997</v>
      </c>
      <c r="C49" s="223">
        <f>ROUND(SUM(C46:C48),2)</f>
        <v>0</v>
      </c>
      <c r="D49" s="241">
        <f>SUM(D46:D48)</f>
        <v>52.54</v>
      </c>
      <c r="E49" s="223">
        <f>ROUND(SUM(E46:E48),2)</f>
        <v>0</v>
      </c>
      <c r="F49" s="246">
        <f>SUM(F46:F48)</f>
        <v>2.29</v>
      </c>
      <c r="G49" s="218">
        <f>ROUND(SUM(G46:G48),2)</f>
        <v>0</v>
      </c>
      <c r="H49" s="224">
        <f>SUM(H46:H48)</f>
        <v>88.57</v>
      </c>
      <c r="I49" s="239">
        <f>ROUND(SUM(I46:I48),2)</f>
        <v>0</v>
      </c>
      <c r="J49" s="225">
        <f>SUM(J46:J48)</f>
        <v>0</v>
      </c>
      <c r="K49" s="220">
        <f>ROUND(SUM(K46:K48),2)</f>
        <v>0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</row>
    <row r="50" spans="1:52" ht="37.5" customHeight="1" x14ac:dyDescent="0.25">
      <c r="A50" s="216" t="s">
        <v>284</v>
      </c>
      <c r="B50" s="78">
        <v>642.1</v>
      </c>
      <c r="C50" s="219">
        <f>C11*B50*21</f>
        <v>0</v>
      </c>
      <c r="D50" s="78">
        <v>136.65</v>
      </c>
      <c r="E50" s="219">
        <f>E11*D50*21</f>
        <v>0</v>
      </c>
      <c r="F50" s="235">
        <v>0</v>
      </c>
      <c r="G50" s="218">
        <f>G11*F50*21</f>
        <v>0</v>
      </c>
      <c r="H50" s="238">
        <v>269.18</v>
      </c>
      <c r="I50" s="239">
        <f>I11*H50*21</f>
        <v>0</v>
      </c>
      <c r="J50" s="217">
        <v>0</v>
      </c>
      <c r="K50" s="220">
        <f>K11*J50*21</f>
        <v>0</v>
      </c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</row>
    <row r="51" spans="1:52" ht="37.5" customHeight="1" x14ac:dyDescent="0.25">
      <c r="A51" s="216" t="s">
        <v>285</v>
      </c>
      <c r="B51" s="80">
        <v>4.74</v>
      </c>
      <c r="C51" s="248">
        <f>C12*B51*4</f>
        <v>0</v>
      </c>
      <c r="D51" s="243">
        <v>0</v>
      </c>
      <c r="E51" s="248">
        <f>E12*D51*4</f>
        <v>0</v>
      </c>
      <c r="F51" s="238">
        <v>0</v>
      </c>
      <c r="G51" s="249">
        <f>G12*F51*4</f>
        <v>0</v>
      </c>
      <c r="H51" s="238">
        <v>96.66</v>
      </c>
      <c r="I51" s="223">
        <f>I12*H51*4</f>
        <v>0</v>
      </c>
      <c r="J51" s="217">
        <v>7.98</v>
      </c>
      <c r="K51" s="220">
        <f>K12*J51*4</f>
        <v>0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</row>
    <row r="52" spans="1:52" ht="39.75" customHeight="1" x14ac:dyDescent="0.25">
      <c r="A52" s="250" t="s">
        <v>196</v>
      </c>
      <c r="B52" s="222">
        <f>SUM(B50:B51)</f>
        <v>646.84</v>
      </c>
      <c r="C52" s="223">
        <f>ROUND(SUM(C50:C51),2)</f>
        <v>0</v>
      </c>
      <c r="D52" s="183">
        <f>SUM(D50:D51)</f>
        <v>136.65</v>
      </c>
      <c r="E52" s="223">
        <f>ROUND(SUM(E50:E51),2)</f>
        <v>0</v>
      </c>
      <c r="F52" s="246">
        <f>SUM(F50:F51)</f>
        <v>0</v>
      </c>
      <c r="G52" s="219">
        <f>ROUND(SUM(G50:G51),2)</f>
        <v>0</v>
      </c>
      <c r="H52" s="224">
        <f>SUM(H50:H51)</f>
        <v>365.84000000000003</v>
      </c>
      <c r="I52" s="219">
        <f>ROUND(SUM(I50:I51),2)</f>
        <v>0</v>
      </c>
      <c r="J52" s="225">
        <f>SUM(J50:J51)</f>
        <v>7.98</v>
      </c>
      <c r="K52" s="220">
        <f>ROUND(SUM(K50:K51),2)</f>
        <v>0</v>
      </c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</row>
    <row r="53" spans="1:52" ht="45" customHeight="1" x14ac:dyDescent="0.25">
      <c r="A53" s="251" t="s">
        <v>286</v>
      </c>
      <c r="B53" s="80">
        <v>93.09</v>
      </c>
      <c r="C53" s="248">
        <f>C11*B53*21</f>
        <v>0</v>
      </c>
      <c r="D53" s="80">
        <v>31.25</v>
      </c>
      <c r="E53" s="248">
        <f>E11*D53*21</f>
        <v>0</v>
      </c>
      <c r="F53" s="238">
        <v>27.54</v>
      </c>
      <c r="G53" s="249">
        <f>G11*F53*21</f>
        <v>0</v>
      </c>
      <c r="H53" s="238">
        <v>25.99</v>
      </c>
      <c r="I53" s="252">
        <f>I11*H53*21</f>
        <v>0</v>
      </c>
      <c r="J53" s="217">
        <v>0</v>
      </c>
      <c r="K53" s="220">
        <f>K11*J53*21</f>
        <v>0</v>
      </c>
      <c r="L53" s="71"/>
      <c r="M53" s="71"/>
      <c r="N53" s="71"/>
      <c r="O53" s="253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</row>
    <row r="54" spans="1:52" ht="45" customHeight="1" x14ac:dyDescent="0.25">
      <c r="A54" s="251" t="s">
        <v>287</v>
      </c>
      <c r="B54" s="80">
        <v>15.62</v>
      </c>
      <c r="C54" s="248">
        <f>C12*B54*4</f>
        <v>0</v>
      </c>
      <c r="D54" s="243">
        <v>0</v>
      </c>
      <c r="E54" s="248">
        <f>E12*D54*4</f>
        <v>0</v>
      </c>
      <c r="F54" s="238">
        <v>0</v>
      </c>
      <c r="G54" s="249">
        <f>G12*F54*4</f>
        <v>0</v>
      </c>
      <c r="H54" s="238">
        <v>0</v>
      </c>
      <c r="I54" s="252">
        <f>I12*H54*4</f>
        <v>0</v>
      </c>
      <c r="J54" s="217">
        <v>0</v>
      </c>
      <c r="K54" s="220">
        <f>K12*J54*4</f>
        <v>0</v>
      </c>
      <c r="L54" s="71"/>
      <c r="M54" s="71"/>
      <c r="N54" s="71"/>
      <c r="O54" s="253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</row>
    <row r="55" spans="1:52" ht="40.5" customHeight="1" x14ac:dyDescent="0.25">
      <c r="A55" s="250" t="s">
        <v>288</v>
      </c>
      <c r="B55" s="222">
        <f>SUM(B53:B54)</f>
        <v>108.71000000000001</v>
      </c>
      <c r="C55" s="223">
        <f>ROUND(SUM(C53:C54),2)</f>
        <v>0</v>
      </c>
      <c r="D55" s="183">
        <f>SUM(D53:D54)</f>
        <v>31.25</v>
      </c>
      <c r="E55" s="223">
        <f>ROUND(SUM(E53:E54),2)</f>
        <v>0</v>
      </c>
      <c r="F55" s="246">
        <f>SUM(F53:F54)</f>
        <v>27.54</v>
      </c>
      <c r="G55" s="219">
        <f>ROUND(SUM(G53:G54),2)</f>
        <v>0</v>
      </c>
      <c r="H55" s="224">
        <f>SUM(H53:H54)</f>
        <v>25.99</v>
      </c>
      <c r="I55" s="219">
        <f>ROUND(SUM(I53:I54),2)</f>
        <v>0</v>
      </c>
      <c r="J55" s="225">
        <f>SUM(J53:J54)</f>
        <v>0</v>
      </c>
      <c r="K55" s="220">
        <f>ROUND(SUM(K53:K54),2)</f>
        <v>0</v>
      </c>
      <c r="L55" s="71"/>
      <c r="M55" s="71"/>
      <c r="N55" s="71"/>
      <c r="O55" s="253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</row>
    <row r="56" spans="1:52" ht="34.5" customHeight="1" x14ac:dyDescent="0.25">
      <c r="A56" s="254" t="s">
        <v>289</v>
      </c>
      <c r="B56" s="80">
        <v>493.35</v>
      </c>
      <c r="C56" s="248">
        <f>C11*B56*9</f>
        <v>0</v>
      </c>
      <c r="D56" s="80">
        <v>46.94</v>
      </c>
      <c r="E56" s="248">
        <f>E11*D56*9</f>
        <v>0</v>
      </c>
      <c r="F56" s="238">
        <v>0.49</v>
      </c>
      <c r="G56" s="249">
        <f>G11*F56*9</f>
        <v>0</v>
      </c>
      <c r="H56" s="238">
        <v>72.239999999999995</v>
      </c>
      <c r="I56" s="252">
        <f>I11*H56*9</f>
        <v>0</v>
      </c>
      <c r="J56" s="217">
        <v>0</v>
      </c>
      <c r="K56" s="220">
        <f>K11*J56*9</f>
        <v>0</v>
      </c>
      <c r="L56" s="71"/>
      <c r="M56" s="71"/>
      <c r="N56" s="71"/>
      <c r="O56" s="253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</row>
    <row r="57" spans="1:52" ht="34.5" customHeight="1" x14ac:dyDescent="0.25">
      <c r="A57" s="254" t="s">
        <v>290</v>
      </c>
      <c r="B57" s="243">
        <v>0</v>
      </c>
      <c r="C57" s="219">
        <f>C13*B57</f>
        <v>0</v>
      </c>
      <c r="D57" s="243">
        <v>0</v>
      </c>
      <c r="E57" s="248">
        <f>E13*D57</f>
        <v>0</v>
      </c>
      <c r="F57" s="238">
        <v>0</v>
      </c>
      <c r="G57" s="219">
        <f>G13*F57</f>
        <v>0</v>
      </c>
      <c r="H57" s="238">
        <v>0</v>
      </c>
      <c r="I57" s="252">
        <f>I13*H57</f>
        <v>0</v>
      </c>
      <c r="J57" s="217">
        <v>0</v>
      </c>
      <c r="K57" s="220">
        <f>K13*J57</f>
        <v>0</v>
      </c>
      <c r="L57" s="71"/>
      <c r="M57" s="71"/>
      <c r="N57" s="71"/>
      <c r="O57" s="253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</row>
    <row r="58" spans="1:52" ht="45.75" customHeight="1" x14ac:dyDescent="0.25">
      <c r="A58" s="250" t="s">
        <v>291</v>
      </c>
      <c r="B58" s="222">
        <f>SUM(B56:B57)</f>
        <v>493.35</v>
      </c>
      <c r="C58" s="223">
        <f>ROUND(SUM(C56:C57),2)</f>
        <v>0</v>
      </c>
      <c r="D58" s="183">
        <f>SUM(D56:D57)</f>
        <v>46.94</v>
      </c>
      <c r="E58" s="223">
        <f>ROUND(SUM(E56:E57),2)</f>
        <v>0</v>
      </c>
      <c r="F58" s="246">
        <f>SUM(F56:F57)</f>
        <v>0.49</v>
      </c>
      <c r="G58" s="219">
        <f>ROUND(SUM(G56:G57),2)</f>
        <v>0</v>
      </c>
      <c r="H58" s="224">
        <f>SUM(H56:H57)</f>
        <v>72.239999999999995</v>
      </c>
      <c r="I58" s="252">
        <f>ROUND(SUM(I56:I57),2)</f>
        <v>0</v>
      </c>
      <c r="J58" s="225">
        <f>SUM(J56:J57)</f>
        <v>0</v>
      </c>
      <c r="K58" s="220">
        <f>ROUND(SUM(K56:K57),2)</f>
        <v>0</v>
      </c>
      <c r="L58" s="71"/>
      <c r="M58" s="71"/>
      <c r="N58" s="71"/>
      <c r="O58" s="253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</row>
    <row r="59" spans="1:52" ht="57" customHeight="1" x14ac:dyDescent="0.25">
      <c r="A59" s="254" t="s">
        <v>292</v>
      </c>
      <c r="B59" s="80">
        <v>64.790000000000006</v>
      </c>
      <c r="C59" s="248">
        <f>C11*B59*9</f>
        <v>0</v>
      </c>
      <c r="D59" s="80">
        <v>48.22</v>
      </c>
      <c r="E59" s="248">
        <f>E11*D59*9</f>
        <v>0</v>
      </c>
      <c r="F59" s="238">
        <v>11.77</v>
      </c>
      <c r="G59" s="249">
        <f>G11*F59*9</f>
        <v>0</v>
      </c>
      <c r="H59" s="238">
        <v>44.79</v>
      </c>
      <c r="I59" s="252">
        <f>I11*H59*9</f>
        <v>0</v>
      </c>
      <c r="J59" s="217">
        <v>0</v>
      </c>
      <c r="K59" s="220">
        <f>K11*J59*9</f>
        <v>0</v>
      </c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</row>
    <row r="60" spans="1:52" ht="113.25" customHeight="1" x14ac:dyDescent="0.25">
      <c r="A60" s="254" t="s">
        <v>293</v>
      </c>
      <c r="B60" s="243">
        <v>0</v>
      </c>
      <c r="C60" s="248">
        <f>C13*B60</f>
        <v>0</v>
      </c>
      <c r="D60" s="243">
        <v>0</v>
      </c>
      <c r="E60" s="248">
        <f>E13*D60</f>
        <v>0</v>
      </c>
      <c r="F60" s="238">
        <v>0</v>
      </c>
      <c r="G60" s="219">
        <f>G13*F60</f>
        <v>0</v>
      </c>
      <c r="H60" s="238">
        <v>0</v>
      </c>
      <c r="I60" s="219">
        <f>I13*H60</f>
        <v>0</v>
      </c>
      <c r="J60" s="243">
        <v>0</v>
      </c>
      <c r="K60" s="220">
        <f>K13*J60</f>
        <v>0</v>
      </c>
      <c r="L60" s="71"/>
      <c r="M60" s="71"/>
      <c r="N60" s="71"/>
      <c r="O60" s="253" t="s">
        <v>232</v>
      </c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</row>
    <row r="61" spans="1:52" ht="30.75" customHeight="1" x14ac:dyDescent="0.25">
      <c r="A61" s="250" t="s">
        <v>294</v>
      </c>
      <c r="B61" s="222">
        <f>SUM(B59:B60)</f>
        <v>64.790000000000006</v>
      </c>
      <c r="C61" s="223">
        <f>ROUND(SUM(C59:C60),2)</f>
        <v>0</v>
      </c>
      <c r="D61" s="183">
        <f>SUM(D59:D60)</f>
        <v>48.22</v>
      </c>
      <c r="E61" s="223">
        <f>ROUND(SUM(E59:E60),2)</f>
        <v>0</v>
      </c>
      <c r="F61" s="246">
        <f>SUM(F59:F60)</f>
        <v>11.77</v>
      </c>
      <c r="G61" s="219">
        <f>ROUND(SUM(G59:G60),2)</f>
        <v>0</v>
      </c>
      <c r="H61" s="224">
        <f>SUM(H59:H60)</f>
        <v>44.79</v>
      </c>
      <c r="I61" s="252">
        <f>ROUND(SUM(I59:I60),2)</f>
        <v>0</v>
      </c>
      <c r="J61" s="225">
        <f>SUM(J59:J60)</f>
        <v>0</v>
      </c>
      <c r="K61" s="220">
        <f>ROUND(SUM(K59:K60),2)</f>
        <v>0</v>
      </c>
      <c r="L61" s="71"/>
      <c r="M61" s="71"/>
      <c r="N61" s="71"/>
      <c r="O61" s="253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</row>
    <row r="62" spans="1:52" ht="16.5" thickBot="1" x14ac:dyDescent="0.3">
      <c r="A62" s="449" t="s">
        <v>189</v>
      </c>
      <c r="B62" s="451">
        <f>SUM(B21,B25,B28,B31,B35,B39,B43,B45,B49,B52,B55,B58,B61)</f>
        <v>5777.7100000000009</v>
      </c>
      <c r="C62" s="447">
        <f>ROUND(SUM(C21,C25,C28,C31,C35,C39,C43,C45,C49,C52,C55,C58,C61),2)</f>
        <v>0</v>
      </c>
      <c r="D62" s="452">
        <f>SUM(D21,D25,D28,D31,D35,D39,D43,D45,D49,D52,D55,D58,D61)</f>
        <v>1835.4</v>
      </c>
      <c r="E62" s="447">
        <f>ROUND(SUM(E21,E25,E28,E31,E35,E39,E43,E45,E49,E52,E55,E58,E61),2)</f>
        <v>0</v>
      </c>
      <c r="F62" s="453">
        <f>SUM(F21,F25,F28,F31,F35,F39,F43,F45,F49,F52,F55,F58,F61)</f>
        <v>281.53999999999996</v>
      </c>
      <c r="G62" s="447">
        <f>ROUND(SUM(G21,G25,G28,G31,G35,G39,G43,G45,G49,G52,G55,G58,G61),2)</f>
        <v>0</v>
      </c>
      <c r="H62" s="443">
        <f>SUM(H21,H25,H28,H31,H35,H39,H43,H45,H49,H52,H55,H58,H61)</f>
        <v>3001.12</v>
      </c>
      <c r="I62" s="447">
        <f>ROUND(SUM(I21,I25,I28,I31,I35,I39,I43,I45,I49,I52,I55,I58,I61),2)</f>
        <v>0</v>
      </c>
      <c r="J62" s="445">
        <f>SUM(J21,J25,J28,J31,J35,J39,J43,J45,J49,J52,J55,J58,J61)</f>
        <v>260.43</v>
      </c>
      <c r="K62" s="433">
        <f>ROUND(SUM(K21,K25,K28,K31,K35,K39,K43,K45,K49,K52,K55,K58,K61),2)</f>
        <v>0</v>
      </c>
      <c r="L62" s="71"/>
      <c r="M62" s="71"/>
      <c r="N62" s="71"/>
      <c r="O62" s="255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</row>
    <row r="63" spans="1:52" ht="16.5" thickBot="1" x14ac:dyDescent="0.3">
      <c r="A63" s="450"/>
      <c r="B63" s="444"/>
      <c r="C63" s="421"/>
      <c r="D63" s="444"/>
      <c r="E63" s="421"/>
      <c r="F63" s="444"/>
      <c r="G63" s="421"/>
      <c r="H63" s="444"/>
      <c r="I63" s="421"/>
      <c r="J63" s="446"/>
      <c r="K63" s="434"/>
      <c r="L63" s="71"/>
      <c r="M63" s="71"/>
      <c r="N63" s="71"/>
      <c r="O63" s="256">
        <f>ROUND(SUM(C62,E62,G62,I62,K62),2)</f>
        <v>0</v>
      </c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</row>
    <row r="64" spans="1:52" ht="15.75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</row>
    <row r="65" spans="1:52" ht="16.5" thickBot="1" x14ac:dyDescent="0.3">
      <c r="A65" s="175" t="s">
        <v>347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36"/>
      <c r="O65" s="236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</row>
    <row r="66" spans="1:52" ht="15.75" x14ac:dyDescent="0.25">
      <c r="A66" s="448" t="s">
        <v>5</v>
      </c>
      <c r="B66" s="258" t="s">
        <v>0</v>
      </c>
      <c r="C66" s="420" t="s">
        <v>3</v>
      </c>
      <c r="D66" s="259" t="s">
        <v>1</v>
      </c>
      <c r="E66" s="420" t="s">
        <v>3</v>
      </c>
      <c r="F66" s="260" t="s">
        <v>2</v>
      </c>
      <c r="G66" s="420" t="s">
        <v>3</v>
      </c>
      <c r="H66" s="261" t="s">
        <v>6</v>
      </c>
      <c r="I66" s="420" t="s">
        <v>3</v>
      </c>
      <c r="J66" s="262" t="s">
        <v>7</v>
      </c>
      <c r="K66" s="435" t="s">
        <v>3</v>
      </c>
      <c r="L66" s="427" t="s">
        <v>10</v>
      </c>
      <c r="M66" s="420" t="s">
        <v>3</v>
      </c>
      <c r="N66" s="429" t="s">
        <v>8</v>
      </c>
      <c r="O66" s="420" t="s">
        <v>3</v>
      </c>
      <c r="P66" s="432" t="s">
        <v>9</v>
      </c>
      <c r="Q66" s="422" t="s">
        <v>3</v>
      </c>
      <c r="R66" s="424" t="s">
        <v>34</v>
      </c>
      <c r="S66" s="422" t="s">
        <v>3</v>
      </c>
      <c r="T66" s="425" t="s">
        <v>14</v>
      </c>
      <c r="U66" s="422" t="s">
        <v>3</v>
      </c>
      <c r="V66" s="418" t="s">
        <v>36</v>
      </c>
      <c r="W66" s="435" t="s">
        <v>3</v>
      </c>
      <c r="X66" s="469" t="s">
        <v>37</v>
      </c>
      <c r="Y66" s="471" t="s">
        <v>3</v>
      </c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</row>
    <row r="67" spans="1:52" ht="18.75" thickBot="1" x14ac:dyDescent="0.3">
      <c r="A67" s="442"/>
      <c r="B67" s="222" t="s">
        <v>251</v>
      </c>
      <c r="C67" s="421"/>
      <c r="D67" s="183" t="s">
        <v>252</v>
      </c>
      <c r="E67" s="421"/>
      <c r="F67" s="185" t="s">
        <v>252</v>
      </c>
      <c r="G67" s="421"/>
      <c r="H67" s="186" t="s">
        <v>251</v>
      </c>
      <c r="I67" s="421"/>
      <c r="J67" s="263" t="s">
        <v>251</v>
      </c>
      <c r="K67" s="434"/>
      <c r="L67" s="428"/>
      <c r="M67" s="419"/>
      <c r="N67" s="430"/>
      <c r="O67" s="419"/>
      <c r="P67" s="419"/>
      <c r="Q67" s="419"/>
      <c r="R67" s="419"/>
      <c r="S67" s="419"/>
      <c r="T67" s="426"/>
      <c r="U67" s="419"/>
      <c r="V67" s="419"/>
      <c r="W67" s="474"/>
      <c r="X67" s="470"/>
      <c r="Y67" s="472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</row>
    <row r="68" spans="1:52" ht="24" customHeight="1" x14ac:dyDescent="0.25">
      <c r="A68" s="210" t="s">
        <v>198</v>
      </c>
      <c r="B68" s="76">
        <v>564.86</v>
      </c>
      <c r="C68" s="264"/>
      <c r="D68" s="76">
        <v>129.93</v>
      </c>
      <c r="E68" s="76"/>
      <c r="F68" s="76">
        <v>4.3499999999999996</v>
      </c>
      <c r="G68" s="265"/>
      <c r="H68" s="266">
        <v>282.31</v>
      </c>
      <c r="I68" s="266"/>
      <c r="J68" s="267">
        <v>23.06</v>
      </c>
      <c r="K68" s="268"/>
      <c r="L68" s="269">
        <v>492.46</v>
      </c>
      <c r="M68" s="270"/>
      <c r="N68" s="76">
        <v>5</v>
      </c>
      <c r="O68" s="271"/>
      <c r="P68" s="76">
        <v>0</v>
      </c>
      <c r="Q68" s="272"/>
      <c r="R68" s="76">
        <v>5</v>
      </c>
      <c r="S68" s="272"/>
      <c r="T68" s="76">
        <v>16</v>
      </c>
      <c r="U68" s="76"/>
      <c r="V68" s="76">
        <v>161</v>
      </c>
      <c r="W68" s="273"/>
      <c r="X68" s="76">
        <v>203.22</v>
      </c>
      <c r="Y68" s="274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</row>
    <row r="69" spans="1:52" ht="27.75" customHeight="1" x14ac:dyDescent="0.25">
      <c r="A69" s="216" t="s">
        <v>199</v>
      </c>
      <c r="B69" s="87">
        <v>772.06</v>
      </c>
      <c r="C69" s="275"/>
      <c r="D69" s="87">
        <v>424.14</v>
      </c>
      <c r="E69" s="87"/>
      <c r="F69" s="87">
        <v>70.94</v>
      </c>
      <c r="G69" s="276"/>
      <c r="H69" s="229">
        <v>542.86</v>
      </c>
      <c r="I69" s="229"/>
      <c r="J69" s="277">
        <v>1.26</v>
      </c>
      <c r="K69" s="278"/>
      <c r="L69" s="279">
        <v>453.28</v>
      </c>
      <c r="M69" s="280"/>
      <c r="N69" s="78">
        <v>0</v>
      </c>
      <c r="O69" s="281"/>
      <c r="P69" s="78">
        <v>0</v>
      </c>
      <c r="Q69" s="219"/>
      <c r="R69" s="78">
        <v>0</v>
      </c>
      <c r="S69" s="219"/>
      <c r="T69" s="78">
        <v>0</v>
      </c>
      <c r="U69" s="78"/>
      <c r="V69" s="78">
        <v>182</v>
      </c>
      <c r="W69" s="218"/>
      <c r="X69" s="78">
        <v>40.22</v>
      </c>
      <c r="Y69" s="282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</row>
    <row r="70" spans="1:52" ht="57" customHeight="1" x14ac:dyDescent="0.25">
      <c r="A70" s="216" t="s">
        <v>200</v>
      </c>
      <c r="B70" s="78">
        <v>98.45</v>
      </c>
      <c r="C70" s="283"/>
      <c r="D70" s="78">
        <v>32.69</v>
      </c>
      <c r="E70" s="78"/>
      <c r="F70" s="78">
        <v>29.78</v>
      </c>
      <c r="G70" s="284"/>
      <c r="H70" s="235">
        <v>28.33</v>
      </c>
      <c r="I70" s="235"/>
      <c r="J70" s="227">
        <v>0</v>
      </c>
      <c r="K70" s="281"/>
      <c r="L70" s="285">
        <v>16.899999999999999</v>
      </c>
      <c r="M70" s="280"/>
      <c r="N70" s="78">
        <v>0</v>
      </c>
      <c r="O70" s="281"/>
      <c r="P70" s="78">
        <v>0</v>
      </c>
      <c r="Q70" s="219"/>
      <c r="R70" s="78">
        <v>0</v>
      </c>
      <c r="S70" s="219"/>
      <c r="T70" s="78">
        <v>0</v>
      </c>
      <c r="U70" s="78"/>
      <c r="V70" s="78">
        <v>37</v>
      </c>
      <c r="W70" s="218"/>
      <c r="X70" s="217">
        <v>0</v>
      </c>
      <c r="Y70" s="282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</row>
    <row r="71" spans="1:52" ht="50.25" customHeight="1" x14ac:dyDescent="0.25">
      <c r="A71" s="216" t="s">
        <v>201</v>
      </c>
      <c r="B71" s="78">
        <v>134.22999999999999</v>
      </c>
      <c r="C71" s="283"/>
      <c r="D71" s="78">
        <v>28.55</v>
      </c>
      <c r="E71" s="78"/>
      <c r="F71" s="78">
        <v>4.0599999999999996</v>
      </c>
      <c r="G71" s="284"/>
      <c r="H71" s="235">
        <v>68.39</v>
      </c>
      <c r="I71" s="235"/>
      <c r="J71" s="227">
        <v>0</v>
      </c>
      <c r="K71" s="281"/>
      <c r="L71" s="285">
        <v>72.739999999999995</v>
      </c>
      <c r="M71" s="280"/>
      <c r="N71" s="78">
        <v>0</v>
      </c>
      <c r="O71" s="281"/>
      <c r="P71" s="78">
        <v>0</v>
      </c>
      <c r="Q71" s="219"/>
      <c r="R71" s="78">
        <v>0</v>
      </c>
      <c r="S71" s="219"/>
      <c r="T71" s="78">
        <v>0</v>
      </c>
      <c r="U71" s="78"/>
      <c r="V71" s="78">
        <v>38</v>
      </c>
      <c r="W71" s="218"/>
      <c r="X71" s="78">
        <v>40.270000000000003</v>
      </c>
      <c r="Y71" s="282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</row>
    <row r="72" spans="1:52" ht="30" customHeight="1" x14ac:dyDescent="0.25">
      <c r="A72" s="216" t="s">
        <v>219</v>
      </c>
      <c r="B72" s="78">
        <v>808.93</v>
      </c>
      <c r="C72" s="283"/>
      <c r="D72" s="78">
        <v>172.81</v>
      </c>
      <c r="E72" s="78"/>
      <c r="F72" s="78">
        <v>22.67</v>
      </c>
      <c r="G72" s="284"/>
      <c r="H72" s="235">
        <v>347.21</v>
      </c>
      <c r="I72" s="235"/>
      <c r="J72" s="227">
        <v>1.84</v>
      </c>
      <c r="K72" s="281"/>
      <c r="L72" s="285">
        <v>349.28</v>
      </c>
      <c r="M72" s="280"/>
      <c r="N72" s="78">
        <v>0</v>
      </c>
      <c r="O72" s="281"/>
      <c r="P72" s="78">
        <v>0</v>
      </c>
      <c r="Q72" s="219"/>
      <c r="R72" s="78">
        <v>0</v>
      </c>
      <c r="S72" s="219"/>
      <c r="T72" s="78">
        <v>0</v>
      </c>
      <c r="U72" s="78"/>
      <c r="V72" s="78">
        <v>174</v>
      </c>
      <c r="W72" s="218"/>
      <c r="X72" s="78">
        <v>456.91</v>
      </c>
      <c r="Y72" s="282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</row>
    <row r="73" spans="1:52" ht="33.75" customHeight="1" x14ac:dyDescent="0.25">
      <c r="A73" s="216" t="s">
        <v>202</v>
      </c>
      <c r="B73" s="87">
        <v>1239.53</v>
      </c>
      <c r="C73" s="283"/>
      <c r="D73" s="78">
        <v>574.88</v>
      </c>
      <c r="E73" s="78"/>
      <c r="F73" s="78">
        <v>69.010000000000005</v>
      </c>
      <c r="G73" s="284"/>
      <c r="H73" s="238">
        <v>938.82</v>
      </c>
      <c r="I73" s="238"/>
      <c r="J73" s="227">
        <v>220.97</v>
      </c>
      <c r="K73" s="281"/>
      <c r="L73" s="285">
        <v>976.28</v>
      </c>
      <c r="M73" s="280"/>
      <c r="N73" s="78">
        <v>0</v>
      </c>
      <c r="O73" s="281"/>
      <c r="P73" s="78">
        <v>0</v>
      </c>
      <c r="Q73" s="219"/>
      <c r="R73" s="78">
        <v>0</v>
      </c>
      <c r="S73" s="219"/>
      <c r="T73" s="78">
        <v>4</v>
      </c>
      <c r="U73" s="78"/>
      <c r="V73" s="78">
        <v>83</v>
      </c>
      <c r="W73" s="218"/>
      <c r="X73" s="217">
        <v>0</v>
      </c>
      <c r="Y73" s="282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</row>
    <row r="74" spans="1:52" ht="42" customHeight="1" x14ac:dyDescent="0.25">
      <c r="A74" s="216" t="s">
        <v>203</v>
      </c>
      <c r="B74" s="78">
        <v>611.89</v>
      </c>
      <c r="C74" s="283"/>
      <c r="D74" s="78">
        <v>142.5</v>
      </c>
      <c r="E74" s="78"/>
      <c r="F74" s="78">
        <v>38.64</v>
      </c>
      <c r="G74" s="284"/>
      <c r="H74" s="238">
        <v>195.77</v>
      </c>
      <c r="I74" s="238"/>
      <c r="J74" s="227">
        <v>5.32</v>
      </c>
      <c r="K74" s="281"/>
      <c r="L74" s="279">
        <v>226.83</v>
      </c>
      <c r="M74" s="280"/>
      <c r="N74" s="78">
        <v>0</v>
      </c>
      <c r="O74" s="281"/>
      <c r="P74" s="78">
        <v>0</v>
      </c>
      <c r="Q74" s="219"/>
      <c r="R74" s="78">
        <v>0</v>
      </c>
      <c r="S74" s="219"/>
      <c r="T74" s="78">
        <v>0</v>
      </c>
      <c r="U74" s="78"/>
      <c r="V74" s="78">
        <v>87</v>
      </c>
      <c r="W74" s="218"/>
      <c r="X74" s="78">
        <v>216.29</v>
      </c>
      <c r="Y74" s="282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</row>
    <row r="75" spans="1:52" ht="30" customHeight="1" x14ac:dyDescent="0.25">
      <c r="A75" s="216" t="s">
        <v>214</v>
      </c>
      <c r="B75" s="78">
        <v>57.79</v>
      </c>
      <c r="C75" s="283"/>
      <c r="D75" s="78">
        <v>14.3</v>
      </c>
      <c r="E75" s="78"/>
      <c r="F75" s="235">
        <v>0</v>
      </c>
      <c r="G75" s="284"/>
      <c r="H75" s="238">
        <v>0</v>
      </c>
      <c r="I75" s="238"/>
      <c r="J75" s="227">
        <v>0</v>
      </c>
      <c r="K75" s="281"/>
      <c r="L75" s="285">
        <v>36.1</v>
      </c>
      <c r="M75" s="280"/>
      <c r="N75" s="78">
        <v>0</v>
      </c>
      <c r="O75" s="281"/>
      <c r="P75" s="78">
        <v>0</v>
      </c>
      <c r="Q75" s="219"/>
      <c r="R75" s="78">
        <v>0</v>
      </c>
      <c r="S75" s="219"/>
      <c r="T75" s="78">
        <v>0</v>
      </c>
      <c r="U75" s="78"/>
      <c r="V75" s="78">
        <v>1</v>
      </c>
      <c r="W75" s="218"/>
      <c r="X75" s="217">
        <v>0</v>
      </c>
      <c r="Y75" s="282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</row>
    <row r="76" spans="1:52" ht="26.25" customHeight="1" x14ac:dyDescent="0.25">
      <c r="A76" s="216" t="s">
        <v>204</v>
      </c>
      <c r="B76" s="78">
        <v>176.28</v>
      </c>
      <c r="C76" s="283"/>
      <c r="D76" s="78">
        <v>52.54</v>
      </c>
      <c r="E76" s="78"/>
      <c r="F76" s="235">
        <v>2.29</v>
      </c>
      <c r="G76" s="284"/>
      <c r="H76" s="238">
        <v>88.57</v>
      </c>
      <c r="I76" s="238"/>
      <c r="J76" s="227">
        <v>0</v>
      </c>
      <c r="K76" s="281"/>
      <c r="L76" s="285">
        <v>99.62</v>
      </c>
      <c r="M76" s="280"/>
      <c r="N76" s="78">
        <v>0</v>
      </c>
      <c r="O76" s="281"/>
      <c r="P76" s="78">
        <v>0</v>
      </c>
      <c r="Q76" s="219"/>
      <c r="R76" s="78">
        <v>0</v>
      </c>
      <c r="S76" s="219"/>
      <c r="T76" s="78">
        <v>0</v>
      </c>
      <c r="U76" s="78"/>
      <c r="V76" s="78">
        <v>29</v>
      </c>
      <c r="W76" s="218"/>
      <c r="X76" s="78">
        <v>130.21</v>
      </c>
      <c r="Y76" s="282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</row>
    <row r="77" spans="1:52" ht="30" customHeight="1" x14ac:dyDescent="0.25">
      <c r="A77" s="216" t="s">
        <v>205</v>
      </c>
      <c r="B77" s="78">
        <v>646.84</v>
      </c>
      <c r="C77" s="283"/>
      <c r="D77" s="78">
        <v>136.65</v>
      </c>
      <c r="E77" s="78"/>
      <c r="F77" s="235">
        <v>0</v>
      </c>
      <c r="G77" s="284"/>
      <c r="H77" s="238">
        <v>365.84</v>
      </c>
      <c r="I77" s="238"/>
      <c r="J77" s="227">
        <v>7.98</v>
      </c>
      <c r="K77" s="281"/>
      <c r="L77" s="285">
        <v>355.26</v>
      </c>
      <c r="M77" s="280"/>
      <c r="N77" s="78">
        <v>0</v>
      </c>
      <c r="O77" s="281"/>
      <c r="P77" s="78">
        <v>0</v>
      </c>
      <c r="Q77" s="219"/>
      <c r="R77" s="78">
        <v>0</v>
      </c>
      <c r="S77" s="219"/>
      <c r="T77" s="78">
        <v>0</v>
      </c>
      <c r="U77" s="78"/>
      <c r="V77" s="78">
        <v>145</v>
      </c>
      <c r="W77" s="218"/>
      <c r="X77" s="78">
        <v>58.48</v>
      </c>
      <c r="Y77" s="282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</row>
    <row r="78" spans="1:52" ht="45.75" customHeight="1" x14ac:dyDescent="0.25">
      <c r="A78" s="251" t="s">
        <v>18</v>
      </c>
      <c r="B78" s="80">
        <v>108.71</v>
      </c>
      <c r="C78" s="283"/>
      <c r="D78" s="80">
        <v>31.25</v>
      </c>
      <c r="E78" s="78"/>
      <c r="F78" s="238">
        <v>27.54</v>
      </c>
      <c r="G78" s="284"/>
      <c r="H78" s="238">
        <v>25.99</v>
      </c>
      <c r="I78" s="238"/>
      <c r="J78" s="227">
        <v>0</v>
      </c>
      <c r="K78" s="281"/>
      <c r="L78" s="285">
        <v>60.68</v>
      </c>
      <c r="M78" s="280"/>
      <c r="N78" s="78">
        <v>0</v>
      </c>
      <c r="O78" s="281"/>
      <c r="P78" s="78">
        <v>0</v>
      </c>
      <c r="Q78" s="219"/>
      <c r="R78" s="78">
        <v>0</v>
      </c>
      <c r="S78" s="219"/>
      <c r="T78" s="78">
        <v>0</v>
      </c>
      <c r="U78" s="78"/>
      <c r="V78" s="78">
        <v>12</v>
      </c>
      <c r="W78" s="218"/>
      <c r="X78" s="78">
        <v>26.43</v>
      </c>
      <c r="Y78" s="282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</row>
    <row r="79" spans="1:52" ht="23.25" customHeight="1" x14ac:dyDescent="0.25">
      <c r="A79" s="254" t="s">
        <v>19</v>
      </c>
      <c r="B79" s="80">
        <v>493.35</v>
      </c>
      <c r="C79" s="283"/>
      <c r="D79" s="80">
        <v>46.94</v>
      </c>
      <c r="E79" s="78"/>
      <c r="F79" s="238">
        <v>0.49</v>
      </c>
      <c r="G79" s="284"/>
      <c r="H79" s="238">
        <v>72.239999999999995</v>
      </c>
      <c r="I79" s="238"/>
      <c r="J79" s="227">
        <v>0</v>
      </c>
      <c r="K79" s="281"/>
      <c r="L79" s="285">
        <v>99.28</v>
      </c>
      <c r="M79" s="280"/>
      <c r="N79" s="78">
        <v>0</v>
      </c>
      <c r="O79" s="281"/>
      <c r="P79" s="78">
        <v>5</v>
      </c>
      <c r="Q79" s="219"/>
      <c r="R79" s="78">
        <v>0</v>
      </c>
      <c r="S79" s="219"/>
      <c r="T79" s="78">
        <v>14</v>
      </c>
      <c r="U79" s="78"/>
      <c r="V79" s="78">
        <v>20</v>
      </c>
      <c r="W79" s="218"/>
      <c r="X79" s="78">
        <v>36.57</v>
      </c>
      <c r="Y79" s="282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</row>
    <row r="80" spans="1:52" ht="150" customHeight="1" x14ac:dyDescent="0.25">
      <c r="A80" s="254" t="s">
        <v>20</v>
      </c>
      <c r="B80" s="80">
        <v>64.790000000000006</v>
      </c>
      <c r="C80" s="283"/>
      <c r="D80" s="80">
        <v>48.22</v>
      </c>
      <c r="E80" s="78"/>
      <c r="F80" s="238">
        <v>11.77</v>
      </c>
      <c r="G80" s="284"/>
      <c r="H80" s="238">
        <v>44.79</v>
      </c>
      <c r="I80" s="238"/>
      <c r="J80" s="227">
        <v>0</v>
      </c>
      <c r="K80" s="281"/>
      <c r="L80" s="286">
        <v>30.26</v>
      </c>
      <c r="M80" s="280"/>
      <c r="N80" s="78">
        <v>0</v>
      </c>
      <c r="O80" s="281"/>
      <c r="P80" s="78">
        <v>0</v>
      </c>
      <c r="Q80" s="219"/>
      <c r="R80" s="78">
        <v>0</v>
      </c>
      <c r="S80" s="219"/>
      <c r="T80" s="78">
        <v>0</v>
      </c>
      <c r="U80" s="78"/>
      <c r="V80" s="78">
        <v>25</v>
      </c>
      <c r="W80" s="218"/>
      <c r="X80" s="287">
        <v>87.7</v>
      </c>
      <c r="Y80" s="282"/>
      <c r="Z80" s="253" t="s">
        <v>231</v>
      </c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</row>
    <row r="81" spans="1:52" ht="16.5" thickBot="1" x14ac:dyDescent="0.3">
      <c r="A81" s="288" t="s">
        <v>189</v>
      </c>
      <c r="B81" s="289">
        <f>SUM(B68:B80)</f>
        <v>5777.7100000000009</v>
      </c>
      <c r="C81" s="322">
        <f>ROUNDUP(12*C62,2)</f>
        <v>0</v>
      </c>
      <c r="D81" s="290">
        <f>SUM(D68:D80)</f>
        <v>1835.4</v>
      </c>
      <c r="E81" s="291">
        <f>ROUNDUP(12*E62,2)</f>
        <v>0</v>
      </c>
      <c r="F81" s="292">
        <f>SUM(F68:F80)</f>
        <v>281.53999999999996</v>
      </c>
      <c r="G81" s="293">
        <f>ROUNDUP(12*G62,2)</f>
        <v>0</v>
      </c>
      <c r="H81" s="294">
        <f>SUM(H68:H80)</f>
        <v>3001.12</v>
      </c>
      <c r="I81" s="322">
        <f>ROUNDUP(12*I62,2)</f>
        <v>0</v>
      </c>
      <c r="J81" s="295">
        <f>SUM(J68:J80)</f>
        <v>260.43</v>
      </c>
      <c r="K81" s="296">
        <f>ROUNDUP(12*K62,2)</f>
        <v>0</v>
      </c>
      <c r="L81" s="297">
        <f>SUM(L68:L80)</f>
        <v>3268.9699999999993</v>
      </c>
      <c r="M81" s="298">
        <f>M11*L81</f>
        <v>0</v>
      </c>
      <c r="N81" s="299">
        <f>SUM(N68:N80)</f>
        <v>5</v>
      </c>
      <c r="O81" s="300">
        <f>O11*N81</f>
        <v>0</v>
      </c>
      <c r="P81" s="191">
        <f>SUM(P68:P80)</f>
        <v>5</v>
      </c>
      <c r="Q81" s="301">
        <f>Q11*P81</f>
        <v>0</v>
      </c>
      <c r="R81" s="193">
        <f>SUM(R68:R80)</f>
        <v>5</v>
      </c>
      <c r="S81" s="301">
        <f>S11*R81</f>
        <v>0</v>
      </c>
      <c r="T81" s="194">
        <f>SUM(T68:T80)</f>
        <v>34</v>
      </c>
      <c r="U81" s="302">
        <f>U11*T81</f>
        <v>0</v>
      </c>
      <c r="V81" s="195">
        <f>SUM(V68:V80)</f>
        <v>994</v>
      </c>
      <c r="W81" s="302">
        <f>W11*V81</f>
        <v>0</v>
      </c>
      <c r="X81" s="303">
        <f>SUM(X68:X80)</f>
        <v>1296.3</v>
      </c>
      <c r="Y81" s="304">
        <f>Y11*X81</f>
        <v>0</v>
      </c>
      <c r="Z81" s="305">
        <f>C81+E81+G81+I81+K81+M81+O81+Q81+S81+U81+W81+Y81</f>
        <v>0</v>
      </c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</row>
    <row r="82" spans="1:52" ht="15.75" x14ac:dyDescent="0.25">
      <c r="A82" s="30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</row>
    <row r="83" spans="1:52" ht="15.75" x14ac:dyDescent="0.25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</row>
    <row r="84" spans="1:52" ht="15.75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</row>
    <row r="85" spans="1:52" ht="15.75" x14ac:dyDescent="0.25">
      <c r="A85" s="307" t="s">
        <v>129</v>
      </c>
      <c r="B85" s="308"/>
      <c r="C85" s="308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</row>
    <row r="86" spans="1:52" ht="15.75" x14ac:dyDescent="0.25">
      <c r="A86" s="309" t="s">
        <v>130</v>
      </c>
      <c r="B86" s="310"/>
      <c r="C86" s="310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</row>
    <row r="87" spans="1:52" ht="15.75" x14ac:dyDescent="0.25">
      <c r="A87" s="100"/>
      <c r="B87" s="311"/>
      <c r="C87" s="31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</row>
    <row r="88" spans="1:52" ht="15.75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</row>
    <row r="89" spans="1:52" ht="15.75" x14ac:dyDescent="0.25">
      <c r="A89" s="71"/>
      <c r="B89" s="71"/>
      <c r="C89" s="78" t="s">
        <v>11</v>
      </c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</row>
    <row r="90" spans="1:52" ht="31.5" x14ac:dyDescent="0.25">
      <c r="A90" s="253" t="s">
        <v>348</v>
      </c>
      <c r="B90" s="71"/>
      <c r="C90" s="312">
        <f>Z81</f>
        <v>0</v>
      </c>
      <c r="D90" s="313"/>
      <c r="E90" s="313"/>
      <c r="F90" s="313"/>
      <c r="G90" s="313"/>
      <c r="H90" s="314"/>
      <c r="I90" s="314"/>
      <c r="J90" s="315"/>
      <c r="K90" s="315"/>
      <c r="L90" s="315"/>
      <c r="M90" s="315"/>
      <c r="N90" s="315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</row>
    <row r="91" spans="1:52" ht="15.75" x14ac:dyDescent="0.25">
      <c r="A91" s="71" t="s">
        <v>4</v>
      </c>
      <c r="B91" s="71"/>
      <c r="C91" s="84">
        <f>C90*0.21</f>
        <v>0</v>
      </c>
      <c r="D91" s="313"/>
      <c r="E91" s="313"/>
      <c r="F91" s="313"/>
      <c r="G91" s="313"/>
      <c r="H91" s="202"/>
      <c r="I91" s="202"/>
      <c r="J91" s="200"/>
      <c r="K91" s="200"/>
      <c r="L91" s="200"/>
      <c r="M91" s="200"/>
      <c r="N91" s="200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</row>
    <row r="92" spans="1:52" ht="31.5" x14ac:dyDescent="0.25">
      <c r="A92" s="253" t="s">
        <v>349</v>
      </c>
      <c r="B92" s="71"/>
      <c r="C92" s="84">
        <f>SUM(C90:C91)</f>
        <v>0</v>
      </c>
      <c r="D92" s="313"/>
      <c r="E92" s="313"/>
      <c r="F92" s="313"/>
      <c r="G92" s="313"/>
      <c r="H92" s="202"/>
      <c r="I92" s="202"/>
      <c r="J92" s="200"/>
      <c r="K92" s="200"/>
      <c r="L92" s="200"/>
      <c r="M92" s="200"/>
      <c r="N92" s="200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</row>
    <row r="93" spans="1:52" ht="15.75" x14ac:dyDescent="0.25">
      <c r="A93" s="71"/>
      <c r="B93" s="71"/>
      <c r="C93" s="71"/>
      <c r="D93" s="313"/>
      <c r="E93" s="313"/>
      <c r="F93" s="313"/>
      <c r="G93" s="313"/>
      <c r="H93" s="202"/>
      <c r="I93" s="202"/>
      <c r="J93" s="200"/>
      <c r="K93" s="200"/>
      <c r="L93" s="200"/>
      <c r="M93" s="200"/>
      <c r="N93" s="200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</row>
    <row r="94" spans="1:52" ht="15.75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</row>
    <row r="95" spans="1:52" ht="15.75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</row>
    <row r="96" spans="1:52" ht="15.75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</row>
    <row r="98" spans="1:7" ht="36.75" customHeight="1" x14ac:dyDescent="0.35">
      <c r="A98" s="417" t="s">
        <v>233</v>
      </c>
      <c r="B98" s="417"/>
      <c r="C98" s="417"/>
      <c r="D98" s="417"/>
      <c r="E98" s="417"/>
      <c r="F98" s="417"/>
      <c r="G98" s="417"/>
    </row>
    <row r="99" spans="1:7" x14ac:dyDescent="0.25">
      <c r="A99" s="2"/>
    </row>
    <row r="100" spans="1:7" ht="48" customHeight="1" x14ac:dyDescent="0.25">
      <c r="B100" s="1"/>
      <c r="C100" s="1"/>
      <c r="D100" s="1"/>
      <c r="E100" s="1"/>
      <c r="F100" s="1"/>
      <c r="G100" s="1"/>
    </row>
    <row r="101" spans="1:7" ht="48" customHeight="1" x14ac:dyDescent="0.25">
      <c r="A101" s="100" t="s">
        <v>297</v>
      </c>
      <c r="B101" s="1"/>
      <c r="C101" s="1"/>
      <c r="E101" s="1"/>
      <c r="F101" s="1"/>
      <c r="G101" s="1"/>
    </row>
    <row r="102" spans="1:7" ht="82.5" customHeight="1" x14ac:dyDescent="0.25">
      <c r="A102" s="71"/>
      <c r="B102" s="316"/>
      <c r="C102" s="317" t="s">
        <v>236</v>
      </c>
      <c r="D102" s="319" t="s">
        <v>295</v>
      </c>
      <c r="E102" s="320" t="s">
        <v>296</v>
      </c>
      <c r="F102" s="1"/>
      <c r="G102" s="12"/>
    </row>
    <row r="103" spans="1:7" ht="25.5" customHeight="1" x14ac:dyDescent="0.25">
      <c r="A103" s="318" t="s">
        <v>234</v>
      </c>
      <c r="B103" s="78" t="s">
        <v>235</v>
      </c>
      <c r="C103" s="13"/>
      <c r="D103" s="6">
        <v>100</v>
      </c>
      <c r="E103" s="10">
        <f>SUM(C103*D103)</f>
        <v>0</v>
      </c>
    </row>
    <row r="106" spans="1:7" ht="15.75" x14ac:dyDescent="0.25">
      <c r="A106" s="71" t="s">
        <v>15</v>
      </c>
      <c r="B106" s="71"/>
      <c r="C106" s="71"/>
      <c r="D106" s="71" t="s">
        <v>16</v>
      </c>
      <c r="E106" s="71"/>
      <c r="F106" s="71"/>
    </row>
  </sheetData>
  <mergeCells count="69">
    <mergeCell ref="B11:B13"/>
    <mergeCell ref="X66:X67"/>
    <mergeCell ref="Y66:Y67"/>
    <mergeCell ref="W9:W10"/>
    <mergeCell ref="W66:W67"/>
    <mergeCell ref="L9:L10"/>
    <mergeCell ref="M9:M10"/>
    <mergeCell ref="T9:T10"/>
    <mergeCell ref="X9:X10"/>
    <mergeCell ref="Y9:Y10"/>
    <mergeCell ref="U9:U10"/>
    <mergeCell ref="V9:V10"/>
    <mergeCell ref="N9:N10"/>
    <mergeCell ref="O9:O10"/>
    <mergeCell ref="P9:P10"/>
    <mergeCell ref="Q9:Q10"/>
    <mergeCell ref="S9:S10"/>
    <mergeCell ref="A6:G6"/>
    <mergeCell ref="A9:A10"/>
    <mergeCell ref="B9:B10"/>
    <mergeCell ref="D9:D10"/>
    <mergeCell ref="F9:F10"/>
    <mergeCell ref="C9:C10"/>
    <mergeCell ref="G9:G10"/>
    <mergeCell ref="I9:I10"/>
    <mergeCell ref="K9:K10"/>
    <mergeCell ref="H9:H10"/>
    <mergeCell ref="J9:J10"/>
    <mergeCell ref="R9:R10"/>
    <mergeCell ref="A66:A67"/>
    <mergeCell ref="A62:A63"/>
    <mergeCell ref="B62:B63"/>
    <mergeCell ref="D62:D63"/>
    <mergeCell ref="F62:F63"/>
    <mergeCell ref="A16:A17"/>
    <mergeCell ref="H62:H63"/>
    <mergeCell ref="J62:J63"/>
    <mergeCell ref="E62:E63"/>
    <mergeCell ref="C62:C63"/>
    <mergeCell ref="G62:G63"/>
    <mergeCell ref="I62:I63"/>
    <mergeCell ref="D11:D13"/>
    <mergeCell ref="G16:G17"/>
    <mergeCell ref="P66:P67"/>
    <mergeCell ref="K62:K63"/>
    <mergeCell ref="G66:G67"/>
    <mergeCell ref="I66:I67"/>
    <mergeCell ref="K66:K67"/>
    <mergeCell ref="I16:I17"/>
    <mergeCell ref="K16:K17"/>
    <mergeCell ref="F11:F13"/>
    <mergeCell ref="H11:H13"/>
    <mergeCell ref="J11:J13"/>
    <mergeCell ref="A98:G98"/>
    <mergeCell ref="V66:V67"/>
    <mergeCell ref="C66:C67"/>
    <mergeCell ref="E66:E67"/>
    <mergeCell ref="E9:E10"/>
    <mergeCell ref="E16:E17"/>
    <mergeCell ref="C16:C17"/>
    <mergeCell ref="Q66:Q67"/>
    <mergeCell ref="R66:R67"/>
    <mergeCell ref="S66:S67"/>
    <mergeCell ref="T66:T67"/>
    <mergeCell ref="U66:U67"/>
    <mergeCell ref="L66:L67"/>
    <mergeCell ref="M66:M67"/>
    <mergeCell ref="N66:N67"/>
    <mergeCell ref="O66:O67"/>
  </mergeCells>
  <pageMargins left="0.7" right="0.7" top="0.78740157499999996" bottom="0.78740157499999996" header="0.3" footer="0.3"/>
  <pageSetup paperSize="8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EFDB-D8C3-4B56-8563-64700FF73B6C}">
  <dimension ref="A1:N34"/>
  <sheetViews>
    <sheetView zoomScaleNormal="100" workbookViewId="0">
      <selection activeCell="F6" sqref="F6"/>
    </sheetView>
  </sheetViews>
  <sheetFormatPr defaultRowHeight="15" x14ac:dyDescent="0.25"/>
  <cols>
    <col min="1" max="1" width="4.28515625" style="98" customWidth="1"/>
    <col min="2" max="2" width="20.5703125" style="98" customWidth="1"/>
    <col min="3" max="3" width="26.85546875" style="98" customWidth="1"/>
    <col min="4" max="4" width="19.7109375" style="98" customWidth="1"/>
    <col min="5" max="5" width="15.85546875" style="98" customWidth="1"/>
    <col min="6" max="6" width="16.7109375" style="98" customWidth="1"/>
    <col min="7" max="7" width="13.7109375" style="98" customWidth="1"/>
    <col min="8" max="8" width="16.28515625" style="98" customWidth="1"/>
    <col min="9" max="10" width="15.42578125" style="98" customWidth="1"/>
    <col min="11" max="11" width="24.7109375" style="98" customWidth="1"/>
    <col min="12" max="12" width="20.5703125" style="98" customWidth="1"/>
    <col min="13" max="13" width="17.5703125" style="98" customWidth="1"/>
    <col min="14" max="14" width="20.7109375" style="98" customWidth="1"/>
    <col min="15" max="24" width="9.140625" style="98"/>
    <col min="25" max="25" width="15" style="98" customWidth="1"/>
    <col min="26" max="16384" width="9.140625" style="98"/>
  </cols>
  <sheetData>
    <row r="1" spans="1:14" x14ac:dyDescent="0.25">
      <c r="B1" t="s">
        <v>355</v>
      </c>
    </row>
    <row r="2" spans="1:14" x14ac:dyDescent="0.25">
      <c r="B2" s="99"/>
    </row>
    <row r="3" spans="1:14" ht="16.5" thickBot="1" x14ac:dyDescent="0.3">
      <c r="A3" s="71"/>
      <c r="B3" s="100" t="s">
        <v>358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5.75" x14ac:dyDescent="0.25">
      <c r="A4" s="71"/>
      <c r="B4" s="101"/>
      <c r="C4" s="100"/>
      <c r="D4" s="100"/>
      <c r="E4" s="100"/>
      <c r="F4" s="100"/>
      <c r="G4" s="100"/>
      <c r="H4" s="100"/>
      <c r="I4" s="100"/>
      <c r="J4" s="100"/>
      <c r="K4" s="71"/>
      <c r="L4" s="71"/>
      <c r="M4" s="500" t="s">
        <v>150</v>
      </c>
      <c r="N4" s="502">
        <v>0.21</v>
      </c>
    </row>
    <row r="5" spans="1:14" ht="24" thickBot="1" x14ac:dyDescent="0.4">
      <c r="A5" s="71"/>
      <c r="B5" s="351" t="s">
        <v>351</v>
      </c>
      <c r="C5" s="100"/>
      <c r="D5" s="100"/>
      <c r="E5" s="100"/>
      <c r="F5" s="100"/>
      <c r="G5" s="100"/>
      <c r="H5" s="100"/>
      <c r="I5" s="100"/>
      <c r="J5" s="100"/>
      <c r="K5" s="71"/>
      <c r="L5" s="71"/>
      <c r="M5" s="501"/>
      <c r="N5" s="503"/>
    </row>
    <row r="6" spans="1:14" ht="163.5" customHeight="1" thickBot="1" x14ac:dyDescent="0.3">
      <c r="A6" s="102" t="s">
        <v>151</v>
      </c>
      <c r="B6" s="103"/>
      <c r="C6" s="104" t="s">
        <v>354</v>
      </c>
      <c r="D6" s="105" t="s">
        <v>209</v>
      </c>
      <c r="E6" s="150" t="s">
        <v>152</v>
      </c>
      <c r="F6" s="106" t="s">
        <v>153</v>
      </c>
      <c r="G6" s="107" t="s">
        <v>154</v>
      </c>
      <c r="H6" s="108" t="s">
        <v>155</v>
      </c>
      <c r="I6" s="109" t="s">
        <v>156</v>
      </c>
      <c r="J6" s="158" t="s">
        <v>227</v>
      </c>
      <c r="K6" s="104" t="s">
        <v>228</v>
      </c>
      <c r="L6" s="104" t="s">
        <v>157</v>
      </c>
      <c r="M6" s="103" t="s">
        <v>158</v>
      </c>
      <c r="N6" s="110" t="s">
        <v>159</v>
      </c>
    </row>
    <row r="7" spans="1:14" ht="16.5" thickBot="1" x14ac:dyDescent="0.3">
      <c r="A7" s="504" t="s">
        <v>160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6"/>
    </row>
    <row r="8" spans="1:14" ht="16.5" thickBot="1" x14ac:dyDescent="0.3">
      <c r="A8" s="504" t="s">
        <v>161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6"/>
    </row>
    <row r="9" spans="1:14" ht="16.5" thickBot="1" x14ac:dyDescent="0.3">
      <c r="A9" s="483" t="s">
        <v>192</v>
      </c>
      <c r="B9" s="499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4"/>
    </row>
    <row r="10" spans="1:14" ht="16.5" thickBot="1" x14ac:dyDescent="0.3">
      <c r="A10" s="483" t="s">
        <v>167</v>
      </c>
      <c r="B10" s="499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4"/>
    </row>
    <row r="11" spans="1:14" ht="16.5" thickBot="1" x14ac:dyDescent="0.3">
      <c r="A11" s="483" t="s">
        <v>220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4"/>
    </row>
    <row r="12" spans="1:14" ht="16.5" thickBot="1" x14ac:dyDescent="0.3">
      <c r="A12" s="483" t="s">
        <v>162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4"/>
    </row>
    <row r="13" spans="1:14" ht="16.5" thickBot="1" x14ac:dyDescent="0.3">
      <c r="A13" s="483" t="s">
        <v>163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5"/>
    </row>
    <row r="14" spans="1:14" ht="16.5" thickBot="1" x14ac:dyDescent="0.3">
      <c r="A14" s="483" t="s">
        <v>212</v>
      </c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5"/>
    </row>
    <row r="15" spans="1:14" ht="15.75" thickBot="1" x14ac:dyDescent="0.3">
      <c r="A15" s="483" t="s">
        <v>213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6"/>
    </row>
    <row r="16" spans="1:14" ht="16.5" thickBot="1" x14ac:dyDescent="0.3">
      <c r="A16" s="483" t="s">
        <v>182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5"/>
    </row>
    <row r="17" spans="1:14" ht="16.5" thickBot="1" x14ac:dyDescent="0.3">
      <c r="A17" s="483" t="s">
        <v>183</v>
      </c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5"/>
    </row>
    <row r="18" spans="1:14" ht="16.5" thickBot="1" x14ac:dyDescent="0.3">
      <c r="A18" s="483" t="s">
        <v>184</v>
      </c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5"/>
    </row>
    <row r="19" spans="1:14" ht="16.5" thickBot="1" x14ac:dyDescent="0.3">
      <c r="A19" s="486" t="s">
        <v>185</v>
      </c>
      <c r="B19" s="487"/>
      <c r="C19" s="487"/>
      <c r="D19" s="487"/>
      <c r="E19" s="487"/>
      <c r="F19" s="487"/>
      <c r="G19" s="487"/>
      <c r="H19" s="487"/>
      <c r="I19" s="487"/>
      <c r="J19" s="487"/>
      <c r="K19" s="487"/>
      <c r="L19" s="487"/>
      <c r="M19" s="487"/>
      <c r="N19" s="488"/>
    </row>
    <row r="20" spans="1:14" ht="42.75" customHeight="1" thickBot="1" x14ac:dyDescent="0.3">
      <c r="A20" s="497" t="s">
        <v>350</v>
      </c>
      <c r="B20" s="498"/>
      <c r="C20" s="111">
        <f>'jednotkové ceny úklidů'!O63</f>
        <v>0</v>
      </c>
      <c r="D20" s="112">
        <f>'jednotkové ceny úklidů'!M81</f>
        <v>0</v>
      </c>
      <c r="E20" s="151">
        <f>'jednotkové ceny úklidů'!O81</f>
        <v>0</v>
      </c>
      <c r="F20" s="113">
        <f>'jednotkové ceny úklidů'!Q81</f>
        <v>0</v>
      </c>
      <c r="G20" s="114">
        <f>'jednotkové ceny úklidů'!S81</f>
        <v>0</v>
      </c>
      <c r="H20" s="115">
        <f>'jednotkové ceny úklidů'!U81</f>
        <v>0</v>
      </c>
      <c r="I20" s="116">
        <f>'jednotkové ceny úklidů'!W81</f>
        <v>0</v>
      </c>
      <c r="J20" s="159">
        <f>'jednotkové ceny úklidů'!Y81</f>
        <v>0</v>
      </c>
      <c r="K20" s="117">
        <f>(C20*12)+D20+E20+F20+G20+H20+I20+J20</f>
        <v>0</v>
      </c>
      <c r="L20" s="118">
        <f>K20*4</f>
        <v>0</v>
      </c>
      <c r="M20" s="119">
        <f>L20*0.21</f>
        <v>0</v>
      </c>
      <c r="N20" s="120">
        <f>SUM(L20:M20)</f>
        <v>0</v>
      </c>
    </row>
    <row r="21" spans="1:14" ht="25.5" customHeight="1" thickBot="1" x14ac:dyDescent="0.3">
      <c r="A21" s="121" t="s">
        <v>164</v>
      </c>
      <c r="B21" s="122"/>
      <c r="C21" s="123"/>
      <c r="D21" s="124"/>
      <c r="E21" s="124"/>
      <c r="F21" s="124"/>
      <c r="G21" s="124"/>
      <c r="H21" s="124"/>
      <c r="I21" s="124"/>
      <c r="J21" s="124"/>
      <c r="K21" s="124"/>
      <c r="L21" s="125">
        <f>'Opr. jedn. ceny hyg. prostředků'!E17</f>
        <v>0</v>
      </c>
      <c r="M21" s="126">
        <f>L21*0.21</f>
        <v>0</v>
      </c>
      <c r="N21" s="127">
        <f>SUM(L21:M21)</f>
        <v>0</v>
      </c>
    </row>
    <row r="22" spans="1:14" ht="28.5" customHeight="1" thickBot="1" x14ac:dyDescent="0.3">
      <c r="A22" s="489" t="s">
        <v>353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1"/>
      <c r="L22" s="128">
        <f>SUM(L20:L21)</f>
        <v>0</v>
      </c>
      <c r="M22" s="128">
        <f>SUM(M20:M21)</f>
        <v>0</v>
      </c>
      <c r="N22" s="129">
        <f>SUM(N20:N21)</f>
        <v>0</v>
      </c>
    </row>
    <row r="23" spans="1:14" ht="15.75" x14ac:dyDescent="0.2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132"/>
      <c r="N23" s="132"/>
    </row>
    <row r="24" spans="1:14" ht="15.75" x14ac:dyDescent="0.25">
      <c r="A24" s="71"/>
      <c r="N24" s="71"/>
    </row>
    <row r="25" spans="1:14" ht="15.75" x14ac:dyDescent="0.25">
      <c r="A25" s="71"/>
      <c r="B25" s="492"/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</row>
    <row r="26" spans="1:14" ht="30.75" customHeight="1" x14ac:dyDescent="0.35">
      <c r="A26" s="71"/>
      <c r="B26" s="351" t="s">
        <v>352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ht="34.5" customHeight="1" x14ac:dyDescent="0.25">
      <c r="A27" s="71"/>
      <c r="B27" s="10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ht="94.5" x14ac:dyDescent="0.25">
      <c r="A28" s="71"/>
      <c r="B28" s="71"/>
      <c r="C28" s="316"/>
      <c r="D28" s="353" t="s">
        <v>236</v>
      </c>
      <c r="E28" s="354" t="s">
        <v>295</v>
      </c>
      <c r="F28" s="355" t="s">
        <v>298</v>
      </c>
      <c r="G28" s="356" t="s">
        <v>300</v>
      </c>
      <c r="H28" s="355" t="s">
        <v>299</v>
      </c>
      <c r="I28" s="71"/>
      <c r="J28" s="71"/>
      <c r="K28" s="71"/>
      <c r="L28" s="71"/>
      <c r="M28" s="71"/>
      <c r="N28" s="71"/>
    </row>
    <row r="29" spans="1:14" ht="72" customHeight="1" x14ac:dyDescent="0.25">
      <c r="A29" s="71"/>
      <c r="B29" s="352" t="s">
        <v>301</v>
      </c>
      <c r="C29" s="87" t="s">
        <v>235</v>
      </c>
      <c r="D29" s="226">
        <f>'jednotkové ceny úklidů'!C103</f>
        <v>0</v>
      </c>
      <c r="E29" s="87">
        <v>100</v>
      </c>
      <c r="F29" s="358">
        <f>SUM(D29*E29)</f>
        <v>0</v>
      </c>
      <c r="G29" s="357">
        <f>F29*0.21</f>
        <v>0</v>
      </c>
      <c r="H29" s="357">
        <f>SUM(F29:G29)</f>
        <v>0</v>
      </c>
      <c r="I29" s="71"/>
      <c r="J29" s="71"/>
      <c r="K29" s="71"/>
      <c r="L29" s="71"/>
      <c r="M29" s="71"/>
      <c r="N29" s="71"/>
    </row>
    <row r="30" spans="1:14" ht="15.75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 ht="15.75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4" spans="2:13" ht="15.75" x14ac:dyDescent="0.25">
      <c r="B34" s="71" t="s">
        <v>165</v>
      </c>
      <c r="C34" s="71"/>
      <c r="D34" s="71"/>
      <c r="E34" s="71"/>
      <c r="F34" s="71"/>
      <c r="G34" s="71"/>
      <c r="H34" s="71"/>
      <c r="I34" s="71"/>
      <c r="J34" s="71"/>
      <c r="K34" s="71" t="s">
        <v>16</v>
      </c>
      <c r="L34" s="71"/>
      <c r="M34" s="71"/>
    </row>
  </sheetData>
  <mergeCells count="18">
    <mergeCell ref="A10:N10"/>
    <mergeCell ref="M4:M5"/>
    <mergeCell ref="N4:N5"/>
    <mergeCell ref="A7:N7"/>
    <mergeCell ref="A8:N8"/>
    <mergeCell ref="A9:N9"/>
    <mergeCell ref="A18:N18"/>
    <mergeCell ref="A19:N19"/>
    <mergeCell ref="A22:K22"/>
    <mergeCell ref="B25:N25"/>
    <mergeCell ref="A11:N11"/>
    <mergeCell ref="A12:N12"/>
    <mergeCell ref="A13:N13"/>
    <mergeCell ref="A14:N14"/>
    <mergeCell ref="A16:N16"/>
    <mergeCell ref="A17:N17"/>
    <mergeCell ref="A15:N15"/>
    <mergeCell ref="A20:B20"/>
  </mergeCells>
  <pageMargins left="0.7" right="0.7" top="0.78740157499999996" bottom="0.78740157499999996" header="0.3" footer="0.3"/>
  <pageSetup paperSize="9" scale="53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97A3-479D-4DDF-ABC6-E626436E1E5D}">
  <dimension ref="A1:P26"/>
  <sheetViews>
    <sheetView tabSelected="1" zoomScaleNormal="100" workbookViewId="0">
      <selection activeCell="G8" sqref="G8"/>
    </sheetView>
  </sheetViews>
  <sheetFormatPr defaultRowHeight="15" x14ac:dyDescent="0.25"/>
  <cols>
    <col min="1" max="1" width="47.7109375" customWidth="1"/>
    <col min="2" max="3" width="24" customWidth="1"/>
    <col min="4" max="4" width="29.85546875" customWidth="1"/>
    <col min="5" max="5" width="27.5703125" customWidth="1"/>
  </cols>
  <sheetData>
    <row r="1" spans="1:16" ht="26.25" customHeight="1" x14ac:dyDescent="0.3">
      <c r="A1" s="172" t="s">
        <v>230</v>
      </c>
      <c r="B1" s="172"/>
      <c r="C1" s="172"/>
    </row>
    <row r="2" spans="1:16" ht="27.75" customHeight="1" x14ac:dyDescent="0.3">
      <c r="A2" s="172" t="s">
        <v>237</v>
      </c>
      <c r="B2" s="172"/>
      <c r="C2" s="173"/>
    </row>
    <row r="4" spans="1:16" ht="15.75" x14ac:dyDescent="0.25">
      <c r="A4" s="71" t="s">
        <v>359</v>
      </c>
    </row>
    <row r="6" spans="1:16" ht="15.75" x14ac:dyDescent="0.25">
      <c r="A6" s="71"/>
    </row>
    <row r="7" spans="1:16" ht="34.5" customHeight="1" x14ac:dyDescent="0.35">
      <c r="A7" s="417" t="s">
        <v>124</v>
      </c>
      <c r="B7" s="417"/>
      <c r="C7" s="417"/>
      <c r="D7" s="417"/>
    </row>
    <row r="9" spans="1:16" ht="15.75" thickBot="1" x14ac:dyDescent="0.3">
      <c r="A9" s="2"/>
      <c r="D9" s="5"/>
    </row>
    <row r="10" spans="1:16" ht="32.25" thickBot="1" x14ac:dyDescent="0.3">
      <c r="A10" s="72" t="s">
        <v>101</v>
      </c>
      <c r="B10" s="73" t="s">
        <v>102</v>
      </c>
      <c r="C10" s="74" t="s">
        <v>103</v>
      </c>
      <c r="D10" s="75" t="s">
        <v>104</v>
      </c>
      <c r="E10" s="73" t="s">
        <v>105</v>
      </c>
      <c r="F10" s="71"/>
      <c r="G10" s="71"/>
      <c r="P10" t="s">
        <v>32</v>
      </c>
    </row>
    <row r="11" spans="1:16" ht="31.5" x14ac:dyDescent="0.25">
      <c r="A11" s="359" t="s">
        <v>357</v>
      </c>
      <c r="B11" s="76" t="s">
        <v>106</v>
      </c>
      <c r="C11" s="86">
        <v>10528</v>
      </c>
      <c r="D11" s="94"/>
      <c r="E11" s="324">
        <f>C11*D11</f>
        <v>0</v>
      </c>
      <c r="F11" s="71"/>
      <c r="G11" s="71"/>
    </row>
    <row r="12" spans="1:16" ht="15.75" x14ac:dyDescent="0.25">
      <c r="A12" s="77" t="s">
        <v>107</v>
      </c>
      <c r="B12" s="78" t="s">
        <v>108</v>
      </c>
      <c r="C12" s="87">
        <v>16992</v>
      </c>
      <c r="D12" s="95"/>
      <c r="E12" s="325">
        <f t="shared" ref="E12:E16" si="0">C12*D12</f>
        <v>0</v>
      </c>
      <c r="F12" s="71"/>
      <c r="G12" s="71"/>
    </row>
    <row r="13" spans="1:16" ht="15.75" x14ac:dyDescent="0.25">
      <c r="A13" s="77" t="s">
        <v>109</v>
      </c>
      <c r="B13" s="78" t="s">
        <v>110</v>
      </c>
      <c r="C13" s="87">
        <v>1176</v>
      </c>
      <c r="D13" s="95"/>
      <c r="E13" s="325">
        <f t="shared" si="0"/>
        <v>0</v>
      </c>
      <c r="F13" s="71"/>
      <c r="G13" s="71"/>
    </row>
    <row r="14" spans="1:16" ht="15.75" x14ac:dyDescent="0.25">
      <c r="A14" s="77" t="s">
        <v>111</v>
      </c>
      <c r="B14" s="78" t="s">
        <v>112</v>
      </c>
      <c r="C14" s="87">
        <v>600</v>
      </c>
      <c r="D14" s="95"/>
      <c r="E14" s="325">
        <f t="shared" si="0"/>
        <v>0</v>
      </c>
      <c r="F14" s="71"/>
      <c r="G14" s="71"/>
    </row>
    <row r="15" spans="1:16" ht="15.75" x14ac:dyDescent="0.25">
      <c r="A15" s="77" t="s">
        <v>113</v>
      </c>
      <c r="B15" s="78" t="s">
        <v>114</v>
      </c>
      <c r="C15" s="87">
        <v>1104</v>
      </c>
      <c r="D15" s="95"/>
      <c r="E15" s="325">
        <f t="shared" si="0"/>
        <v>0</v>
      </c>
      <c r="F15" s="71"/>
      <c r="G15" s="71"/>
    </row>
    <row r="16" spans="1:16" ht="16.5" thickBot="1" x14ac:dyDescent="0.3">
      <c r="A16" s="79" t="s">
        <v>115</v>
      </c>
      <c r="B16" s="80" t="s">
        <v>116</v>
      </c>
      <c r="C16" s="88">
        <v>208</v>
      </c>
      <c r="D16" s="96"/>
      <c r="E16" s="326">
        <f t="shared" si="0"/>
        <v>0</v>
      </c>
      <c r="F16" s="71"/>
      <c r="G16" s="71"/>
    </row>
    <row r="17" spans="1:7" ht="15.75" x14ac:dyDescent="0.25">
      <c r="A17" s="81" t="s">
        <v>122</v>
      </c>
      <c r="B17" s="82"/>
      <c r="C17" s="82"/>
      <c r="D17" s="83"/>
      <c r="E17" s="327">
        <f>SUM(E11:E16)</f>
        <v>0</v>
      </c>
      <c r="F17" s="71"/>
      <c r="G17" s="71"/>
    </row>
    <row r="18" spans="1:7" ht="15.75" x14ac:dyDescent="0.25">
      <c r="A18" s="507" t="s">
        <v>4</v>
      </c>
      <c r="B18" s="508"/>
      <c r="C18" s="508"/>
      <c r="D18" s="84"/>
      <c r="E18" s="328">
        <f>E17*0.21</f>
        <v>0</v>
      </c>
      <c r="F18" s="71"/>
      <c r="G18" s="71"/>
    </row>
    <row r="19" spans="1:7" ht="16.5" thickBot="1" x14ac:dyDescent="0.3">
      <c r="A19" s="509" t="s">
        <v>123</v>
      </c>
      <c r="B19" s="510"/>
      <c r="C19" s="510"/>
      <c r="D19" s="85"/>
      <c r="E19" s="326">
        <f>SUM(E17:E18)</f>
        <v>0</v>
      </c>
      <c r="F19" s="71"/>
      <c r="G19" s="71"/>
    </row>
    <row r="20" spans="1:7" ht="15.75" x14ac:dyDescent="0.25">
      <c r="A20" s="323"/>
      <c r="B20" s="323"/>
      <c r="C20" s="323"/>
      <c r="D20" s="71"/>
      <c r="E20" s="71"/>
      <c r="F20" s="71"/>
      <c r="G20" s="71"/>
    </row>
    <row r="21" spans="1:7" ht="15.75" x14ac:dyDescent="0.25">
      <c r="A21" s="323"/>
      <c r="B21" s="323"/>
      <c r="C21" s="323"/>
      <c r="D21" s="71"/>
      <c r="E21" s="71"/>
      <c r="F21" s="71"/>
      <c r="G21" s="71"/>
    </row>
    <row r="22" spans="1:7" ht="15.75" x14ac:dyDescent="0.25">
      <c r="A22" s="71" t="s">
        <v>15</v>
      </c>
      <c r="B22" s="71" t="s">
        <v>117</v>
      </c>
      <c r="C22" s="71"/>
      <c r="D22" s="71"/>
      <c r="E22" s="71"/>
      <c r="F22" s="71"/>
      <c r="G22" s="71"/>
    </row>
    <row r="23" spans="1:7" ht="15.75" x14ac:dyDescent="0.25">
      <c r="A23" s="71"/>
      <c r="B23" s="71"/>
      <c r="C23" s="71"/>
      <c r="D23" s="71"/>
      <c r="E23" s="71"/>
      <c r="F23" s="71"/>
      <c r="G23" s="71"/>
    </row>
    <row r="24" spans="1:7" ht="15.75" x14ac:dyDescent="0.25">
      <c r="A24" s="71"/>
      <c r="B24" s="71"/>
      <c r="C24" s="71"/>
      <c r="D24" s="71"/>
      <c r="E24" s="71"/>
      <c r="F24" s="71"/>
      <c r="G24" s="71"/>
    </row>
    <row r="25" spans="1:7" ht="15.75" x14ac:dyDescent="0.25">
      <c r="A25" s="71"/>
      <c r="B25" s="71"/>
      <c r="C25" s="71"/>
      <c r="D25" s="71"/>
      <c r="E25" s="71"/>
      <c r="F25" s="71"/>
      <c r="G25" s="71"/>
    </row>
    <row r="26" spans="1:7" ht="15.75" x14ac:dyDescent="0.25">
      <c r="A26" s="71"/>
      <c r="B26" s="71"/>
      <c r="C26" s="71"/>
      <c r="D26" s="71"/>
      <c r="E26" s="71"/>
      <c r="F26" s="71"/>
      <c r="G26" s="71"/>
    </row>
  </sheetData>
  <mergeCells count="3">
    <mergeCell ref="A7:D7"/>
    <mergeCell ref="A18:C18"/>
    <mergeCell ref="A19:C19"/>
  </mergeCells>
  <pageMargins left="0.7" right="0.7" top="0.78740157499999996" bottom="0.78740157499999996" header="0.3" footer="0.3"/>
  <pageSetup paperSize="9" scale="85" orientation="landscape" verticalDpi="0" r:id="rId1"/>
  <colBreaks count="1" manualBreakCount="1">
    <brk id="5" min="3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Rozpis zařízení</vt:lpstr>
      <vt:lpstr>Druhy pravidelných úklidů</vt:lpstr>
      <vt:lpstr>rozpis ploch objektů</vt:lpstr>
      <vt:lpstr>jednotkové ceny úklidů</vt:lpstr>
      <vt:lpstr>Opr. souhrnný rozpis nab. ceny</vt:lpstr>
      <vt:lpstr>Opr. jedn. ceny hyg. prostředků</vt:lpstr>
      <vt:lpstr>'Druhy pravidelných úklidů'!Oblast_tisku</vt:lpstr>
      <vt:lpstr>'Opr. jedn. ceny hyg. prostředků'!Oblast_tisku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stozicky</dc:creator>
  <cp:lastModifiedBy>Ing. Karolína Bůžková</cp:lastModifiedBy>
  <cp:lastPrinted>2024-07-23T07:20:42Z</cp:lastPrinted>
  <dcterms:created xsi:type="dcterms:W3CDTF">2015-08-04T12:09:37Z</dcterms:created>
  <dcterms:modified xsi:type="dcterms:W3CDTF">2024-11-18T11:21:55Z</dcterms:modified>
</cp:coreProperties>
</file>