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str\OneDrive\Práce\Cenové nabídky\2024\Khol\MŠ Nerudova Česká Lípa\"/>
    </mc:Choice>
  </mc:AlternateContent>
  <bookViews>
    <workbookView xWindow="0" yWindow="0" windowWidth="0" windowHeight="0"/>
  </bookViews>
  <sheets>
    <sheet name="Rekapitulace stavby" sheetId="1" r:id="rId1"/>
    <sheet name="O1 - Oprava havarijního s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'O1 - Oprava havarijního s...'!$C$134:$K$372</definedName>
    <definedName name="_xlnm.Print_Area" localSheetId="1">'O1 - Oprava havarijního s...'!$C$4:$J$76,'O1 - Oprava havarijního s...'!$C$122:$K$372</definedName>
    <definedName name="_xlnm.Print_Titles" localSheetId="1">'O1 - Oprava havarijního s...'!$134:$134</definedName>
    <definedName name="_xlnm.Print_Area" localSheetId="2">'Seznam figur'!$C$4:$G$16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372"/>
  <c r="BH372"/>
  <c r="BG372"/>
  <c r="BF372"/>
  <c r="T372"/>
  <c r="T371"/>
  <c r="R372"/>
  <c r="R371"/>
  <c r="P372"/>
  <c r="P371"/>
  <c r="BI370"/>
  <c r="BH370"/>
  <c r="BG370"/>
  <c r="BF370"/>
  <c r="T370"/>
  <c r="T369"/>
  <c r="R370"/>
  <c r="R369"/>
  <c r="P370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T363"/>
  <c r="R364"/>
  <c r="R363"/>
  <c r="P364"/>
  <c r="P363"/>
  <c r="BI362"/>
  <c r="BH362"/>
  <c r="BG362"/>
  <c r="BF362"/>
  <c r="T362"/>
  <c r="R362"/>
  <c r="P362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5"/>
  <c r="BH355"/>
  <c r="BG355"/>
  <c r="BF355"/>
  <c r="T355"/>
  <c r="R355"/>
  <c r="P355"/>
  <c r="BI350"/>
  <c r="BH350"/>
  <c r="BG350"/>
  <c r="BF350"/>
  <c r="T350"/>
  <c r="R350"/>
  <c r="P35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5"/>
  <c r="BH195"/>
  <c r="BG195"/>
  <c r="BF195"/>
  <c r="T195"/>
  <c r="T188"/>
  <c r="R195"/>
  <c r="R188"/>
  <c r="P195"/>
  <c r="P188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J132"/>
  <c r="F129"/>
  <c r="E127"/>
  <c r="J92"/>
  <c r="F89"/>
  <c r="E87"/>
  <c r="J21"/>
  <c r="E21"/>
  <c r="J131"/>
  <c r="J20"/>
  <c r="J18"/>
  <c r="E18"/>
  <c r="F132"/>
  <c r="J17"/>
  <c r="J15"/>
  <c r="E15"/>
  <c r="F91"/>
  <c r="J14"/>
  <c r="J12"/>
  <c r="J129"/>
  <c r="E7"/>
  <c r="E125"/>
  <c i="1" r="L90"/>
  <c r="AM90"/>
  <c r="AM89"/>
  <c r="L89"/>
  <c r="AM87"/>
  <c r="L87"/>
  <c r="L85"/>
  <c r="L84"/>
  <c i="2" r="J372"/>
  <c r="J311"/>
  <c r="J304"/>
  <c r="J293"/>
  <c r="BK269"/>
  <c r="BK252"/>
  <c r="J227"/>
  <c r="J216"/>
  <c r="J206"/>
  <c r="BK179"/>
  <c r="BK161"/>
  <c r="BK154"/>
  <c r="J367"/>
  <c r="J361"/>
  <c r="J336"/>
  <c r="BK330"/>
  <c r="BK320"/>
  <c r="J302"/>
  <c r="J266"/>
  <c r="BK257"/>
  <c r="BK250"/>
  <c r="J230"/>
  <c r="BK219"/>
  <c r="J211"/>
  <c r="BK189"/>
  <c r="BK178"/>
  <c r="J164"/>
  <c r="BK143"/>
  <c i="1" r="AS94"/>
  <c i="2" r="BK350"/>
  <c r="J330"/>
  <c r="BK304"/>
  <c r="J294"/>
  <c r="J289"/>
  <c r="J282"/>
  <c r="J268"/>
  <c r="J260"/>
  <c r="BK246"/>
  <c r="BK234"/>
  <c r="J222"/>
  <c r="BK215"/>
  <c r="BK206"/>
  <c r="J176"/>
  <c r="BK164"/>
  <c r="BK141"/>
  <c r="J370"/>
  <c r="J366"/>
  <c r="J355"/>
  <c r="J332"/>
  <c r="J317"/>
  <c r="J292"/>
  <c r="BK279"/>
  <c r="J271"/>
  <c r="J254"/>
  <c r="BK229"/>
  <c r="BK221"/>
  <c r="J209"/>
  <c r="J189"/>
  <c r="J175"/>
  <c r="BK169"/>
  <c r="J159"/>
  <c r="J151"/>
  <c r="J143"/>
  <c r="BK370"/>
  <c r="J310"/>
  <c r="J306"/>
  <c r="BK289"/>
  <c r="BK280"/>
  <c r="BK261"/>
  <c r="J234"/>
  <c r="BK217"/>
  <c r="J213"/>
  <c r="BK202"/>
  <c r="BK176"/>
  <c r="BK159"/>
  <c r="J140"/>
  <c r="J362"/>
  <c r="BK356"/>
  <c r="BK332"/>
  <c r="J321"/>
  <c r="BK310"/>
  <c r="J298"/>
  <c r="J261"/>
  <c r="BK254"/>
  <c r="J244"/>
  <c r="J229"/>
  <c r="J218"/>
  <c r="BK209"/>
  <c r="J186"/>
  <c r="J179"/>
  <c r="J165"/>
  <c r="BK151"/>
  <c r="BK372"/>
  <c r="J339"/>
  <c r="J328"/>
  <c r="BK311"/>
  <c r="BK296"/>
  <c r="BK285"/>
  <c r="J279"/>
  <c r="J275"/>
  <c r="J264"/>
  <c r="J255"/>
  <c r="J240"/>
  <c r="J221"/>
  <c r="J214"/>
  <c r="BK208"/>
  <c r="BK181"/>
  <c r="BK171"/>
  <c r="J149"/>
  <c r="J138"/>
  <c r="BK366"/>
  <c r="J356"/>
  <c r="BK336"/>
  <c r="BK321"/>
  <c r="J296"/>
  <c r="J280"/>
  <c r="BK273"/>
  <c r="BK255"/>
  <c r="BK225"/>
  <c r="J220"/>
  <c r="BK210"/>
  <c r="BK186"/>
  <c r="BK174"/>
  <c r="BK168"/>
  <c r="J156"/>
  <c r="J147"/>
  <c r="BK140"/>
  <c r="J320"/>
  <c r="BK317"/>
  <c r="J307"/>
  <c r="BK294"/>
  <c r="BK281"/>
  <c r="J263"/>
  <c r="J238"/>
  <c r="BK224"/>
  <c r="BK214"/>
  <c r="J204"/>
  <c r="J178"/>
  <c r="BK163"/>
  <c r="BK145"/>
  <c r="J139"/>
  <c r="BK361"/>
  <c r="J337"/>
  <c r="J325"/>
  <c r="BK319"/>
  <c r="BK282"/>
  <c r="BK260"/>
  <c r="J252"/>
  <c r="BK232"/>
  <c r="BK220"/>
  <c r="BK212"/>
  <c r="J208"/>
  <c r="J181"/>
  <c r="J172"/>
  <c r="J161"/>
  <c r="BK138"/>
  <c r="J364"/>
  <c r="J334"/>
  <c r="J319"/>
  <c r="BK302"/>
  <c r="BK293"/>
  <c r="BK283"/>
  <c r="BK271"/>
  <c r="BK266"/>
  <c r="J257"/>
  <c r="BK244"/>
  <c r="J232"/>
  <c r="BK216"/>
  <c r="J210"/>
  <c r="J184"/>
  <c r="BK175"/>
  <c r="J168"/>
  <c r="J163"/>
  <c r="BK367"/>
  <c r="BK358"/>
  <c r="BK339"/>
  <c r="BK323"/>
  <c r="BK307"/>
  <c r="J283"/>
  <c r="BK277"/>
  <c r="BK268"/>
  <c r="J224"/>
  <c r="BK218"/>
  <c r="J202"/>
  <c r="BK184"/>
  <c r="BK172"/>
  <c r="J167"/>
  <c r="J154"/>
  <c r="J145"/>
  <c r="BK368"/>
  <c r="J309"/>
  <c r="J303"/>
  <c r="J285"/>
  <c r="BK264"/>
  <c r="BK240"/>
  <c r="J225"/>
  <c r="J215"/>
  <c r="J212"/>
  <c r="BK183"/>
  <c r="J169"/>
  <c r="BK156"/>
  <c r="BK362"/>
  <c r="J358"/>
  <c r="BK334"/>
  <c r="J323"/>
  <c r="BK303"/>
  <c r="J273"/>
  <c r="J259"/>
  <c r="J246"/>
  <c r="BK227"/>
  <c r="J217"/>
  <c r="BK195"/>
  <c r="J180"/>
  <c r="BK167"/>
  <c r="BK158"/>
  <c r="BK147"/>
  <c r="BK355"/>
  <c r="BK337"/>
  <c r="BK325"/>
  <c r="BK306"/>
  <c r="BK298"/>
  <c r="BK292"/>
  <c r="J277"/>
  <c r="J269"/>
  <c r="BK259"/>
  <c r="J250"/>
  <c r="BK238"/>
  <c r="J219"/>
  <c r="BK211"/>
  <c r="BK204"/>
  <c r="J183"/>
  <c r="J174"/>
  <c r="BK165"/>
  <c r="BK139"/>
  <c r="J368"/>
  <c r="BK364"/>
  <c r="J350"/>
  <c r="BK328"/>
  <c r="BK309"/>
  <c r="J281"/>
  <c r="BK275"/>
  <c r="BK263"/>
  <c r="BK230"/>
  <c r="BK222"/>
  <c r="BK213"/>
  <c r="J195"/>
  <c r="BK180"/>
  <c r="J171"/>
  <c r="J158"/>
  <c r="BK149"/>
  <c r="J141"/>
  <c l="1" r="BK144"/>
  <c r="J144"/>
  <c r="J99"/>
  <c r="R144"/>
  <c r="P153"/>
  <c r="BK177"/>
  <c r="J177"/>
  <c r="J101"/>
  <c r="P177"/>
  <c r="P201"/>
  <c r="P187"/>
  <c r="BK226"/>
  <c r="J226"/>
  <c r="J106"/>
  <c r="BK251"/>
  <c r="J251"/>
  <c r="J107"/>
  <c r="T251"/>
  <c r="T284"/>
  <c r="T338"/>
  <c r="P360"/>
  <c r="BK365"/>
  <c r="J365"/>
  <c r="J113"/>
  <c r="BK137"/>
  <c r="R137"/>
  <c r="R136"/>
  <c r="P144"/>
  <c r="T144"/>
  <c r="T153"/>
  <c r="R177"/>
  <c r="R201"/>
  <c r="R187"/>
  <c r="R226"/>
  <c r="P251"/>
  <c r="R251"/>
  <c r="P284"/>
  <c r="BK338"/>
  <c r="J338"/>
  <c r="J109"/>
  <c r="P338"/>
  <c r="BK360"/>
  <c r="J360"/>
  <c r="J111"/>
  <c r="R360"/>
  <c r="P365"/>
  <c r="T365"/>
  <c r="P137"/>
  <c r="P136"/>
  <c r="T137"/>
  <c r="BK153"/>
  <c r="J153"/>
  <c r="J100"/>
  <c r="R153"/>
  <c r="T177"/>
  <c r="BK201"/>
  <c r="J201"/>
  <c r="J105"/>
  <c r="T201"/>
  <c r="T187"/>
  <c r="P226"/>
  <c r="T226"/>
  <c r="BK284"/>
  <c r="J284"/>
  <c r="J108"/>
  <c r="R284"/>
  <c r="R338"/>
  <c r="T360"/>
  <c r="T359"/>
  <c r="R365"/>
  <c r="BK185"/>
  <c r="J185"/>
  <c r="J102"/>
  <c r="BK363"/>
  <c r="J363"/>
  <c r="J112"/>
  <c r="BK188"/>
  <c r="BK369"/>
  <c r="J369"/>
  <c r="J114"/>
  <c r="BK371"/>
  <c r="J371"/>
  <c r="J115"/>
  <c r="F92"/>
  <c r="BE138"/>
  <c r="BE164"/>
  <c r="BE165"/>
  <c r="BE176"/>
  <c r="BE183"/>
  <c r="BE204"/>
  <c r="BE211"/>
  <c r="BE214"/>
  <c r="BE216"/>
  <c r="BE220"/>
  <c r="BE232"/>
  <c r="BE234"/>
  <c r="BE240"/>
  <c r="BE246"/>
  <c r="BE250"/>
  <c r="BE259"/>
  <c r="BE260"/>
  <c r="BE264"/>
  <c r="BE268"/>
  <c r="BE283"/>
  <c r="BE298"/>
  <c r="BE302"/>
  <c r="BE303"/>
  <c r="BE304"/>
  <c r="BE310"/>
  <c r="BE317"/>
  <c r="BE320"/>
  <c r="BE325"/>
  <c r="BE330"/>
  <c r="BE355"/>
  <c r="BE356"/>
  <c r="BE364"/>
  <c r="BE368"/>
  <c r="J89"/>
  <c r="J91"/>
  <c r="F131"/>
  <c r="BE143"/>
  <c r="BE147"/>
  <c r="BE154"/>
  <c r="BE156"/>
  <c r="BE158"/>
  <c r="BE159"/>
  <c r="BE161"/>
  <c r="BE167"/>
  <c r="BE178"/>
  <c r="BE189"/>
  <c r="BE195"/>
  <c r="BE212"/>
  <c r="BE217"/>
  <c r="BE225"/>
  <c r="BE227"/>
  <c r="BE229"/>
  <c r="BE252"/>
  <c r="BE261"/>
  <c r="BE281"/>
  <c r="BE309"/>
  <c r="BE321"/>
  <c r="BE334"/>
  <c r="BE336"/>
  <c r="BE339"/>
  <c r="BE362"/>
  <c r="BE372"/>
  <c r="BE139"/>
  <c r="BE140"/>
  <c r="BE145"/>
  <c r="BE149"/>
  <c r="BE151"/>
  <c r="BE163"/>
  <c r="BE169"/>
  <c r="BE174"/>
  <c r="BE175"/>
  <c r="BE179"/>
  <c r="BE181"/>
  <c r="BE202"/>
  <c r="BE206"/>
  <c r="BE213"/>
  <c r="BE222"/>
  <c r="BE224"/>
  <c r="BE238"/>
  <c r="BE255"/>
  <c r="BE263"/>
  <c r="BE266"/>
  <c r="BE269"/>
  <c r="BE275"/>
  <c r="BE277"/>
  <c r="BE279"/>
  <c r="BE280"/>
  <c r="BE285"/>
  <c r="BE289"/>
  <c r="BE292"/>
  <c r="BE294"/>
  <c r="BE306"/>
  <c r="BE307"/>
  <c r="BE311"/>
  <c r="BE323"/>
  <c r="BE328"/>
  <c r="BE332"/>
  <c r="BE337"/>
  <c r="BE350"/>
  <c r="BE358"/>
  <c r="BE361"/>
  <c r="E85"/>
  <c r="BE141"/>
  <c r="BE168"/>
  <c r="BE171"/>
  <c r="BE172"/>
  <c r="BE180"/>
  <c r="BE184"/>
  <c r="BE186"/>
  <c r="BE208"/>
  <c r="BE209"/>
  <c r="BE210"/>
  <c r="BE215"/>
  <c r="BE218"/>
  <c r="BE219"/>
  <c r="BE221"/>
  <c r="BE230"/>
  <c r="BE244"/>
  <c r="BE254"/>
  <c r="BE257"/>
  <c r="BE271"/>
  <c r="BE273"/>
  <c r="BE282"/>
  <c r="BE293"/>
  <c r="BE296"/>
  <c r="BE319"/>
  <c r="BE366"/>
  <c r="BE367"/>
  <c r="BE370"/>
  <c r="F36"/>
  <c i="1" r="BC95"/>
  <c r="BC94"/>
  <c r="AY94"/>
  <c i="2" r="J34"/>
  <c i="1" r="AW95"/>
  <c i="2" r="F34"/>
  <c i="1" r="BA95"/>
  <c r="BA94"/>
  <c r="W30"/>
  <c i="2" r="F35"/>
  <c i="1" r="BB95"/>
  <c r="BB94"/>
  <c r="W31"/>
  <c i="2" r="F37"/>
  <c i="1" r="BD95"/>
  <c r="BD94"/>
  <c r="W33"/>
  <c i="2" l="1" r="BK136"/>
  <c r="BK187"/>
  <c r="J187"/>
  <c r="J103"/>
  <c r="T136"/>
  <c r="T135"/>
  <c r="P359"/>
  <c r="P135"/>
  <c i="1" r="AU95"/>
  <c i="2" r="R359"/>
  <c r="R135"/>
  <c r="J137"/>
  <c r="J98"/>
  <c r="J188"/>
  <c r="J104"/>
  <c r="BK359"/>
  <c r="J359"/>
  <c r="J110"/>
  <c r="J33"/>
  <c i="1" r="AV95"/>
  <c r="AT95"/>
  <c r="AU94"/>
  <c r="W32"/>
  <c r="AX94"/>
  <c r="AW94"/>
  <c r="AK30"/>
  <c i="2" r="F33"/>
  <c i="1" r="AZ95"/>
  <c r="AZ94"/>
  <c r="W29"/>
  <c i="2" l="1" r="BK135"/>
  <c r="J135"/>
  <c r="J96"/>
  <c r="J136"/>
  <c r="J97"/>
  <c i="1" r="AV94"/>
  <c r="AK29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<sst xmlns="http://schemas.openxmlformats.org/spreadsheetml/2006/main">
  <si>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</si>
  <si>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</si>
  <si>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</si>
  <si>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</si>
  <si>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</si>
  <si>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{71b55c07-2fb6-4f1a-b86f-8369f1db8232}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</si>
  <si>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</si>
  <si>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</si>
  <si>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</si>
  <si>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</si>
  <si>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</si>
  <si>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</si>
  <si>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</si>
  <si>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</si>
  <si>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2024003-KHL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</si>
  <si>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</si>
  <si>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</si>
  <si>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havarijního stavu střechy MŠ Nerudova 628/8, Česká Lípa</t>
  </si>
  <si>
    <t>KSO:</t>
  </si>
  <si>
    <t>CC-CZ:</t>
  </si>
  <si>
    <t>Místo:</t>
  </si>
  <si>
    <t>Nerudova 628/8</t>
  </si>
  <si>
    <t>Datum:</t>
  </si>
  <si>
    <t>17. 5. 2024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</si>
  <si>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</si>
  <si>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</si>
  <si>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</si>
  <si>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</si>
  <si>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</si>
  <si>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</si>
  <si>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</si>
  <si>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</si>
  <si>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</si>
  <si>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Vojtěch Mistr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</si>
  <si>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</si>
  <si>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</si>
  <si>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</si>
  <si>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</si>
  <si>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</si>
  <si>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</si>
  <si>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</si>
  <si>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</si>
  <si>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</si>
  <si>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</si>
  <si>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</si>
  <si>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</si>
  <si>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</si>
  <si>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</si>
  <si>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</si>
  <si>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</si>
  <si>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</si>
  <si>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</si>
  <si>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</si>
  <si>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</si>
  <si>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</si>
  <si>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</si>
  <si>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</si>
  <si>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</si>
  <si>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</si>
  <si>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</si>
  <si>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</si>
  <si>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</si>
  <si>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</si>
  <si>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</si>
  <si>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</si>
  <si>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</si>
  <si>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</si>
  <si>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</si>
  <si>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</si>
  <si>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</si>
  <si>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</si>
  <si>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</si>
  <si>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</si>
  <si>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</si>
  <si>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</si>
  <si>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</si>
  <si>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</si>
  <si>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</si>
  <si>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</si>
  <si>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</si>
  <si>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O1</t>
  </si>
  <si>
    <t>STA</t>
  </si>
  <si>
    <t>1</t>
  </si>
  <si>
    <t>{d6286517-b19a-4427-94ea-1402ae20bb09}</t>
  </si>
  <si>
    <t>2</t>
  </si>
  <si>
    <t>VV0001</t>
  </si>
  <si>
    <t>snih</t>
  </si>
  <si>
    <t>25,998</t>
  </si>
  <si>
    <t>3</t>
  </si>
  <si>
    <t>KRYCÍ LIST SOUPISU PRACÍ</t>
  </si>
  <si>
    <t>Objekt:</t>
  </si>
  <si>
    <t>O1 - Oprava havarijního stavu střechy MŠ Nerudova 628/8, Česká Lípa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</si>
  <si>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</si>
  <si>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</si>
  <si>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</si>
  <si>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</si>
  <si>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</si>
  <si>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</si>
  <si>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</si>
  <si>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</si>
  <si>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</si>
  <si>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</si>
  <si>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</si>
  <si>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</si>
  <si>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</si>
  <si>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</si>
  <si>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</si>
  <si>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</si>
  <si>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</si>
  <si>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</si>
  <si>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</si>
  <si>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</si>
  <si>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</si>
  <si>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</si>
  <si>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</si>
  <si>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</si>
  <si>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</si>
  <si>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</si>
  <si>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</si>
  <si>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</si>
  <si>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</si>
  <si>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</si>
  <si>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</si>
  <si>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</si>
  <si>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</si>
  <si>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</si>
  <si>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</si>
  <si>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</si>
  <si>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</si>
  <si>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</si>
  <si>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</si>
  <si>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</si>
  <si>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</si>
  <si>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</si>
  <si>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161</t>
  </si>
  <si>
    <t>K</t>
  </si>
  <si>
    <t>623125100</t>
  </si>
  <si>
    <t>Vyplnění spár vnějších povrchů vápennou maltou, ploch z cihel pilířů nebo sloupů</t>
  </si>
  <si>
    <t>m2</t>
  </si>
  <si>
    <t>CS ÚRS 2024 01</t>
  </si>
  <si>
    <t>4</t>
  </si>
  <si>
    <t>1835761725</t>
  </si>
  <si>
    <t>623131100</t>
  </si>
  <si>
    <t>Vápenný postřik vnějších pilířů nebo sloupů nanášený celoplošně ručně</t>
  </si>
  <si>
    <t>1102743615</t>
  </si>
  <si>
    <t>623311121</t>
  </si>
  <si>
    <t>Omítka vápenná vnějších ploch nanášená ručně jednovrstvá, tloušťky do 15 mm hladká pilířů nebo sloupů</t>
  </si>
  <si>
    <t>-1535975863</t>
  </si>
  <si>
    <t>173</t>
  </si>
  <si>
    <t>623311191</t>
  </si>
  <si>
    <t>Omítka vápenná vnějších ploch nanášená ručně Příplatek k cenám za každých dalších i započatých 5 mm tloušťky omítky přes 15 mm pilířů nebo sloupů</t>
  </si>
  <si>
    <t>452652837</t>
  </si>
  <si>
    <t>VV</t>
  </si>
  <si>
    <t>(1,07+0,53)*2*2,0*2"odhad</t>
  </si>
  <si>
    <t>629999001</t>
  </si>
  <si>
    <t>Příplatek k úpravám povrchů za kropení vodou vysoce nasákavého podkladu</t>
  </si>
  <si>
    <t>149374541</t>
  </si>
  <si>
    <t>9</t>
  </si>
  <si>
    <t>Ostatní konstrukce a práce, bourání</t>
  </si>
  <si>
    <t>171</t>
  </si>
  <si>
    <t>952902031</t>
  </si>
  <si>
    <t>Čištění budov při provádění oprav a udržovacích prací podlah hladkých omytím</t>
  </si>
  <si>
    <t>soub</t>
  </si>
  <si>
    <t>-1265069854</t>
  </si>
  <si>
    <t>1"čištění dotčených ploch v interiéru</t>
  </si>
  <si>
    <t>172</t>
  </si>
  <si>
    <t>952902121</t>
  </si>
  <si>
    <t>Čištění budov při provádění oprav a udržovacích prací podlah drsných nebo chodníků zametením</t>
  </si>
  <si>
    <t>1937767168</t>
  </si>
  <si>
    <t>1"čištění dotčených ploch v exteriéru</t>
  </si>
  <si>
    <t>160</t>
  </si>
  <si>
    <t>978015371</t>
  </si>
  <si>
    <t>Otlučení vápenných nebo vápenocementových omítek vnějších ploch s vyškrabáním spar a s očištěním zdiva stupně členitosti 1 a 2, v rozsahu přes 50 do 65 %</t>
  </si>
  <si>
    <t>327186180</t>
  </si>
  <si>
    <t>(1,07+0,53)*2*2,0"odhad</t>
  </si>
  <si>
    <t>169</t>
  </si>
  <si>
    <t>993111111</t>
  </si>
  <si>
    <t>Dovoz a odvoz lešení včetně naložení a složení řadového, na vzdálenost do 10 km</t>
  </si>
  <si>
    <t>457902726</t>
  </si>
  <si>
    <t>(2,5+3,1+7,8+6,0+8,0+10,73)*6,5+(8,0+2,5+3,1)*5,5</t>
  </si>
  <si>
    <t>94</t>
  </si>
  <si>
    <t>Lešení a stavební výtahy</t>
  </si>
  <si>
    <t>11</t>
  </si>
  <si>
    <t>941211112</t>
  </si>
  <si>
    <t>Montáž lešení řadového rámového lehkého zatížení do 200 kg/m2 š do 0,9 m v do 25 m</t>
  </si>
  <si>
    <t>-977517901</t>
  </si>
  <si>
    <t>941211211</t>
  </si>
  <si>
    <t>Příplatek k lešení řadovému rámovému lehkému š 0,9 m v do 25 m za první a ZKD den použití</t>
  </si>
  <si>
    <t>-1349691252</t>
  </si>
  <si>
    <t>322,645*30*4</t>
  </si>
  <si>
    <t>13</t>
  </si>
  <si>
    <t>941211812</t>
  </si>
  <si>
    <t>Demontáž lešení řadového rámového lehkého zatížení do 200 kg/m2 š do 0,9 m v do 25 m</t>
  </si>
  <si>
    <t>1620048666</t>
  </si>
  <si>
    <t>14</t>
  </si>
  <si>
    <t>944121111</t>
  </si>
  <si>
    <t>Montáž ochranného zábradlí dílcového na vnějších stranách objektů odkloněného od svislice do 15°</t>
  </si>
  <si>
    <t>m</t>
  </si>
  <si>
    <t>892895807</t>
  </si>
  <si>
    <t>(2,5+3,1+7,8+6,0+8,0+10,73)+(8,0+2,5+3,1)</t>
  </si>
  <si>
    <t>15</t>
  </si>
  <si>
    <t>944121211</t>
  </si>
  <si>
    <t>Příplatek k ochrannému zábradlí dílcovému na vnějších stranách objektů za první a ZKD den použití</t>
  </si>
  <si>
    <t>272003893</t>
  </si>
  <si>
    <t>51,73*30*4</t>
  </si>
  <si>
    <t>16</t>
  </si>
  <si>
    <t>944121811</t>
  </si>
  <si>
    <t>Demontáž ochranného zábradlí dílcového na vnějších stranách objektů odkloněného od svislice do 15°</t>
  </si>
  <si>
    <t>157564206</t>
  </si>
  <si>
    <t>17</t>
  </si>
  <si>
    <t>944511111</t>
  </si>
  <si>
    <t>Montáž ochranné sítě z textilie z umělých vláken</t>
  </si>
  <si>
    <t>2079463037</t>
  </si>
  <si>
    <t>18</t>
  </si>
  <si>
    <t>944511211</t>
  </si>
  <si>
    <t>Příplatek k ochranné síti za první a ZKD den použití</t>
  </si>
  <si>
    <t>2098671970</t>
  </si>
  <si>
    <t>19</t>
  </si>
  <si>
    <t>944511811</t>
  </si>
  <si>
    <t>Demontáž ochranné sítě z textilie z umělých vláken</t>
  </si>
  <si>
    <t>143426722</t>
  </si>
  <si>
    <t>20</t>
  </si>
  <si>
    <t>944711111</t>
  </si>
  <si>
    <t>Montáž záchytné stříšky š do 1,5 m</t>
  </si>
  <si>
    <t>179264801</t>
  </si>
  <si>
    <t>944711211</t>
  </si>
  <si>
    <t>Příplatek k záchytné stříšce š do 1,5 m za první a ZKD den použití</t>
  </si>
  <si>
    <t>-8155247</t>
  </si>
  <si>
    <t>4*30*4</t>
  </si>
  <si>
    <t>22</t>
  </si>
  <si>
    <t>944711811</t>
  </si>
  <si>
    <t>Demontáž záchytné stříšky š do 1,5 m</t>
  </si>
  <si>
    <t>-346935320</t>
  </si>
  <si>
    <t>23</t>
  </si>
  <si>
    <t>949101112</t>
  </si>
  <si>
    <t>Lešení pomocné pro objekty pozemních staveb s lešeňovou podlahou v do 3,5 m zatížení do 150 kg/m2</t>
  </si>
  <si>
    <t>1162139220</t>
  </si>
  <si>
    <t>11,87*10,0/2+4,0*10,0/2</t>
  </si>
  <si>
    <t>24</t>
  </si>
  <si>
    <t>949521111</t>
  </si>
  <si>
    <t>Montáž podchodu u dílcových lešení š do 1,5 m</t>
  </si>
  <si>
    <t>-1316278162</t>
  </si>
  <si>
    <t>25</t>
  </si>
  <si>
    <t>949521211</t>
  </si>
  <si>
    <t>Příplatek k podchodu u dílcových lešení š do 1,5 m za první a ZKD den použití</t>
  </si>
  <si>
    <t>853957289</t>
  </si>
  <si>
    <t>26</t>
  </si>
  <si>
    <t>949521811</t>
  </si>
  <si>
    <t>Demontáž podchodu u dílcových lešení š do 1,5 m</t>
  </si>
  <si>
    <t>895148913</t>
  </si>
  <si>
    <t>997</t>
  </si>
  <si>
    <t>Přesun sutě</t>
  </si>
  <si>
    <t>5</t>
  </si>
  <si>
    <t>997013117</t>
  </si>
  <si>
    <t>Vnitrostaveništní doprava suti a vybouraných hmot pro budovy v do 24 m s použitím mechanizace</t>
  </si>
  <si>
    <t>t</t>
  </si>
  <si>
    <t>-510965785</t>
  </si>
  <si>
    <t>997013312</t>
  </si>
  <si>
    <t>Shoz na stavební suť montáž a demontáž shozu výšky přes 10 do 20 m</t>
  </si>
  <si>
    <t>-1450510536</t>
  </si>
  <si>
    <t>7</t>
  </si>
  <si>
    <t>997013501</t>
  </si>
  <si>
    <t>Odvoz suti a vybouraných hmot na skládku nebo meziskládku do 1 km se složením</t>
  </si>
  <si>
    <t>79859314</t>
  </si>
  <si>
    <t>8</t>
  </si>
  <si>
    <t>997013509</t>
  </si>
  <si>
    <t>Příplatek k odvozu suti a vybouraných hmot na skládku ZKD 1 km přes 1 km</t>
  </si>
  <si>
    <t>-2017914368</t>
  </si>
  <si>
    <t>13,491*5"skládka Žízníkov</t>
  </si>
  <si>
    <t>997013511</t>
  </si>
  <si>
    <t>Odvoz suti a vybouraných hmot z meziskládky na skládku do 1 km s naložením a se složením</t>
  </si>
  <si>
    <t>752022763</t>
  </si>
  <si>
    <t>10</t>
  </si>
  <si>
    <t>997013603</t>
  </si>
  <si>
    <t>Poplatek za uložení na skládce (skládkovné) stavebního odpadu cihelného kód odpadu 17 01 02</t>
  </si>
  <si>
    <t>-691844673</t>
  </si>
  <si>
    <t>998</t>
  </si>
  <si>
    <t>Přesun hmot</t>
  </si>
  <si>
    <t>27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</si>
  <si>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</si>
  <si>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</si>
  <si>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42228790</t>
  </si>
  <si>
    <t>PSV</t>
  </si>
  <si>
    <t>Práce a dodávky PSV</t>
  </si>
  <si>
    <t>712</t>
  </si>
  <si>
    <t>Povlakové krytiny</t>
  </si>
  <si>
    <t>28</t>
  </si>
  <si>
    <t>712631801</t>
  </si>
  <si>
    <t>Odstranění povlakové krytiny střech šikmých přes 30° z pásů uložených na sucho AIP nebo NAIP</t>
  </si>
  <si>
    <t>812820402</t>
  </si>
  <si>
    <t>7,8*8,1+6,0*8,1+5,38*3,1/2+5,38*4/2+5,38*5,685+5,38*(1,935-0,25)+5,38*(5,685-1,935+0,25)+4,17*(0,53+0,37+6,445-2,3)+(4,17-0,81)*2,3+4,17*3,345</t>
  </si>
  <si>
    <t>4,17*(6,645-3,345)</t>
  </si>
  <si>
    <t>Mezisoučet</t>
  </si>
  <si>
    <t>-6,0*8,1*2"část střechy bez bednění</t>
  </si>
  <si>
    <t>Součet</t>
  </si>
  <si>
    <t>117</t>
  </si>
  <si>
    <t>712800843</t>
  </si>
  <si>
    <t>Ostatní práce při odstranění povlakové krytiny ze svislých ploch zbytkového asfaltového pásu odsekáním</t>
  </si>
  <si>
    <t>-874432668</t>
  </si>
  <si>
    <t>741</t>
  </si>
  <si>
    <t>Elektroinstalace - silnoproud</t>
  </si>
  <si>
    <t>35</t>
  </si>
  <si>
    <t>741410041</t>
  </si>
  <si>
    <t>Montáž vodič uzemňovací drát nebo lano D do 10 mm v městské zástavbě</t>
  </si>
  <si>
    <t>768601334</t>
  </si>
  <si>
    <t>18,919+0,697+9,348+11,954+5,29</t>
  </si>
  <si>
    <t>157</t>
  </si>
  <si>
    <t>741420001</t>
  </si>
  <si>
    <t>Montáž hromosvodného vedení svodových drátů nebo lan s podpěrami, Ø do 10 mm</t>
  </si>
  <si>
    <t>238021589</t>
  </si>
  <si>
    <t>158</t>
  </si>
  <si>
    <t>M</t>
  </si>
  <si>
    <t>1030038951</t>
  </si>
  <si>
    <t xml:space="preserve">DEHN 850010  Lano 10mm 7x19x0,68mm NIRO (V4A) role 100m DEHN DEHN</t>
  </si>
  <si>
    <t>32</t>
  </si>
  <si>
    <t>-2064746614</t>
  </si>
  <si>
    <t>46,208*1,05 'Přepočtené koeficientem množství</t>
  </si>
  <si>
    <t>159</t>
  </si>
  <si>
    <t>1030122320</t>
  </si>
  <si>
    <t>157 F-VA 280 35 Střešní držák vodiče/taška</t>
  </si>
  <si>
    <t>kus</t>
  </si>
  <si>
    <t>1038642254</t>
  </si>
  <si>
    <t>43</t>
  </si>
  <si>
    <t>741420021</t>
  </si>
  <si>
    <t>Montáž svorka hromosvodná se 2 šrouby</t>
  </si>
  <si>
    <t>1431328952</t>
  </si>
  <si>
    <t>44</t>
  </si>
  <si>
    <t>35441875</t>
  </si>
  <si>
    <t>svorka křížová pro vodič D 6-10mm</t>
  </si>
  <si>
    <t>1902813661</t>
  </si>
  <si>
    <t>45</t>
  </si>
  <si>
    <t>35441885</t>
  </si>
  <si>
    <t>svorka spojovací pro lano D 8-10mm</t>
  </si>
  <si>
    <t>1653106407</t>
  </si>
  <si>
    <t>41</t>
  </si>
  <si>
    <t>741420022</t>
  </si>
  <si>
    <t>Montáž svorka hromosvodná se 3 šrouby</t>
  </si>
  <si>
    <t>-20910431</t>
  </si>
  <si>
    <t>42</t>
  </si>
  <si>
    <t>35441860</t>
  </si>
  <si>
    <t>svorka FeZn k jímací tyči - 4 šrouby</t>
  </si>
  <si>
    <t>2043193737</t>
  </si>
  <si>
    <t>30</t>
  </si>
  <si>
    <t>741421833</t>
  </si>
  <si>
    <t>Demontáž drátu nebo lana svodového vedení D přes 8 mm šikmá střecha</t>
  </si>
  <si>
    <t>-2084753154</t>
  </si>
  <si>
    <t>31</t>
  </si>
  <si>
    <t>741421843</t>
  </si>
  <si>
    <t>Demontáž svorky šroubové hromosvodné se 2 šrouby</t>
  </si>
  <si>
    <t>-2027663651</t>
  </si>
  <si>
    <t>741421845</t>
  </si>
  <si>
    <t>Demontáž svorky šroubové hromosvodné se 3 šrouby a více šrouby</t>
  </si>
  <si>
    <t>526835715</t>
  </si>
  <si>
    <t>33</t>
  </si>
  <si>
    <t>741421851</t>
  </si>
  <si>
    <t>Demontáž vedení hromosvodné-podpěra střešní pod hřeben</t>
  </si>
  <si>
    <t>-930059301</t>
  </si>
  <si>
    <t>34</t>
  </si>
  <si>
    <t>741421862</t>
  </si>
  <si>
    <t>Demontáž vedení hromosvodné jímací tyč</t>
  </si>
  <si>
    <t>-277312424</t>
  </si>
  <si>
    <t>39</t>
  </si>
  <si>
    <t>741430004</t>
  </si>
  <si>
    <t>Montáž tyč jímací délky do 3 m na střešní hřeben</t>
  </si>
  <si>
    <t>1514556596</t>
  </si>
  <si>
    <t>40</t>
  </si>
  <si>
    <t>35441113</t>
  </si>
  <si>
    <t>tyč jímací s rovným koncem 3000mm Cu</t>
  </si>
  <si>
    <t>387791830</t>
  </si>
  <si>
    <t>47</t>
  </si>
  <si>
    <t>7418100_R</t>
  </si>
  <si>
    <t>Materiál na doplnění a úpravy</t>
  </si>
  <si>
    <t>-2108771846</t>
  </si>
  <si>
    <t>46</t>
  </si>
  <si>
    <t>741810001</t>
  </si>
  <si>
    <t>Zkoušky a prohlídky elektrických rozvodů a zařízení celková prohlídka a vyhotovení revizní zprávy pro objem montážních prací do 100 tis. Kč</t>
  </si>
  <si>
    <t>1853305661</t>
  </si>
  <si>
    <t>1"vč. revizní zprávy</t>
  </si>
  <si>
    <t>118</t>
  </si>
  <si>
    <t>741820012</t>
  </si>
  <si>
    <t>Měření zemních odporů zemnicí sítě délky pásku přes 100 do 200 m</t>
  </si>
  <si>
    <t>-939020330</t>
  </si>
  <si>
    <t>48</t>
  </si>
  <si>
    <t>998741202</t>
  </si>
  <si>
    <t>Přesun hmot pro silnoproud stanovený procentní sazbou (%) z ceny vodorovná dopravní vzdálenost do 50 m základní v objektech výšky přes 6 do 12 m</t>
  </si>
  <si>
    <t>%</t>
  </si>
  <si>
    <t>1596471511</t>
  </si>
  <si>
    <t>762</t>
  </si>
  <si>
    <t>Konstrukce tesařské</t>
  </si>
  <si>
    <t>176</t>
  </si>
  <si>
    <t>762331921</t>
  </si>
  <si>
    <t>Vyřezání části střešní vazby vázané konstrukce krovů průřezové plochy řeziva přes 120 do 224 cm2, délky vyřezané části krovového prvku do 3 m</t>
  </si>
  <si>
    <t>1687779601</t>
  </si>
  <si>
    <t>15"odhad</t>
  </si>
  <si>
    <t>177</t>
  </si>
  <si>
    <t>762332922</t>
  </si>
  <si>
    <t>Doplnění střešní vazby řezivem (materiál v ceně) průřezové plochy přes 120 do 224 cm2</t>
  </si>
  <si>
    <t>340789831</t>
  </si>
  <si>
    <t>119</t>
  </si>
  <si>
    <t>762341210</t>
  </si>
  <si>
    <t>Montáž bednění střech rovných a šikmých sklonu do 60° s vyřezáním otvorů z prken hrubých na sraz tl. do 32 mm</t>
  </si>
  <si>
    <t>-1330154984</t>
  </si>
  <si>
    <t xml:space="preserve">6,0*8,1*2"půdní prostor </t>
  </si>
  <si>
    <t>120</t>
  </si>
  <si>
    <t>60511081</t>
  </si>
  <si>
    <t>řezivo jehličnaté středové smrk tl 18-32mm dl 4-5m</t>
  </si>
  <si>
    <t>m3</t>
  </si>
  <si>
    <t>1355888821</t>
  </si>
  <si>
    <t>97,2*0,024 'Přepočtené koeficientem množství</t>
  </si>
  <si>
    <t>121</t>
  </si>
  <si>
    <t>762342214</t>
  </si>
  <si>
    <t>Montáž laťování střech jednoduchých sklonu do 60° při osové vzdálenosti latí přes 150 do 360 mm</t>
  </si>
  <si>
    <t>-1107945517</t>
  </si>
  <si>
    <t>(7,8*8,1+6,0*8,1+5,38*3,1/2+5,38*4/2+5,38*5,685+5,38*(1,935-0,25)+5,38*(5,685-1,935+0,25)+4,17*(0,53+0,37+6,445-2,3)+(4,17-0,81)*2,3+4,17*3,345)</t>
  </si>
  <si>
    <t>(4,17*(6,645-3,345))</t>
  </si>
  <si>
    <t>122</t>
  </si>
  <si>
    <t>60514106</t>
  </si>
  <si>
    <t>řezivo jehličnaté lať pevnostní třída S10-13 průřez 40x60mm</t>
  </si>
  <si>
    <t>991325571</t>
  </si>
  <si>
    <t>248,525*3*0,04*0,06</t>
  </si>
  <si>
    <t>123</t>
  </si>
  <si>
    <t>762342511</t>
  </si>
  <si>
    <t>Montáž laťování montáž kontralatí na podklad bez tepelné izolace</t>
  </si>
  <si>
    <t>-775899614</t>
  </si>
  <si>
    <t>5,685+10,0+0,523+6,445"hřebenová lať</t>
  </si>
  <si>
    <t>248,525</t>
  </si>
  <si>
    <t>124</t>
  </si>
  <si>
    <t>60514114</t>
  </si>
  <si>
    <t>řezivo jehličnaté lať impregnovaná dl 4 m</t>
  </si>
  <si>
    <t>1031901840</t>
  </si>
  <si>
    <t>271,178*0,004 'Přepočtené koeficientem množství</t>
  </si>
  <si>
    <t>49</t>
  </si>
  <si>
    <t>762342812</t>
  </si>
  <si>
    <t>Demontáž laťování střech z latí osové vzdálenosti do 0,50 m</t>
  </si>
  <si>
    <t>366996658</t>
  </si>
  <si>
    <t>56</t>
  </si>
  <si>
    <t>998762202</t>
  </si>
  <si>
    <t>Přesun hmot pro konstrukce tesařské stanovený procentní sazbou (%) z ceny vodorovná dopravní vzdálenost do 50 m s užitím mechanizace v objektech výšky přes 6 do 12 m</t>
  </si>
  <si>
    <t>929172247</t>
  </si>
  <si>
    <t>764</t>
  </si>
  <si>
    <t>Konstrukce klempířské</t>
  </si>
  <si>
    <t>60</t>
  </si>
  <si>
    <t>764001891</t>
  </si>
  <si>
    <t>Demontáž úžlabí do suti</t>
  </si>
  <si>
    <t>-1669123687</t>
  </si>
  <si>
    <t>6,7*2</t>
  </si>
  <si>
    <t>126</t>
  </si>
  <si>
    <t>764002821</t>
  </si>
  <si>
    <t>Demontáž střešního výlezu do suti</t>
  </si>
  <si>
    <t>-731043473</t>
  </si>
  <si>
    <t>63</t>
  </si>
  <si>
    <t>764002841</t>
  </si>
  <si>
    <t>Demontáž oplechování horních ploch zdí a nadezdívek do suti</t>
  </si>
  <si>
    <t>1788759841</t>
  </si>
  <si>
    <t>8,677+3,362+2,75+8,785*2</t>
  </si>
  <si>
    <t>64</t>
  </si>
  <si>
    <t>764002871</t>
  </si>
  <si>
    <t>Demontáž lemování zdí do suti</t>
  </si>
  <si>
    <t>1370840007</t>
  </si>
  <si>
    <t>32,359+(1,07+0,53)*2</t>
  </si>
  <si>
    <t>125</t>
  </si>
  <si>
    <t>764002891</t>
  </si>
  <si>
    <t>Demontáž klempířských konstrukcí lemování sloupků komínových lávek do suti</t>
  </si>
  <si>
    <t>19499283</t>
  </si>
  <si>
    <t>66</t>
  </si>
  <si>
    <t>764003801</t>
  </si>
  <si>
    <t>Demontáž lemování trub, konzol, držáků, ventilačních nástavců a jiných kusových prvků do suti</t>
  </si>
  <si>
    <t>-1419486817</t>
  </si>
  <si>
    <t>127</t>
  </si>
  <si>
    <t>764004801</t>
  </si>
  <si>
    <t>Demontáž klempířských konstrukcí žlabu podokapního do suti</t>
  </si>
  <si>
    <t>-483340854</t>
  </si>
  <si>
    <t>31" Výpis prvků K01</t>
  </si>
  <si>
    <t>128</t>
  </si>
  <si>
    <t>764004841</t>
  </si>
  <si>
    <t>Demontáž klempířských konstrukcí háku do suti</t>
  </si>
  <si>
    <t>1412955997</t>
  </si>
  <si>
    <t>150</t>
  </si>
  <si>
    <t>764211615</t>
  </si>
  <si>
    <t>Oplechování střešních prvků z pozinkovaného plechu s povrchovou úpravou hřebene větraného s použitím hřebenového plechu s těsněním a perforovaným plechem rš 400 mm</t>
  </si>
  <si>
    <t>296259878</t>
  </si>
  <si>
    <t>75</t>
  </si>
  <si>
    <t>764212606</t>
  </si>
  <si>
    <t xml:space="preserve">Oplechování úžlabí z Pz s povrchovou úpravou rš 500 mm </t>
  </si>
  <si>
    <t>-740532395</t>
  </si>
  <si>
    <t>15,0</t>
  </si>
  <si>
    <t>163</t>
  </si>
  <si>
    <t>764212664</t>
  </si>
  <si>
    <t>Oplechování střešních prvků z pozinkovaného plechu s povrchovou úpravou okapu střechy rovné okapovým plechem rš 330 mm</t>
  </si>
  <si>
    <t>-404538559</t>
  </si>
  <si>
    <t>165</t>
  </si>
  <si>
    <t>764213452</t>
  </si>
  <si>
    <t>Oplechování střešních prvků z pozinkovaného plechu střešního výlezu rozměru 600 x 600 mm, střechy s krytinou skládanou nebo plechovou</t>
  </si>
  <si>
    <t>-1538560454</t>
  </si>
  <si>
    <t>164</t>
  </si>
  <si>
    <t>764214604</t>
  </si>
  <si>
    <t>Oplechování horních ploch zdí a nadezdívek (atik) z pozinkovaného plechu s povrchovou úpravou mechanicky kotvené rš 330 mm</t>
  </si>
  <si>
    <t>-1964268946</t>
  </si>
  <si>
    <t>170</t>
  </si>
  <si>
    <t>764311616</t>
  </si>
  <si>
    <t>Lemování zdí z pozinkovaného plechu s povrchovou úpravou boční nebo horní rovné, střech s krytinou skládanou mimo prejzovou rš 500 mm</t>
  </si>
  <si>
    <t>-741297092</t>
  </si>
  <si>
    <t>4+3+19+20</t>
  </si>
  <si>
    <t>129</t>
  </si>
  <si>
    <t>764501103</t>
  </si>
  <si>
    <t>Montáž žlabu podokapního půlkruhového žlabu</t>
  </si>
  <si>
    <t>-931976836</t>
  </si>
  <si>
    <t>31"Výpis prvků - KO1, vč. čela</t>
  </si>
  <si>
    <t>130</t>
  </si>
  <si>
    <t>55344180</t>
  </si>
  <si>
    <t>žlab půlkruhový podokapní Pz 250mm</t>
  </si>
  <si>
    <t>1992298746</t>
  </si>
  <si>
    <t>31*1,2 'Přepočtené koeficientem množství</t>
  </si>
  <si>
    <t>131</t>
  </si>
  <si>
    <t>764501105</t>
  </si>
  <si>
    <t>Montáž žlabu podokapního půlkruhového háku</t>
  </si>
  <si>
    <t>1723771821</t>
  </si>
  <si>
    <t>132</t>
  </si>
  <si>
    <t>55344578</t>
  </si>
  <si>
    <t>hák žlabový Pz 333mm dl 550mm</t>
  </si>
  <si>
    <t>78962520</t>
  </si>
  <si>
    <t>87</t>
  </si>
  <si>
    <t>764501106</t>
  </si>
  <si>
    <t>Montáž žlabu podokapního půlkruhového hrdla</t>
  </si>
  <si>
    <t>-1664647622</t>
  </si>
  <si>
    <t>88</t>
  </si>
  <si>
    <t>55350219</t>
  </si>
  <si>
    <t>kotlík žlabový oválný 400/200mm</t>
  </si>
  <si>
    <t>589855448</t>
  </si>
  <si>
    <t>91</t>
  </si>
  <si>
    <t>998764202</t>
  </si>
  <si>
    <t>Přesun hmot pro konstrukce klempířské stanovený procentní sazbou (%) z ceny vodorovná dopravní vzdálenost do 50 m s užitím mechanizace v objektech výšky přes 6 do 12 m</t>
  </si>
  <si>
    <t>694843602</t>
  </si>
  <si>
    <t>765</t>
  </si>
  <si>
    <t>Krytina skládaná</t>
  </si>
  <si>
    <t>153</t>
  </si>
  <si>
    <t>765111018</t>
  </si>
  <si>
    <t>Montáž krytiny keramické sklonu do 30° drážkové na sucho, počet kusů přes 14 do 15 ks/m2</t>
  </si>
  <si>
    <t>-1854279758</t>
  </si>
  <si>
    <t>154</t>
  </si>
  <si>
    <t>59660524</t>
  </si>
  <si>
    <t>taška ražená drážková režná maloformátová (přes 12 ks/m2) základní</t>
  </si>
  <si>
    <t>1468192338</t>
  </si>
  <si>
    <t>248,525*1,1*14,5</t>
  </si>
  <si>
    <t>3963,974*1,1 'Přepočtené koeficientem množství</t>
  </si>
  <si>
    <t>151</t>
  </si>
  <si>
    <t>765111201</t>
  </si>
  <si>
    <t>Montáž krytiny keramické okapové hrany s okapním větracím pásem</t>
  </si>
  <si>
    <t>-2093618113</t>
  </si>
  <si>
    <t>152</t>
  </si>
  <si>
    <t>19422000</t>
  </si>
  <si>
    <t>pás Al okapní ochranný a větrací šířky 80mm</t>
  </si>
  <si>
    <t>1283889278</t>
  </si>
  <si>
    <t>147</t>
  </si>
  <si>
    <t>765111251</t>
  </si>
  <si>
    <t>Montáž krytiny keramické hřebene větraného na sucho vkládaným pásem</t>
  </si>
  <si>
    <t>1638066869</t>
  </si>
  <si>
    <t>148</t>
  </si>
  <si>
    <t>59660030</t>
  </si>
  <si>
    <t>hřebenáč drážkový keramický š 210mm režný</t>
  </si>
  <si>
    <t>1211906001</t>
  </si>
  <si>
    <t>22,653*3,09 'Přepočtené koeficientem množství</t>
  </si>
  <si>
    <t>115</t>
  </si>
  <si>
    <t>765111801</t>
  </si>
  <si>
    <t>Demontáž krytiny keramické drážkové, sklonu do 30° na sucho do suti</t>
  </si>
  <si>
    <t>167742632</t>
  </si>
  <si>
    <t>116</t>
  </si>
  <si>
    <t>765111811</t>
  </si>
  <si>
    <t>Demontáž krytiny keramické Příplatek k cenám za sklon přes 30° do suti</t>
  </si>
  <si>
    <t>-228289208</t>
  </si>
  <si>
    <t>141</t>
  </si>
  <si>
    <t>765115251</t>
  </si>
  <si>
    <t>Montáž střešních doplňků krytiny keramické držáku hromosvodu na tašku</t>
  </si>
  <si>
    <t>-2041499881</t>
  </si>
  <si>
    <t>142</t>
  </si>
  <si>
    <t>59660650</t>
  </si>
  <si>
    <t>držák Pz hromosvodu na tašky keramické drážkové krytiny</t>
  </si>
  <si>
    <t>1953103407</t>
  </si>
  <si>
    <t>18*1,03 'Přepočtené koeficientem množství</t>
  </si>
  <si>
    <t>143</t>
  </si>
  <si>
    <t>765115252</t>
  </si>
  <si>
    <t>Montáž střešních doplňků krytiny keramické držáku hromosvodu na hřeben</t>
  </si>
  <si>
    <t>-1715350783</t>
  </si>
  <si>
    <t>144</t>
  </si>
  <si>
    <t>59660654</t>
  </si>
  <si>
    <t>držák hromosvodu Pz na hřebenáč keramické krytiny</t>
  </si>
  <si>
    <t>1321612974</t>
  </si>
  <si>
    <t>23*1,03 'Přepočtené koeficientem množství</t>
  </si>
  <si>
    <t>134</t>
  </si>
  <si>
    <t>765115301</t>
  </si>
  <si>
    <t>Montáž střešních doplňků krytiny keramické střešního výlezu plochy jednotlivě do 0,25 m2</t>
  </si>
  <si>
    <t>1964253563</t>
  </si>
  <si>
    <t>135</t>
  </si>
  <si>
    <t>59660215</t>
  </si>
  <si>
    <t>vikýř univerzální 500x500mm</t>
  </si>
  <si>
    <t>34650468</t>
  </si>
  <si>
    <t>174</t>
  </si>
  <si>
    <t>765115403</t>
  </si>
  <si>
    <t>Montáž střešních doplňků krytiny keramické protisněhové zábrany mříže sněholamu</t>
  </si>
  <si>
    <t>1465837955</t>
  </si>
  <si>
    <t>"Množství určené pomocí aplikace Výměry.</t>
  </si>
  <si>
    <t>"sněhák</t>
  </si>
  <si>
    <t>FIG</t>
  </si>
  <si>
    <t>Rozpad figury: sněhák</t>
  </si>
  <si>
    <t>9,666+10,531+5,801</t>
  </si>
  <si>
    <t>175</t>
  </si>
  <si>
    <t>59660033</t>
  </si>
  <si>
    <t>komplet protisněhový (4x držák mříže, sněhová mříž d 3000mm, 2x spojka mříže)</t>
  </si>
  <si>
    <t>sada</t>
  </si>
  <si>
    <t>-1014191337</t>
  </si>
  <si>
    <t>26,0040450736781*0,3461 'Přepočtené koeficientem množství</t>
  </si>
  <si>
    <t>765135_R0</t>
  </si>
  <si>
    <t>Montáž držáku hřebenové latě</t>
  </si>
  <si>
    <t>2108320221</t>
  </si>
  <si>
    <t>140</t>
  </si>
  <si>
    <t>KLC.TPHP00036</t>
  </si>
  <si>
    <t>KR0049 držák hřebenové latě univerzální 50</t>
  </si>
  <si>
    <t>1447185805</t>
  </si>
  <si>
    <t>136</t>
  </si>
  <si>
    <t>765191023</t>
  </si>
  <si>
    <t>Montáž pojistné hydroizolační nebo parotěsné kladené ve sklonu přes 20° s lepenými spoji na bednění</t>
  </si>
  <si>
    <t>-1310988065</t>
  </si>
  <si>
    <t>248,525*1,1</t>
  </si>
  <si>
    <t>137</t>
  </si>
  <si>
    <t>28329036</t>
  </si>
  <si>
    <t>fólie kontaktní difuzně propustná pro doplňkovou hydroizolační vrstvu, třívrstvá mikroporézní PP 150g/m2 s integrovanou samolepící páskou</t>
  </si>
  <si>
    <t>-467317867</t>
  </si>
  <si>
    <t>273,378*1,1 'Přepočtené koeficientem množství</t>
  </si>
  <si>
    <t>138</t>
  </si>
  <si>
    <t>765191031</t>
  </si>
  <si>
    <t>Lepení těsnících pásků pod kontralatě</t>
  </si>
  <si>
    <t>374302622</t>
  </si>
  <si>
    <t>139</t>
  </si>
  <si>
    <t>28329303</t>
  </si>
  <si>
    <t>páska těsnící jednostranně lepící butylkaučuková pod kontralatě š 50mm</t>
  </si>
  <si>
    <t>-621277558</t>
  </si>
  <si>
    <t>248,525*1,1 'Přepočtené koeficientem množství</t>
  </si>
  <si>
    <t>100</t>
  </si>
  <si>
    <t>765191051</t>
  </si>
  <si>
    <t>Montáž pojistné hydroizolační nebo parotěsné fólie hřebene větrané střechy</t>
  </si>
  <si>
    <t>583521281</t>
  </si>
  <si>
    <t>101</t>
  </si>
  <si>
    <t>765191061</t>
  </si>
  <si>
    <t>Montáž pojistné hydroizolační nebo parotěsné fólie úžlabí větrané střechy</t>
  </si>
  <si>
    <t>-207079009</t>
  </si>
  <si>
    <t>102</t>
  </si>
  <si>
    <t>765191071</t>
  </si>
  <si>
    <t>Montáž pojistné hydroizolační nebo parotěsné fólie okapu</t>
  </si>
  <si>
    <t>1834405678</t>
  </si>
  <si>
    <t>6,0+1,935+10,73+2,3+7,8</t>
  </si>
  <si>
    <t>103</t>
  </si>
  <si>
    <t>765191091</t>
  </si>
  <si>
    <t>Příplatek k cenám montáž pojistné hydroizolační nebo parotěsné fólie za sklon přes 30°</t>
  </si>
  <si>
    <t>-343045183</t>
  </si>
  <si>
    <t>168</t>
  </si>
  <si>
    <t>998765202</t>
  </si>
  <si>
    <t>Přesun hmot pro krytiny skládané stanovený procentní sazbou (%) z ceny vodorovná dopravní vzdálenost do 50 m základní v objektech výšky přes 6 do 12 m</t>
  </si>
  <si>
    <t>-193138667</t>
  </si>
  <si>
    <t>783</t>
  </si>
  <si>
    <t>Dokončovací práce - nátěry</t>
  </si>
  <si>
    <t>105</t>
  </si>
  <si>
    <t>783201403</t>
  </si>
  <si>
    <t>Oprášení tesařských konstrukcí před provedením nátěru</t>
  </si>
  <si>
    <t>1270504667</t>
  </si>
  <si>
    <t>151,325*0,2"rezerva pro opravu stávajícího krovu</t>
  </si>
  <si>
    <t>248,525*3*(0,04+0,06)*2</t>
  </si>
  <si>
    <t>97,2*2*1,15</t>
  </si>
  <si>
    <t>271,178*(0,05+0,08)*2</t>
  </si>
  <si>
    <t>162</t>
  </si>
  <si>
    <t>783213021</t>
  </si>
  <si>
    <t>Preventivní napouštěcí nátěr tesařských prvků proti dřevokazným houbám, hmyzu a plísním nezabudovaných do konstrukce dvojnásobný syntetický</t>
  </si>
  <si>
    <t>-2092042973</t>
  </si>
  <si>
    <t>106</t>
  </si>
  <si>
    <t>783213121</t>
  </si>
  <si>
    <t>Napouštěcí dvojnásobný syntetický biocidní nátěr tesařských konstrukcí zabudovaných do konstrukce</t>
  </si>
  <si>
    <t>1875670003</t>
  </si>
  <si>
    <t>166</t>
  </si>
  <si>
    <t>783801401</t>
  </si>
  <si>
    <t>Příprava podkladu omítek před provedením nátěru ometení</t>
  </si>
  <si>
    <t>1202849426</t>
  </si>
  <si>
    <t>167</t>
  </si>
  <si>
    <t>783827125</t>
  </si>
  <si>
    <t>Krycí (ochranný ) nátěr omítek jednonásobný hladkých omítek hladkých, zrnitých tenkovrstvých nebo štukových stupně členitosti 1 a 2 silikonový</t>
  </si>
  <si>
    <t>-748463343</t>
  </si>
  <si>
    <t>VRN</t>
  </si>
  <si>
    <t>Vedlejší rozpočtové náklady</t>
  </si>
  <si>
    <t>VRN1</t>
  </si>
  <si>
    <t>Průzkumné, geodetické a projektové práce</t>
  </si>
  <si>
    <t>107</t>
  </si>
  <si>
    <t>011002000</t>
  </si>
  <si>
    <t>Průzkumné práce</t>
  </si>
  <si>
    <t>…</t>
  </si>
  <si>
    <t>1024</t>
  </si>
  <si>
    <t>-668498971</t>
  </si>
  <si>
    <t>108</t>
  </si>
  <si>
    <t>013002000</t>
  </si>
  <si>
    <t>Projektové práce</t>
  </si>
  <si>
    <t>-274768757</t>
  </si>
  <si>
    <t>VRN3</t>
  </si>
  <si>
    <t>Zařízení staveniště</t>
  </si>
  <si>
    <t>109</t>
  </si>
  <si>
    <t>030001000</t>
  </si>
  <si>
    <t>-1980137724</t>
  </si>
  <si>
    <t>VRN4</t>
  </si>
  <si>
    <t>Inženýrská činnost</t>
  </si>
  <si>
    <t>110</t>
  </si>
  <si>
    <t>043002000</t>
  </si>
  <si>
    <t>Zkoušky a ostatní měření</t>
  </si>
  <si>
    <t>832452448</t>
  </si>
  <si>
    <t>111</t>
  </si>
  <si>
    <t>045002000</t>
  </si>
  <si>
    <t>Kompletační a koordinační činnost</t>
  </si>
  <si>
    <t>-911479866</t>
  </si>
  <si>
    <t>112</t>
  </si>
  <si>
    <t>049002000</t>
  </si>
  <si>
    <t>Ostatní inženýrská činnost</t>
  </si>
  <si>
    <t>-1553300211</t>
  </si>
  <si>
    <t>VRN5</t>
  </si>
  <si>
    <t>Finanční náklady</t>
  </si>
  <si>
    <t>113</t>
  </si>
  <si>
    <t>051002000</t>
  </si>
  <si>
    <t>Pojistné</t>
  </si>
  <si>
    <t>-2113357414</t>
  </si>
  <si>
    <t>VRN7</t>
  </si>
  <si>
    <t>Provozní vlivy</t>
  </si>
  <si>
    <t>114</t>
  </si>
  <si>
    <t>071002000</t>
  </si>
  <si>
    <t>Provoz investora, třetích osob</t>
  </si>
  <si>
    <t>521474403</t>
  </si>
  <si>
    <t>SEZNAM FIGUR</t>
  </si>
  <si>
    <t>Výměra</t>
  </si>
  <si>
    <t xml:space="preserve"> O1</t>
  </si>
  <si>
    <t>sněhák</t>
  </si>
  <si>
    <t>Použití figury:</t>
  </si>
  <si>
    <t>Montáž mříže sněholamu pro keramickou krytinu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</si>
</sst>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0" borderId="0" xfId="0" applyFont="1" applyAlignment="1" applyProtection="1">
      <alignment horizontal="left" vertical="center" indent="1"/>
    </xf>
    <xf numFmtId="167" fontId="22" fillId="0" borderId="0" xfId="0" applyNumberFormat="1" applyFont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2024003-KHL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havarijního stavu střechy MŠ Nerudova 628/8, Česká Lípa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Nerudova 628/8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17. 5. 2024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Vojtěch Mistr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24.7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'O1 - Oprava havarijního s...'!J30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81</v>
      </c>
      <c r="AR95" s="127"/>
      <c r="AS95" s="128">
        <v>0</v>
      </c>
      <c r="AT95" s="129">
        <f>ROUND(SUM(AV95:AW95),2)</f>
        <v>0</v>
      </c>
      <c r="AU95" s="130">
        <f>'O1 - Oprava havarijního s...'!P135</f>
        <v>0</v>
      </c>
      <c r="AV95" s="129">
        <f>'O1 - Oprava havarijního s...'!J33</f>
        <v>0</v>
      </c>
      <c r="AW95" s="129">
        <f>'O1 - Oprava havarijního s...'!J34</f>
        <v>0</v>
      </c>
      <c r="AX95" s="129">
        <f>'O1 - Oprava havarijního s...'!J35</f>
        <v>0</v>
      </c>
      <c r="AY95" s="129">
        <f>'O1 - Oprava havarijního s...'!J36</f>
        <v>0</v>
      </c>
      <c r="AZ95" s="129">
        <f>'O1 - Oprava havarijního s...'!F33</f>
        <v>0</v>
      </c>
      <c r="BA95" s="129">
        <f>'O1 - Oprava havarijního s...'!F34</f>
        <v>0</v>
      </c>
      <c r="BB95" s="129">
        <f>'O1 - Oprava havarijního s...'!F35</f>
        <v>0</v>
      </c>
      <c r="BC95" s="129">
        <f>'O1 - Oprava havarijního s...'!F36</f>
        <v>0</v>
      </c>
      <c r="BD95" s="131">
        <f>'O1 - Oprava havarijního s...'!F37</f>
        <v>0</v>
      </c>
      <c r="BE95" s="7"/>
      <c r="BT95" s="132" t="s">
        <v>82</v>
      </c>
      <c r="BV95" s="132" t="s">
        <v>77</v>
      </c>
      <c r="BW95" s="132" t="s">
        <v>83</v>
      </c>
      <c r="BX95" s="132" t="s">
        <v>5</v>
      </c>
      <c r="CL95" s="132" t="s">
        <v>1</v>
      </c>
      <c r="CM95" s="132" t="s">
        <v>84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F7B7VamEpy2zATTVJNhTWLQ21W5MPTkX04dP/6pjJegNmjlfnXabef0xB4Y5DS17ImnROtXmb1UbEm82tYr6kg==" hashValue="MQvGDcmHlrwUKV4UXuTeDXBQIXBHpsvWs0CGLL+UHYelYWFFabl/dyjMPLNnxLRwew98L2fpEbfxE5uvbhD2d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O1 - Oprava havarijního 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  <c r="AZ2" s="133" t="s">
        <v>85</v>
      </c>
      <c r="BA2" s="133" t="s">
        <v>86</v>
      </c>
      <c r="BB2" s="133" t="s">
        <v>1</v>
      </c>
      <c r="BC2" s="133" t="s">
        <v>87</v>
      </c>
      <c r="BD2" s="133" t="s">
        <v>88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21"/>
      <c r="AT3" s="18" t="s">
        <v>84</v>
      </c>
    </row>
    <row r="4" s="1" customFormat="1" ht="24.96" customHeight="1">
      <c r="B4" s="21"/>
      <c r="D4" s="136" t="s">
        <v>89</v>
      </c>
      <c r="L4" s="21"/>
      <c r="M4" s="13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8" t="s">
        <v>16</v>
      </c>
      <c r="L6" s="21"/>
    </row>
    <row r="7" s="1" customFormat="1" ht="16.5" customHeight="1">
      <c r="B7" s="21"/>
      <c r="E7" s="139" t="str">
        <f>'Rekapitulace stavby'!K6</f>
        <v>Oprava havarijního stavu střechy MŠ Nerudova 628/8, Česká Lípa</v>
      </c>
      <c r="F7" s="138"/>
      <c r="G7" s="138"/>
      <c r="H7" s="138"/>
      <c r="L7" s="21"/>
    </row>
    <row r="8" s="2" customFormat="1" ht="12" customHeight="1">
      <c r="A8" s="39"/>
      <c r="B8" s="45"/>
      <c r="C8" s="39"/>
      <c r="D8" s="138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0" t="s">
        <v>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8" t="s">
        <v>18</v>
      </c>
      <c r="E11" s="39"/>
      <c r="F11" s="141" t="s">
        <v>1</v>
      </c>
      <c r="G11" s="39"/>
      <c r="H11" s="39"/>
      <c r="I11" s="138" t="s">
        <v>19</v>
      </c>
      <c r="J11" s="141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8" t="s">
        <v>20</v>
      </c>
      <c r="E12" s="39"/>
      <c r="F12" s="141" t="s">
        <v>21</v>
      </c>
      <c r="G12" s="39"/>
      <c r="H12" s="39"/>
      <c r="I12" s="138" t="s">
        <v>22</v>
      </c>
      <c r="J12" s="142" t="str">
        <f>'Rekapitulace stavby'!AN8</f>
        <v>17. 5. 2024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8" t="s">
        <v>24</v>
      </c>
      <c r="E14" s="39"/>
      <c r="F14" s="39"/>
      <c r="G14" s="39"/>
      <c r="H14" s="39"/>
      <c r="I14" s="138" t="s">
        <v>25</v>
      </c>
      <c r="J14" s="141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1" t="str">
        <f>IF('Rekapitulace stavby'!E11="","",'Rekapitulace stavby'!E11)</f>
        <v xml:space="preserve"> </v>
      </c>
      <c r="F15" s="39"/>
      <c r="G15" s="39"/>
      <c r="H15" s="39"/>
      <c r="I15" s="138" t="s">
        <v>27</v>
      </c>
      <c r="J15" s="141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8" t="s">
        <v>28</v>
      </c>
      <c r="E17" s="39"/>
      <c r="F17" s="39"/>
      <c r="G17" s="39"/>
      <c r="H17" s="39"/>
      <c r="I17" s="138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1"/>
      <c r="G18" s="141"/>
      <c r="H18" s="141"/>
      <c r="I18" s="138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8" t="s">
        <v>30</v>
      </c>
      <c r="E20" s="39"/>
      <c r="F20" s="39"/>
      <c r="G20" s="39"/>
      <c r="H20" s="39"/>
      <c r="I20" s="138" t="s">
        <v>25</v>
      </c>
      <c r="J20" s="141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1" t="str">
        <f>IF('Rekapitulace stavby'!E17="","",'Rekapitulace stavby'!E17)</f>
        <v xml:space="preserve"> </v>
      </c>
      <c r="F21" s="39"/>
      <c r="G21" s="39"/>
      <c r="H21" s="39"/>
      <c r="I21" s="138" t="s">
        <v>27</v>
      </c>
      <c r="J21" s="141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8" t="s">
        <v>32</v>
      </c>
      <c r="E23" s="39"/>
      <c r="F23" s="39"/>
      <c r="G23" s="39"/>
      <c r="H23" s="39"/>
      <c r="I23" s="138" t="s">
        <v>25</v>
      </c>
      <c r="J23" s="141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1" t="s">
        <v>33</v>
      </c>
      <c r="F24" s="39"/>
      <c r="G24" s="39"/>
      <c r="H24" s="39"/>
      <c r="I24" s="138" t="s">
        <v>27</v>
      </c>
      <c r="J24" s="141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8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7"/>
      <c r="E29" s="147"/>
      <c r="F29" s="147"/>
      <c r="G29" s="147"/>
      <c r="H29" s="147"/>
      <c r="I29" s="147"/>
      <c r="J29" s="147"/>
      <c r="K29" s="147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8" t="s">
        <v>35</v>
      </c>
      <c r="E30" s="39"/>
      <c r="F30" s="39"/>
      <c r="G30" s="39"/>
      <c r="H30" s="39"/>
      <c r="I30" s="39"/>
      <c r="J30" s="149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7"/>
      <c r="E31" s="147"/>
      <c r="F31" s="147"/>
      <c r="G31" s="147"/>
      <c r="H31" s="147"/>
      <c r="I31" s="147"/>
      <c r="J31" s="147"/>
      <c r="K31" s="147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0" t="s">
        <v>37</v>
      </c>
      <c r="G32" s="39"/>
      <c r="H32" s="39"/>
      <c r="I32" s="150" t="s">
        <v>36</v>
      </c>
      <c r="J32" s="150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1" t="s">
        <v>39</v>
      </c>
      <c r="E33" s="138" t="s">
        <v>40</v>
      </c>
      <c r="F33" s="152">
        <f>ROUND((SUM(BE135:BE372)),  2)</f>
        <v>0</v>
      </c>
      <c r="G33" s="39"/>
      <c r="H33" s="39"/>
      <c r="I33" s="153">
        <v>0.20999999999999999</v>
      </c>
      <c r="J33" s="152">
        <f>ROUND(((SUM(BE135:BE372))*I33),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8" t="s">
        <v>41</v>
      </c>
      <c r="F34" s="152">
        <f>ROUND((SUM(BF135:BF372)),  2)</f>
        <v>0</v>
      </c>
      <c r="G34" s="39"/>
      <c r="H34" s="39"/>
      <c r="I34" s="153">
        <v>0.12</v>
      </c>
      <c r="J34" s="152">
        <f>ROUND(((SUM(BF135:BF372))*I34),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8" t="s">
        <v>42</v>
      </c>
      <c r="F35" s="152">
        <f>ROUND((SUM(BG135:BG372)),  2)</f>
        <v>0</v>
      </c>
      <c r="G35" s="39"/>
      <c r="H35" s="39"/>
      <c r="I35" s="153">
        <v>0.20999999999999999</v>
      </c>
      <c r="J35" s="152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8" t="s">
        <v>43</v>
      </c>
      <c r="F36" s="152">
        <f>ROUND((SUM(BH135:BH372)),  2)</f>
        <v>0</v>
      </c>
      <c r="G36" s="39"/>
      <c r="H36" s="39"/>
      <c r="I36" s="153">
        <v>0.12</v>
      </c>
      <c r="J36" s="152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8" t="s">
        <v>44</v>
      </c>
      <c r="F37" s="152">
        <f>ROUND((SUM(BI135:BI372)),  2)</f>
        <v>0</v>
      </c>
      <c r="G37" s="39"/>
      <c r="H37" s="39"/>
      <c r="I37" s="153">
        <v>0</v>
      </c>
      <c r="J37" s="152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4"/>
      <c r="D39" s="155" t="s">
        <v>45</v>
      </c>
      <c r="E39" s="156"/>
      <c r="F39" s="156"/>
      <c r="G39" s="157" t="s">
        <v>46</v>
      </c>
      <c r="H39" s="158" t="s">
        <v>47</v>
      </c>
      <c r="I39" s="156"/>
      <c r="J39" s="159">
        <f>SUM(J30:J37)</f>
        <v>0</v>
      </c>
      <c r="K39" s="160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1" t="s">
        <v>48</v>
      </c>
      <c r="E50" s="162"/>
      <c r="F50" s="162"/>
      <c r="G50" s="161" t="s">
        <v>49</v>
      </c>
      <c r="H50" s="162"/>
      <c r="I50" s="162"/>
      <c r="J50" s="162"/>
      <c r="K50" s="162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3" t="s">
        <v>50</v>
      </c>
      <c r="E61" s="164"/>
      <c r="F61" s="165" t="s">
        <v>51</v>
      </c>
      <c r="G61" s="163" t="s">
        <v>50</v>
      </c>
      <c r="H61" s="164"/>
      <c r="I61" s="164"/>
      <c r="J61" s="166" t="s">
        <v>51</v>
      </c>
      <c r="K61" s="164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1" t="s">
        <v>52</v>
      </c>
      <c r="E65" s="167"/>
      <c r="F65" s="167"/>
      <c r="G65" s="161" t="s">
        <v>53</v>
      </c>
      <c r="H65" s="167"/>
      <c r="I65" s="167"/>
      <c r="J65" s="167"/>
      <c r="K65" s="167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3" t="s">
        <v>50</v>
      </c>
      <c r="E76" s="164"/>
      <c r="F76" s="165" t="s">
        <v>51</v>
      </c>
      <c r="G76" s="163" t="s">
        <v>50</v>
      </c>
      <c r="H76" s="164"/>
      <c r="I76" s="164"/>
      <c r="J76" s="166" t="s">
        <v>51</v>
      </c>
      <c r="K76" s="164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2" t="str">
        <f>E7</f>
        <v>Oprava havarijního stavu střechy MŠ Nerudova 628/8, Česká Lípa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30" customHeight="1">
      <c r="A87" s="39"/>
      <c r="B87" s="40"/>
      <c r="C87" s="41"/>
      <c r="D87" s="41"/>
      <c r="E87" s="77" t="str">
        <f>E9</f>
        <v>O1 - Oprava havarijního stavu střechy MŠ Nerudova 628/8, Česká Lípa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Nerudova 628/8</v>
      </c>
      <c r="G89" s="41"/>
      <c r="H89" s="41"/>
      <c r="I89" s="33" t="s">
        <v>22</v>
      </c>
      <c r="J89" s="80" t="str">
        <f>IF(J12="","",J12)</f>
        <v>17. 5. 2024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Vojtěch Mistr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6" t="s">
        <v>95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hidden="1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J144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J153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J177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3"/>
      <c r="C102" s="184"/>
      <c r="D102" s="185" t="s">
        <v>102</v>
      </c>
      <c r="E102" s="186"/>
      <c r="F102" s="186"/>
      <c r="G102" s="186"/>
      <c r="H102" s="186"/>
      <c r="I102" s="186"/>
      <c r="J102" s="187">
        <f>J185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7"/>
      <c r="C103" s="178"/>
      <c r="D103" s="179" t="s">
        <v>103</v>
      </c>
      <c r="E103" s="180"/>
      <c r="F103" s="180"/>
      <c r="G103" s="180"/>
      <c r="H103" s="180"/>
      <c r="I103" s="180"/>
      <c r="J103" s="181">
        <f>J187</f>
        <v>0</v>
      </c>
      <c r="K103" s="178"/>
      <c r="L103" s="18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J188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3"/>
      <c r="C105" s="184"/>
      <c r="D105" s="185" t="s">
        <v>105</v>
      </c>
      <c r="E105" s="186"/>
      <c r="F105" s="186"/>
      <c r="G105" s="186"/>
      <c r="H105" s="186"/>
      <c r="I105" s="186"/>
      <c r="J105" s="187">
        <f>J201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3"/>
      <c r="C106" s="184"/>
      <c r="D106" s="185" t="s">
        <v>106</v>
      </c>
      <c r="E106" s="186"/>
      <c r="F106" s="186"/>
      <c r="G106" s="186"/>
      <c r="H106" s="186"/>
      <c r="I106" s="186"/>
      <c r="J106" s="187">
        <f>J226</f>
        <v>0</v>
      </c>
      <c r="K106" s="184"/>
      <c r="L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J251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J284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J338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77"/>
      <c r="C110" s="178"/>
      <c r="D110" s="179" t="s">
        <v>110</v>
      </c>
      <c r="E110" s="180"/>
      <c r="F110" s="180"/>
      <c r="G110" s="180"/>
      <c r="H110" s="180"/>
      <c r="I110" s="180"/>
      <c r="J110" s="181">
        <f>J359</f>
        <v>0</v>
      </c>
      <c r="K110" s="178"/>
      <c r="L110" s="18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83"/>
      <c r="C111" s="184"/>
      <c r="D111" s="185" t="s">
        <v>111</v>
      </c>
      <c r="E111" s="186"/>
      <c r="F111" s="186"/>
      <c r="G111" s="186"/>
      <c r="H111" s="186"/>
      <c r="I111" s="186"/>
      <c r="J111" s="187">
        <f>J360</f>
        <v>0</v>
      </c>
      <c r="K111" s="184"/>
      <c r="L111" s="18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3"/>
      <c r="C112" s="184"/>
      <c r="D112" s="185" t="s">
        <v>112</v>
      </c>
      <c r="E112" s="186"/>
      <c r="F112" s="186"/>
      <c r="G112" s="186"/>
      <c r="H112" s="186"/>
      <c r="I112" s="186"/>
      <c r="J112" s="187">
        <f>J363</f>
        <v>0</v>
      </c>
      <c r="K112" s="184"/>
      <c r="L112" s="18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3"/>
      <c r="C113" s="184"/>
      <c r="D113" s="185" t="s">
        <v>113</v>
      </c>
      <c r="E113" s="186"/>
      <c r="F113" s="186"/>
      <c r="G113" s="186"/>
      <c r="H113" s="186"/>
      <c r="I113" s="186"/>
      <c r="J113" s="187">
        <f>J365</f>
        <v>0</v>
      </c>
      <c r="K113" s="184"/>
      <c r="L113" s="18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3"/>
      <c r="C114" s="184"/>
      <c r="D114" s="185" t="s">
        <v>114</v>
      </c>
      <c r="E114" s="186"/>
      <c r="F114" s="186"/>
      <c r="G114" s="186"/>
      <c r="H114" s="186"/>
      <c r="I114" s="186"/>
      <c r="J114" s="187">
        <f>J369</f>
        <v>0</v>
      </c>
      <c r="K114" s="184"/>
      <c r="L114" s="18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83"/>
      <c r="C115" s="184"/>
      <c r="D115" s="185" t="s">
        <v>115</v>
      </c>
      <c r="E115" s="186"/>
      <c r="F115" s="186"/>
      <c r="G115" s="186"/>
      <c r="H115" s="186"/>
      <c r="I115" s="186"/>
      <c r="J115" s="187">
        <f>J371</f>
        <v>0</v>
      </c>
      <c r="K115" s="184"/>
      <c r="L115" s="18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hidden="1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hidden="1"/>
    <row r="119" hidden="1"/>
    <row r="120" hidden="1"/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2" t="str">
        <f>E7</f>
        <v>Oprava havarijního stavu střechy MŠ Nerudova 628/8, Česká Lípa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90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30" customHeight="1">
      <c r="A127" s="39"/>
      <c r="B127" s="40"/>
      <c r="C127" s="41"/>
      <c r="D127" s="41"/>
      <c r="E127" s="77" t="str">
        <f>E9</f>
        <v>O1 - Oprava havarijního stavu střechy MŠ Nerudova 628/8, Česká Lípa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F12</f>
        <v>Nerudova 628/8</v>
      </c>
      <c r="G129" s="41"/>
      <c r="H129" s="41"/>
      <c r="I129" s="33" t="s">
        <v>22</v>
      </c>
      <c r="J129" s="80" t="str">
        <f>IF(J12="","",J12)</f>
        <v>17. 5. 2024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E15</f>
        <v xml:space="preserve"> </v>
      </c>
      <c r="G131" s="41"/>
      <c r="H131" s="41"/>
      <c r="I131" s="33" t="s">
        <v>30</v>
      </c>
      <c r="J131" s="37" t="str">
        <f>E21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28</v>
      </c>
      <c r="D132" s="41"/>
      <c r="E132" s="41"/>
      <c r="F132" s="28" t="str">
        <f>IF(E18="","",E18)</f>
        <v>Vyplň údaj</v>
      </c>
      <c r="G132" s="41"/>
      <c r="H132" s="41"/>
      <c r="I132" s="33" t="s">
        <v>32</v>
      </c>
      <c r="J132" s="37" t="str">
        <f>E24</f>
        <v>Vojtěch Mistr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89"/>
      <c r="B134" s="190"/>
      <c r="C134" s="191" t="s">
        <v>117</v>
      </c>
      <c r="D134" s="192" t="s">
        <v>60</v>
      </c>
      <c r="E134" s="192" t="s">
        <v>56</v>
      </c>
      <c r="F134" s="192" t="s">
        <v>57</v>
      </c>
      <c r="G134" s="192" t="s">
        <v>118</v>
      </c>
      <c r="H134" s="192" t="s">
        <v>119</v>
      </c>
      <c r="I134" s="192" t="s">
        <v>120</v>
      </c>
      <c r="J134" s="192" t="s">
        <v>94</v>
      </c>
      <c r="K134" s="193" t="s">
        <v>121</v>
      </c>
      <c r="L134" s="194"/>
      <c r="M134" s="101" t="s">
        <v>1</v>
      </c>
      <c r="N134" s="102" t="s">
        <v>39</v>
      </c>
      <c r="O134" s="102" t="s">
        <v>122</v>
      </c>
      <c r="P134" s="102" t="s">
        <v>123</v>
      </c>
      <c r="Q134" s="102" t="s">
        <v>124</v>
      </c>
      <c r="R134" s="102" t="s">
        <v>125</v>
      </c>
      <c r="S134" s="102" t="s">
        <v>126</v>
      </c>
      <c r="T134" s="103" t="s">
        <v>127</v>
      </c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</row>
    <row r="135" s="2" customFormat="1" ht="22.8" customHeight="1">
      <c r="A135" s="39"/>
      <c r="B135" s="40"/>
      <c r="C135" s="108" t="s">
        <v>128</v>
      </c>
      <c r="D135" s="41"/>
      <c r="E135" s="41"/>
      <c r="F135" s="41"/>
      <c r="G135" s="41"/>
      <c r="H135" s="41"/>
      <c r="I135" s="41"/>
      <c r="J135" s="195">
        <f>BK135</f>
        <v>0</v>
      </c>
      <c r="K135" s="41"/>
      <c r="L135" s="45"/>
      <c r="M135" s="104"/>
      <c r="N135" s="196"/>
      <c r="O135" s="105"/>
      <c r="P135" s="197">
        <f>P136+P187+P359</f>
        <v>0</v>
      </c>
      <c r="Q135" s="105"/>
      <c r="R135" s="197">
        <f>R136+R187+R359</f>
        <v>17.392258500000001</v>
      </c>
      <c r="S135" s="105"/>
      <c r="T135" s="198">
        <f>T136+T187+T359</f>
        <v>13.805326899999999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74</v>
      </c>
      <c r="AU135" s="18" t="s">
        <v>96</v>
      </c>
      <c r="BK135" s="199">
        <f>BK136+BK187+BK359</f>
        <v>0</v>
      </c>
    </row>
    <row r="136" s="12" customFormat="1" ht="25.92" customHeight="1">
      <c r="A136" s="12"/>
      <c r="B136" s="200"/>
      <c r="C136" s="201"/>
      <c r="D136" s="202" t="s">
        <v>74</v>
      </c>
      <c r="E136" s="203" t="s">
        <v>129</v>
      </c>
      <c r="F136" s="203" t="s">
        <v>130</v>
      </c>
      <c r="G136" s="201"/>
      <c r="H136" s="201"/>
      <c r="I136" s="204"/>
      <c r="J136" s="205">
        <f>BK136</f>
        <v>0</v>
      </c>
      <c r="K136" s="201"/>
      <c r="L136" s="206"/>
      <c r="M136" s="207"/>
      <c r="N136" s="208"/>
      <c r="O136" s="208"/>
      <c r="P136" s="209">
        <f>P137+P144+P153+P177+P185</f>
        <v>0</v>
      </c>
      <c r="Q136" s="208"/>
      <c r="R136" s="209">
        <f>R137+R144+R153+R177+R185</f>
        <v>0.31881750000000003</v>
      </c>
      <c r="S136" s="208"/>
      <c r="T136" s="210">
        <f>T137+T144+T153+T177+T185</f>
        <v>0.23680000000000001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82</v>
      </c>
      <c r="AT136" s="212" t="s">
        <v>74</v>
      </c>
      <c r="AU136" s="212" t="s">
        <v>75</v>
      </c>
      <c r="AY136" s="211" t="s">
        <v>131</v>
      </c>
      <c r="BK136" s="213">
        <f>BK137+BK144+BK153+BK177+BK185</f>
        <v>0</v>
      </c>
    </row>
    <row r="137" s="12" customFormat="1" ht="22.8" customHeight="1">
      <c r="A137" s="12"/>
      <c r="B137" s="200"/>
      <c r="C137" s="201"/>
      <c r="D137" s="202" t="s">
        <v>74</v>
      </c>
      <c r="E137" s="214" t="s">
        <v>132</v>
      </c>
      <c r="F137" s="214" t="s">
        <v>133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SUM(P138:P143)</f>
        <v>0</v>
      </c>
      <c r="Q137" s="208"/>
      <c r="R137" s="209">
        <f>SUM(R138:R143)</f>
        <v>0.30214400000000002</v>
      </c>
      <c r="S137" s="208"/>
      <c r="T137" s="210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82</v>
      </c>
      <c r="AT137" s="212" t="s">
        <v>74</v>
      </c>
      <c r="AU137" s="212" t="s">
        <v>82</v>
      </c>
      <c r="AY137" s="211" t="s">
        <v>131</v>
      </c>
      <c r="BK137" s="213">
        <f>SUM(BK138:BK143)</f>
        <v>0</v>
      </c>
    </row>
    <row r="138" s="2" customFormat="1" ht="24.15" customHeight="1">
      <c r="A138" s="39"/>
      <c r="B138" s="40"/>
      <c r="C138" s="216" t="s">
        <v>134</v>
      </c>
      <c r="D138" s="216" t="s">
        <v>135</v>
      </c>
      <c r="E138" s="217" t="s">
        <v>136</v>
      </c>
      <c r="F138" s="218" t="s">
        <v>137</v>
      </c>
      <c r="G138" s="219" t="s">
        <v>138</v>
      </c>
      <c r="H138" s="220">
        <v>6.4000000000000004</v>
      </c>
      <c r="I138" s="221"/>
      <c r="J138" s="222">
        <f>ROUND(I138*H138,2)</f>
        <v>0</v>
      </c>
      <c r="K138" s="218" t="s">
        <v>139</v>
      </c>
      <c r="L138" s="45"/>
      <c r="M138" s="223" t="s">
        <v>1</v>
      </c>
      <c r="N138" s="224" t="s">
        <v>40</v>
      </c>
      <c r="O138" s="92"/>
      <c r="P138" s="225">
        <f>O138*H138</f>
        <v>0</v>
      </c>
      <c r="Q138" s="225">
        <v>0.0057099999999999998</v>
      </c>
      <c r="R138" s="225">
        <f>Q138*H138</f>
        <v>0.036544</v>
      </c>
      <c r="S138" s="225">
        <v>0</v>
      </c>
      <c r="T138" s="22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7" t="s">
        <v>140</v>
      </c>
      <c r="AT138" s="227" t="s">
        <v>135</v>
      </c>
      <c r="AU138" s="227" t="s">
        <v>84</v>
      </c>
      <c r="AY138" s="18" t="s">
        <v>131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8" t="s">
        <v>82</v>
      </c>
      <c r="BK138" s="228">
        <f>ROUND(I138*H138,2)</f>
        <v>0</v>
      </c>
      <c r="BL138" s="18" t="s">
        <v>140</v>
      </c>
      <c r="BM138" s="227" t="s">
        <v>141</v>
      </c>
    </row>
    <row r="139" s="2" customFormat="1" ht="24.15" customHeight="1">
      <c r="A139" s="39"/>
      <c r="B139" s="40"/>
      <c r="C139" s="216" t="s">
        <v>84</v>
      </c>
      <c r="D139" s="216" t="s">
        <v>135</v>
      </c>
      <c r="E139" s="217" t="s">
        <v>142</v>
      </c>
      <c r="F139" s="218" t="s">
        <v>143</v>
      </c>
      <c r="G139" s="219" t="s">
        <v>138</v>
      </c>
      <c r="H139" s="220">
        <v>6.4000000000000004</v>
      </c>
      <c r="I139" s="221"/>
      <c r="J139" s="222">
        <f>ROUND(I139*H139,2)</f>
        <v>0</v>
      </c>
      <c r="K139" s="218" t="s">
        <v>1</v>
      </c>
      <c r="L139" s="45"/>
      <c r="M139" s="223" t="s">
        <v>1</v>
      </c>
      <c r="N139" s="224" t="s">
        <v>40</v>
      </c>
      <c r="O139" s="92"/>
      <c r="P139" s="225">
        <f>O139*H139</f>
        <v>0</v>
      </c>
      <c r="Q139" s="225">
        <v>0.0064999999999999997</v>
      </c>
      <c r="R139" s="225">
        <f>Q139*H139</f>
        <v>0.041599999999999998</v>
      </c>
      <c r="S139" s="225">
        <v>0</v>
      </c>
      <c r="T139" s="22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7" t="s">
        <v>140</v>
      </c>
      <c r="AT139" s="227" t="s">
        <v>135</v>
      </c>
      <c r="AU139" s="227" t="s">
        <v>84</v>
      </c>
      <c r="AY139" s="18" t="s">
        <v>131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8" t="s">
        <v>82</v>
      </c>
      <c r="BK139" s="228">
        <f>ROUND(I139*H139,2)</f>
        <v>0</v>
      </c>
      <c r="BL139" s="18" t="s">
        <v>140</v>
      </c>
      <c r="BM139" s="227" t="s">
        <v>144</v>
      </c>
    </row>
    <row r="140" s="2" customFormat="1" ht="37.8" customHeight="1">
      <c r="A140" s="39"/>
      <c r="B140" s="40"/>
      <c r="C140" s="216" t="s">
        <v>88</v>
      </c>
      <c r="D140" s="216" t="s">
        <v>135</v>
      </c>
      <c r="E140" s="217" t="s">
        <v>145</v>
      </c>
      <c r="F140" s="218" t="s">
        <v>146</v>
      </c>
      <c r="G140" s="219" t="s">
        <v>138</v>
      </c>
      <c r="H140" s="220">
        <v>6.4000000000000004</v>
      </c>
      <c r="I140" s="221"/>
      <c r="J140" s="222">
        <f>ROUND(I140*H140,2)</f>
        <v>0</v>
      </c>
      <c r="K140" s="218" t="s">
        <v>139</v>
      </c>
      <c r="L140" s="45"/>
      <c r="M140" s="223" t="s">
        <v>1</v>
      </c>
      <c r="N140" s="224" t="s">
        <v>40</v>
      </c>
      <c r="O140" s="92"/>
      <c r="P140" s="225">
        <f>O140*H140</f>
        <v>0</v>
      </c>
      <c r="Q140" s="225">
        <v>0.021000000000000001</v>
      </c>
      <c r="R140" s="225">
        <f>Q140*H140</f>
        <v>0.13440000000000002</v>
      </c>
      <c r="S140" s="225">
        <v>0</v>
      </c>
      <c r="T140" s="22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7" t="s">
        <v>140</v>
      </c>
      <c r="AT140" s="227" t="s">
        <v>135</v>
      </c>
      <c r="AU140" s="227" t="s">
        <v>84</v>
      </c>
      <c r="AY140" s="18" t="s">
        <v>131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8" t="s">
        <v>82</v>
      </c>
      <c r="BK140" s="228">
        <f>ROUND(I140*H140,2)</f>
        <v>0</v>
      </c>
      <c r="BL140" s="18" t="s">
        <v>140</v>
      </c>
      <c r="BM140" s="227" t="s">
        <v>147</v>
      </c>
    </row>
    <row r="141" s="2" customFormat="1" ht="44.25" customHeight="1">
      <c r="A141" s="39"/>
      <c r="B141" s="40"/>
      <c r="C141" s="216" t="s">
        <v>148</v>
      </c>
      <c r="D141" s="216" t="s">
        <v>135</v>
      </c>
      <c r="E141" s="217" t="s">
        <v>149</v>
      </c>
      <c r="F141" s="218" t="s">
        <v>150</v>
      </c>
      <c r="G141" s="219" t="s">
        <v>138</v>
      </c>
      <c r="H141" s="220">
        <v>12.800000000000001</v>
      </c>
      <c r="I141" s="221"/>
      <c r="J141" s="222">
        <f>ROUND(I141*H141,2)</f>
        <v>0</v>
      </c>
      <c r="K141" s="218" t="s">
        <v>139</v>
      </c>
      <c r="L141" s="45"/>
      <c r="M141" s="223" t="s">
        <v>1</v>
      </c>
      <c r="N141" s="224" t="s">
        <v>40</v>
      </c>
      <c r="O141" s="92"/>
      <c r="P141" s="225">
        <f>O141*H141</f>
        <v>0</v>
      </c>
      <c r="Q141" s="225">
        <v>0.0070000000000000001</v>
      </c>
      <c r="R141" s="225">
        <f>Q141*H141</f>
        <v>0.089600000000000013</v>
      </c>
      <c r="S141" s="225">
        <v>0</v>
      </c>
      <c r="T141" s="22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7" t="s">
        <v>140</v>
      </c>
      <c r="AT141" s="227" t="s">
        <v>135</v>
      </c>
      <c r="AU141" s="227" t="s">
        <v>84</v>
      </c>
      <c r="AY141" s="18" t="s">
        <v>131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8" t="s">
        <v>82</v>
      </c>
      <c r="BK141" s="228">
        <f>ROUND(I141*H141,2)</f>
        <v>0</v>
      </c>
      <c r="BL141" s="18" t="s">
        <v>140</v>
      </c>
      <c r="BM141" s="227" t="s">
        <v>151</v>
      </c>
    </row>
    <row r="142" s="13" customFormat="1">
      <c r="A142" s="13"/>
      <c r="B142" s="229"/>
      <c r="C142" s="230"/>
      <c r="D142" s="231" t="s">
        <v>152</v>
      </c>
      <c r="E142" s="232" t="s">
        <v>1</v>
      </c>
      <c r="F142" s="233" t="s">
        <v>153</v>
      </c>
      <c r="G142" s="230"/>
      <c r="H142" s="234">
        <v>12.800000000000001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152</v>
      </c>
      <c r="AU142" s="240" t="s">
        <v>84</v>
      </c>
      <c r="AV142" s="13" t="s">
        <v>84</v>
      </c>
      <c r="AW142" s="13" t="s">
        <v>31</v>
      </c>
      <c r="AX142" s="13" t="s">
        <v>82</v>
      </c>
      <c r="AY142" s="240" t="s">
        <v>131</v>
      </c>
    </row>
    <row r="143" s="2" customFormat="1" ht="24.15" customHeight="1">
      <c r="A143" s="39"/>
      <c r="B143" s="40"/>
      <c r="C143" s="216" t="s">
        <v>140</v>
      </c>
      <c r="D143" s="216" t="s">
        <v>135</v>
      </c>
      <c r="E143" s="217" t="s">
        <v>154</v>
      </c>
      <c r="F143" s="218" t="s">
        <v>155</v>
      </c>
      <c r="G143" s="219" t="s">
        <v>138</v>
      </c>
      <c r="H143" s="220">
        <v>6.4000000000000004</v>
      </c>
      <c r="I143" s="221"/>
      <c r="J143" s="222">
        <f>ROUND(I143*H143,2)</f>
        <v>0</v>
      </c>
      <c r="K143" s="218" t="s">
        <v>1</v>
      </c>
      <c r="L143" s="45"/>
      <c r="M143" s="223" t="s">
        <v>1</v>
      </c>
      <c r="N143" s="224" t="s">
        <v>40</v>
      </c>
      <c r="O143" s="92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7" t="s">
        <v>140</v>
      </c>
      <c r="AT143" s="227" t="s">
        <v>135</v>
      </c>
      <c r="AU143" s="227" t="s">
        <v>84</v>
      </c>
      <c r="AY143" s="18" t="s">
        <v>131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8" t="s">
        <v>82</v>
      </c>
      <c r="BK143" s="228">
        <f>ROUND(I143*H143,2)</f>
        <v>0</v>
      </c>
      <c r="BL143" s="18" t="s">
        <v>140</v>
      </c>
      <c r="BM143" s="227" t="s">
        <v>156</v>
      </c>
    </row>
    <row r="144" s="12" customFormat="1" ht="22.8" customHeight="1">
      <c r="A144" s="12"/>
      <c r="B144" s="200"/>
      <c r="C144" s="201"/>
      <c r="D144" s="202" t="s">
        <v>74</v>
      </c>
      <c r="E144" s="214" t="s">
        <v>157</v>
      </c>
      <c r="F144" s="214" t="s">
        <v>158</v>
      </c>
      <c r="G144" s="201"/>
      <c r="H144" s="201"/>
      <c r="I144" s="204"/>
      <c r="J144" s="215">
        <f>BK144</f>
        <v>0</v>
      </c>
      <c r="K144" s="201"/>
      <c r="L144" s="206"/>
      <c r="M144" s="207"/>
      <c r="N144" s="208"/>
      <c r="O144" s="208"/>
      <c r="P144" s="209">
        <f>SUM(P145:P152)</f>
        <v>0</v>
      </c>
      <c r="Q144" s="208"/>
      <c r="R144" s="209">
        <f>SUM(R145:R152)</f>
        <v>1.0000000000000001E-05</v>
      </c>
      <c r="S144" s="208"/>
      <c r="T144" s="210">
        <f>SUM(T145:T152)</f>
        <v>0.23680000000000001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82</v>
      </c>
      <c r="AT144" s="212" t="s">
        <v>74</v>
      </c>
      <c r="AU144" s="212" t="s">
        <v>82</v>
      </c>
      <c r="AY144" s="211" t="s">
        <v>131</v>
      </c>
      <c r="BK144" s="213">
        <f>SUM(BK145:BK152)</f>
        <v>0</v>
      </c>
    </row>
    <row r="145" s="2" customFormat="1" ht="24.15" customHeight="1">
      <c r="A145" s="39"/>
      <c r="B145" s="40"/>
      <c r="C145" s="216" t="s">
        <v>159</v>
      </c>
      <c r="D145" s="216" t="s">
        <v>135</v>
      </c>
      <c r="E145" s="217" t="s">
        <v>160</v>
      </c>
      <c r="F145" s="218" t="s">
        <v>161</v>
      </c>
      <c r="G145" s="219" t="s">
        <v>162</v>
      </c>
      <c r="H145" s="220">
        <v>1</v>
      </c>
      <c r="I145" s="221"/>
      <c r="J145" s="222">
        <f>ROUND(I145*H145,2)</f>
        <v>0</v>
      </c>
      <c r="K145" s="218" t="s">
        <v>139</v>
      </c>
      <c r="L145" s="45"/>
      <c r="M145" s="223" t="s">
        <v>1</v>
      </c>
      <c r="N145" s="224" t="s">
        <v>40</v>
      </c>
      <c r="O145" s="92"/>
      <c r="P145" s="225">
        <f>O145*H145</f>
        <v>0</v>
      </c>
      <c r="Q145" s="225">
        <v>1.0000000000000001E-05</v>
      </c>
      <c r="R145" s="225">
        <f>Q145*H145</f>
        <v>1.0000000000000001E-05</v>
      </c>
      <c r="S145" s="225">
        <v>0</v>
      </c>
      <c r="T145" s="22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7" t="s">
        <v>140</v>
      </c>
      <c r="AT145" s="227" t="s">
        <v>135</v>
      </c>
      <c r="AU145" s="227" t="s">
        <v>84</v>
      </c>
      <c r="AY145" s="18" t="s">
        <v>131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8" t="s">
        <v>82</v>
      </c>
      <c r="BK145" s="228">
        <f>ROUND(I145*H145,2)</f>
        <v>0</v>
      </c>
      <c r="BL145" s="18" t="s">
        <v>140</v>
      </c>
      <c r="BM145" s="227" t="s">
        <v>163</v>
      </c>
    </row>
    <row r="146" s="13" customFormat="1">
      <c r="A146" s="13"/>
      <c r="B146" s="229"/>
      <c r="C146" s="230"/>
      <c r="D146" s="231" t="s">
        <v>152</v>
      </c>
      <c r="E146" s="232" t="s">
        <v>1</v>
      </c>
      <c r="F146" s="233" t="s">
        <v>164</v>
      </c>
      <c r="G146" s="230"/>
      <c r="H146" s="234">
        <v>1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152</v>
      </c>
      <c r="AU146" s="240" t="s">
        <v>84</v>
      </c>
      <c r="AV146" s="13" t="s">
        <v>84</v>
      </c>
      <c r="AW146" s="13" t="s">
        <v>31</v>
      </c>
      <c r="AX146" s="13" t="s">
        <v>82</v>
      </c>
      <c r="AY146" s="240" t="s">
        <v>131</v>
      </c>
    </row>
    <row r="147" s="2" customFormat="1" ht="24.15" customHeight="1">
      <c r="A147" s="39"/>
      <c r="B147" s="40"/>
      <c r="C147" s="216" t="s">
        <v>165</v>
      </c>
      <c r="D147" s="216" t="s">
        <v>135</v>
      </c>
      <c r="E147" s="217" t="s">
        <v>166</v>
      </c>
      <c r="F147" s="218" t="s">
        <v>167</v>
      </c>
      <c r="G147" s="219" t="s">
        <v>162</v>
      </c>
      <c r="H147" s="220">
        <v>1</v>
      </c>
      <c r="I147" s="221"/>
      <c r="J147" s="222">
        <f>ROUND(I147*H147,2)</f>
        <v>0</v>
      </c>
      <c r="K147" s="218" t="s">
        <v>139</v>
      </c>
      <c r="L147" s="45"/>
      <c r="M147" s="223" t="s">
        <v>1</v>
      </c>
      <c r="N147" s="224" t="s">
        <v>40</v>
      </c>
      <c r="O147" s="92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7" t="s">
        <v>140</v>
      </c>
      <c r="AT147" s="227" t="s">
        <v>135</v>
      </c>
      <c r="AU147" s="227" t="s">
        <v>84</v>
      </c>
      <c r="AY147" s="18" t="s">
        <v>131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8" t="s">
        <v>82</v>
      </c>
      <c r="BK147" s="228">
        <f>ROUND(I147*H147,2)</f>
        <v>0</v>
      </c>
      <c r="BL147" s="18" t="s">
        <v>140</v>
      </c>
      <c r="BM147" s="227" t="s">
        <v>168</v>
      </c>
    </row>
    <row r="148" s="13" customFormat="1">
      <c r="A148" s="13"/>
      <c r="B148" s="229"/>
      <c r="C148" s="230"/>
      <c r="D148" s="231" t="s">
        <v>152</v>
      </c>
      <c r="E148" s="232" t="s">
        <v>1</v>
      </c>
      <c r="F148" s="233" t="s">
        <v>169</v>
      </c>
      <c r="G148" s="230"/>
      <c r="H148" s="234">
        <v>1</v>
      </c>
      <c r="I148" s="235"/>
      <c r="J148" s="230"/>
      <c r="K148" s="230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152</v>
      </c>
      <c r="AU148" s="240" t="s">
        <v>84</v>
      </c>
      <c r="AV148" s="13" t="s">
        <v>84</v>
      </c>
      <c r="AW148" s="13" t="s">
        <v>31</v>
      </c>
      <c r="AX148" s="13" t="s">
        <v>82</v>
      </c>
      <c r="AY148" s="240" t="s">
        <v>131</v>
      </c>
    </row>
    <row r="149" s="2" customFormat="1" ht="44.25" customHeight="1">
      <c r="A149" s="39"/>
      <c r="B149" s="40"/>
      <c r="C149" s="216" t="s">
        <v>170</v>
      </c>
      <c r="D149" s="216" t="s">
        <v>135</v>
      </c>
      <c r="E149" s="217" t="s">
        <v>171</v>
      </c>
      <c r="F149" s="218" t="s">
        <v>172</v>
      </c>
      <c r="G149" s="219" t="s">
        <v>138</v>
      </c>
      <c r="H149" s="220">
        <v>6.4000000000000004</v>
      </c>
      <c r="I149" s="221"/>
      <c r="J149" s="222">
        <f>ROUND(I149*H149,2)</f>
        <v>0</v>
      </c>
      <c r="K149" s="218" t="s">
        <v>139</v>
      </c>
      <c r="L149" s="45"/>
      <c r="M149" s="223" t="s">
        <v>1</v>
      </c>
      <c r="N149" s="224" t="s">
        <v>40</v>
      </c>
      <c r="O149" s="92"/>
      <c r="P149" s="225">
        <f>O149*H149</f>
        <v>0</v>
      </c>
      <c r="Q149" s="225">
        <v>0</v>
      </c>
      <c r="R149" s="225">
        <f>Q149*H149</f>
        <v>0</v>
      </c>
      <c r="S149" s="225">
        <v>0.036999999999999998</v>
      </c>
      <c r="T149" s="226">
        <f>S149*H149</f>
        <v>0.23680000000000001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7" t="s">
        <v>140</v>
      </c>
      <c r="AT149" s="227" t="s">
        <v>135</v>
      </c>
      <c r="AU149" s="227" t="s">
        <v>84</v>
      </c>
      <c r="AY149" s="18" t="s">
        <v>131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8" t="s">
        <v>82</v>
      </c>
      <c r="BK149" s="228">
        <f>ROUND(I149*H149,2)</f>
        <v>0</v>
      </c>
      <c r="BL149" s="18" t="s">
        <v>140</v>
      </c>
      <c r="BM149" s="227" t="s">
        <v>173</v>
      </c>
    </row>
    <row r="150" s="13" customFormat="1">
      <c r="A150" s="13"/>
      <c r="B150" s="229"/>
      <c r="C150" s="230"/>
      <c r="D150" s="231" t="s">
        <v>152</v>
      </c>
      <c r="E150" s="232" t="s">
        <v>1</v>
      </c>
      <c r="F150" s="233" t="s">
        <v>174</v>
      </c>
      <c r="G150" s="230"/>
      <c r="H150" s="234">
        <v>6.4000000000000004</v>
      </c>
      <c r="I150" s="235"/>
      <c r="J150" s="230"/>
      <c r="K150" s="230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152</v>
      </c>
      <c r="AU150" s="240" t="s">
        <v>84</v>
      </c>
      <c r="AV150" s="13" t="s">
        <v>84</v>
      </c>
      <c r="AW150" s="13" t="s">
        <v>31</v>
      </c>
      <c r="AX150" s="13" t="s">
        <v>82</v>
      </c>
      <c r="AY150" s="240" t="s">
        <v>131</v>
      </c>
    </row>
    <row r="151" s="2" customFormat="1" ht="24.15" customHeight="1">
      <c r="A151" s="39"/>
      <c r="B151" s="40"/>
      <c r="C151" s="216" t="s">
        <v>175</v>
      </c>
      <c r="D151" s="216" t="s">
        <v>135</v>
      </c>
      <c r="E151" s="217" t="s">
        <v>176</v>
      </c>
      <c r="F151" s="218" t="s">
        <v>177</v>
      </c>
      <c r="G151" s="219" t="s">
        <v>138</v>
      </c>
      <c r="H151" s="220">
        <v>322.64499999999998</v>
      </c>
      <c r="I151" s="221"/>
      <c r="J151" s="222">
        <f>ROUND(I151*H151,2)</f>
        <v>0</v>
      </c>
      <c r="K151" s="218" t="s">
        <v>139</v>
      </c>
      <c r="L151" s="45"/>
      <c r="M151" s="223" t="s">
        <v>1</v>
      </c>
      <c r="N151" s="224" t="s">
        <v>40</v>
      </c>
      <c r="O151" s="92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7" t="s">
        <v>140</v>
      </c>
      <c r="AT151" s="227" t="s">
        <v>135</v>
      </c>
      <c r="AU151" s="227" t="s">
        <v>84</v>
      </c>
      <c r="AY151" s="18" t="s">
        <v>131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8" t="s">
        <v>82</v>
      </c>
      <c r="BK151" s="228">
        <f>ROUND(I151*H151,2)</f>
        <v>0</v>
      </c>
      <c r="BL151" s="18" t="s">
        <v>140</v>
      </c>
      <c r="BM151" s="227" t="s">
        <v>178</v>
      </c>
    </row>
    <row r="152" s="13" customFormat="1">
      <c r="A152" s="13"/>
      <c r="B152" s="229"/>
      <c r="C152" s="230"/>
      <c r="D152" s="231" t="s">
        <v>152</v>
      </c>
      <c r="E152" s="232" t="s">
        <v>1</v>
      </c>
      <c r="F152" s="233" t="s">
        <v>179</v>
      </c>
      <c r="G152" s="230"/>
      <c r="H152" s="234">
        <v>322.64499999999998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152</v>
      </c>
      <c r="AU152" s="240" t="s">
        <v>84</v>
      </c>
      <c r="AV152" s="13" t="s">
        <v>84</v>
      </c>
      <c r="AW152" s="13" t="s">
        <v>31</v>
      </c>
      <c r="AX152" s="13" t="s">
        <v>82</v>
      </c>
      <c r="AY152" s="240" t="s">
        <v>131</v>
      </c>
    </row>
    <row r="153" s="12" customFormat="1" ht="22.8" customHeight="1">
      <c r="A153" s="12"/>
      <c r="B153" s="200"/>
      <c r="C153" s="201"/>
      <c r="D153" s="202" t="s">
        <v>74</v>
      </c>
      <c r="E153" s="214" t="s">
        <v>180</v>
      </c>
      <c r="F153" s="214" t="s">
        <v>181</v>
      </c>
      <c r="G153" s="201"/>
      <c r="H153" s="201"/>
      <c r="I153" s="204"/>
      <c r="J153" s="215">
        <f>BK153</f>
        <v>0</v>
      </c>
      <c r="K153" s="201"/>
      <c r="L153" s="206"/>
      <c r="M153" s="207"/>
      <c r="N153" s="208"/>
      <c r="O153" s="208"/>
      <c r="P153" s="209">
        <f>SUM(P154:P176)</f>
        <v>0</v>
      </c>
      <c r="Q153" s="208"/>
      <c r="R153" s="209">
        <f>SUM(R154:R176)</f>
        <v>0.016663500000000001</v>
      </c>
      <c r="S153" s="208"/>
      <c r="T153" s="210">
        <f>SUM(T154:T176)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82</v>
      </c>
      <c r="AT153" s="212" t="s">
        <v>74</v>
      </c>
      <c r="AU153" s="212" t="s">
        <v>82</v>
      </c>
      <c r="AY153" s="211" t="s">
        <v>131</v>
      </c>
      <c r="BK153" s="213">
        <f>SUM(BK154:BK176)</f>
        <v>0</v>
      </c>
    </row>
    <row r="154" s="2" customFormat="1" ht="33" customHeight="1">
      <c r="A154" s="39"/>
      <c r="B154" s="40"/>
      <c r="C154" s="216" t="s">
        <v>182</v>
      </c>
      <c r="D154" s="216" t="s">
        <v>135</v>
      </c>
      <c r="E154" s="217" t="s">
        <v>183</v>
      </c>
      <c r="F154" s="218" t="s">
        <v>184</v>
      </c>
      <c r="G154" s="219" t="s">
        <v>138</v>
      </c>
      <c r="H154" s="220">
        <v>322.64499999999998</v>
      </c>
      <c r="I154" s="221"/>
      <c r="J154" s="222">
        <f>ROUND(I154*H154,2)</f>
        <v>0</v>
      </c>
      <c r="K154" s="218" t="s">
        <v>1</v>
      </c>
      <c r="L154" s="45"/>
      <c r="M154" s="223" t="s">
        <v>1</v>
      </c>
      <c r="N154" s="224" t="s">
        <v>40</v>
      </c>
      <c r="O154" s="92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7" t="s">
        <v>140</v>
      </c>
      <c r="AT154" s="227" t="s">
        <v>135</v>
      </c>
      <c r="AU154" s="227" t="s">
        <v>84</v>
      </c>
      <c r="AY154" s="18" t="s">
        <v>131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8" t="s">
        <v>82</v>
      </c>
      <c r="BK154" s="228">
        <f>ROUND(I154*H154,2)</f>
        <v>0</v>
      </c>
      <c r="BL154" s="18" t="s">
        <v>140</v>
      </c>
      <c r="BM154" s="227" t="s">
        <v>185</v>
      </c>
    </row>
    <row r="155" s="13" customFormat="1">
      <c r="A155" s="13"/>
      <c r="B155" s="229"/>
      <c r="C155" s="230"/>
      <c r="D155" s="231" t="s">
        <v>152</v>
      </c>
      <c r="E155" s="232" t="s">
        <v>1</v>
      </c>
      <c r="F155" s="233" t="s">
        <v>179</v>
      </c>
      <c r="G155" s="230"/>
      <c r="H155" s="234">
        <v>322.64499999999998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152</v>
      </c>
      <c r="AU155" s="240" t="s">
        <v>84</v>
      </c>
      <c r="AV155" s="13" t="s">
        <v>84</v>
      </c>
      <c r="AW155" s="13" t="s">
        <v>31</v>
      </c>
      <c r="AX155" s="13" t="s">
        <v>82</v>
      </c>
      <c r="AY155" s="240" t="s">
        <v>131</v>
      </c>
    </row>
    <row r="156" s="2" customFormat="1" ht="33" customHeight="1">
      <c r="A156" s="39"/>
      <c r="B156" s="40"/>
      <c r="C156" s="216" t="s">
        <v>8</v>
      </c>
      <c r="D156" s="216" t="s">
        <v>135</v>
      </c>
      <c r="E156" s="217" t="s">
        <v>186</v>
      </c>
      <c r="F156" s="218" t="s">
        <v>187</v>
      </c>
      <c r="G156" s="219" t="s">
        <v>138</v>
      </c>
      <c r="H156" s="220">
        <v>38717.400000000001</v>
      </c>
      <c r="I156" s="221"/>
      <c r="J156" s="222">
        <f>ROUND(I156*H156,2)</f>
        <v>0</v>
      </c>
      <c r="K156" s="218" t="s">
        <v>1</v>
      </c>
      <c r="L156" s="45"/>
      <c r="M156" s="223" t="s">
        <v>1</v>
      </c>
      <c r="N156" s="224" t="s">
        <v>40</v>
      </c>
      <c r="O156" s="92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7" t="s">
        <v>140</v>
      </c>
      <c r="AT156" s="227" t="s">
        <v>135</v>
      </c>
      <c r="AU156" s="227" t="s">
        <v>84</v>
      </c>
      <c r="AY156" s="18" t="s">
        <v>131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8" t="s">
        <v>82</v>
      </c>
      <c r="BK156" s="228">
        <f>ROUND(I156*H156,2)</f>
        <v>0</v>
      </c>
      <c r="BL156" s="18" t="s">
        <v>140</v>
      </c>
      <c r="BM156" s="227" t="s">
        <v>188</v>
      </c>
    </row>
    <row r="157" s="13" customFormat="1">
      <c r="A157" s="13"/>
      <c r="B157" s="229"/>
      <c r="C157" s="230"/>
      <c r="D157" s="231" t="s">
        <v>152</v>
      </c>
      <c r="E157" s="232" t="s">
        <v>1</v>
      </c>
      <c r="F157" s="233" t="s">
        <v>189</v>
      </c>
      <c r="G157" s="230"/>
      <c r="H157" s="234">
        <v>38717.400000000001</v>
      </c>
      <c r="I157" s="235"/>
      <c r="J157" s="230"/>
      <c r="K157" s="230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152</v>
      </c>
      <c r="AU157" s="240" t="s">
        <v>84</v>
      </c>
      <c r="AV157" s="13" t="s">
        <v>84</v>
      </c>
      <c r="AW157" s="13" t="s">
        <v>31</v>
      </c>
      <c r="AX157" s="13" t="s">
        <v>82</v>
      </c>
      <c r="AY157" s="240" t="s">
        <v>131</v>
      </c>
    </row>
    <row r="158" s="2" customFormat="1" ht="33" customHeight="1">
      <c r="A158" s="39"/>
      <c r="B158" s="40"/>
      <c r="C158" s="216" t="s">
        <v>190</v>
      </c>
      <c r="D158" s="216" t="s">
        <v>135</v>
      </c>
      <c r="E158" s="217" t="s">
        <v>191</v>
      </c>
      <c r="F158" s="218" t="s">
        <v>192</v>
      </c>
      <c r="G158" s="219" t="s">
        <v>138</v>
      </c>
      <c r="H158" s="220">
        <v>322.64499999999998</v>
      </c>
      <c r="I158" s="221"/>
      <c r="J158" s="222">
        <f>ROUND(I158*H158,2)</f>
        <v>0</v>
      </c>
      <c r="K158" s="218" t="s">
        <v>1</v>
      </c>
      <c r="L158" s="45"/>
      <c r="M158" s="223" t="s">
        <v>1</v>
      </c>
      <c r="N158" s="224" t="s">
        <v>40</v>
      </c>
      <c r="O158" s="92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7" t="s">
        <v>140</v>
      </c>
      <c r="AT158" s="227" t="s">
        <v>135</v>
      </c>
      <c r="AU158" s="227" t="s">
        <v>84</v>
      </c>
      <c r="AY158" s="18" t="s">
        <v>131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8" t="s">
        <v>82</v>
      </c>
      <c r="BK158" s="228">
        <f>ROUND(I158*H158,2)</f>
        <v>0</v>
      </c>
      <c r="BL158" s="18" t="s">
        <v>140</v>
      </c>
      <c r="BM158" s="227" t="s">
        <v>193</v>
      </c>
    </row>
    <row r="159" s="2" customFormat="1" ht="33" customHeight="1">
      <c r="A159" s="39"/>
      <c r="B159" s="40"/>
      <c r="C159" s="216" t="s">
        <v>194</v>
      </c>
      <c r="D159" s="216" t="s">
        <v>135</v>
      </c>
      <c r="E159" s="217" t="s">
        <v>195</v>
      </c>
      <c r="F159" s="218" t="s">
        <v>196</v>
      </c>
      <c r="G159" s="219" t="s">
        <v>197</v>
      </c>
      <c r="H159" s="220">
        <v>51.729999999999997</v>
      </c>
      <c r="I159" s="221"/>
      <c r="J159" s="222">
        <f>ROUND(I159*H159,2)</f>
        <v>0</v>
      </c>
      <c r="K159" s="218" t="s">
        <v>1</v>
      </c>
      <c r="L159" s="45"/>
      <c r="M159" s="223" t="s">
        <v>1</v>
      </c>
      <c r="N159" s="224" t="s">
        <v>40</v>
      </c>
      <c r="O159" s="92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7" t="s">
        <v>140</v>
      </c>
      <c r="AT159" s="227" t="s">
        <v>135</v>
      </c>
      <c r="AU159" s="227" t="s">
        <v>84</v>
      </c>
      <c r="AY159" s="18" t="s">
        <v>131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8" t="s">
        <v>82</v>
      </c>
      <c r="BK159" s="228">
        <f>ROUND(I159*H159,2)</f>
        <v>0</v>
      </c>
      <c r="BL159" s="18" t="s">
        <v>140</v>
      </c>
      <c r="BM159" s="227" t="s">
        <v>198</v>
      </c>
    </row>
    <row r="160" s="13" customFormat="1">
      <c r="A160" s="13"/>
      <c r="B160" s="229"/>
      <c r="C160" s="230"/>
      <c r="D160" s="231" t="s">
        <v>152</v>
      </c>
      <c r="E160" s="232" t="s">
        <v>1</v>
      </c>
      <c r="F160" s="233" t="s">
        <v>199</v>
      </c>
      <c r="G160" s="230"/>
      <c r="H160" s="234">
        <v>51.729999999999997</v>
      </c>
      <c r="I160" s="235"/>
      <c r="J160" s="230"/>
      <c r="K160" s="230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152</v>
      </c>
      <c r="AU160" s="240" t="s">
        <v>84</v>
      </c>
      <c r="AV160" s="13" t="s">
        <v>84</v>
      </c>
      <c r="AW160" s="13" t="s">
        <v>31</v>
      </c>
      <c r="AX160" s="13" t="s">
        <v>82</v>
      </c>
      <c r="AY160" s="240" t="s">
        <v>131</v>
      </c>
    </row>
    <row r="161" s="2" customFormat="1" ht="33" customHeight="1">
      <c r="A161" s="39"/>
      <c r="B161" s="40"/>
      <c r="C161" s="216" t="s">
        <v>200</v>
      </c>
      <c r="D161" s="216" t="s">
        <v>135</v>
      </c>
      <c r="E161" s="217" t="s">
        <v>201</v>
      </c>
      <c r="F161" s="218" t="s">
        <v>202</v>
      </c>
      <c r="G161" s="219" t="s">
        <v>197</v>
      </c>
      <c r="H161" s="220">
        <v>6207.6000000000004</v>
      </c>
      <c r="I161" s="221"/>
      <c r="J161" s="222">
        <f>ROUND(I161*H161,2)</f>
        <v>0</v>
      </c>
      <c r="K161" s="218" t="s">
        <v>1</v>
      </c>
      <c r="L161" s="45"/>
      <c r="M161" s="223" t="s">
        <v>1</v>
      </c>
      <c r="N161" s="224" t="s">
        <v>40</v>
      </c>
      <c r="O161" s="92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7" t="s">
        <v>140</v>
      </c>
      <c r="AT161" s="227" t="s">
        <v>135</v>
      </c>
      <c r="AU161" s="227" t="s">
        <v>84</v>
      </c>
      <c r="AY161" s="18" t="s">
        <v>131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8" t="s">
        <v>82</v>
      </c>
      <c r="BK161" s="228">
        <f>ROUND(I161*H161,2)</f>
        <v>0</v>
      </c>
      <c r="BL161" s="18" t="s">
        <v>140</v>
      </c>
      <c r="BM161" s="227" t="s">
        <v>203</v>
      </c>
    </row>
    <row r="162" s="13" customFormat="1">
      <c r="A162" s="13"/>
      <c r="B162" s="229"/>
      <c r="C162" s="230"/>
      <c r="D162" s="231" t="s">
        <v>152</v>
      </c>
      <c r="E162" s="232" t="s">
        <v>1</v>
      </c>
      <c r="F162" s="233" t="s">
        <v>204</v>
      </c>
      <c r="G162" s="230"/>
      <c r="H162" s="234">
        <v>6207.6000000000004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152</v>
      </c>
      <c r="AU162" s="240" t="s">
        <v>84</v>
      </c>
      <c r="AV162" s="13" t="s">
        <v>84</v>
      </c>
      <c r="AW162" s="13" t="s">
        <v>31</v>
      </c>
      <c r="AX162" s="13" t="s">
        <v>82</v>
      </c>
      <c r="AY162" s="240" t="s">
        <v>131</v>
      </c>
    </row>
    <row r="163" s="2" customFormat="1" ht="33" customHeight="1">
      <c r="A163" s="39"/>
      <c r="B163" s="40"/>
      <c r="C163" s="216" t="s">
        <v>205</v>
      </c>
      <c r="D163" s="216" t="s">
        <v>135</v>
      </c>
      <c r="E163" s="217" t="s">
        <v>206</v>
      </c>
      <c r="F163" s="218" t="s">
        <v>207</v>
      </c>
      <c r="G163" s="219" t="s">
        <v>197</v>
      </c>
      <c r="H163" s="220">
        <v>51.729999999999997</v>
      </c>
      <c r="I163" s="221"/>
      <c r="J163" s="222">
        <f>ROUND(I163*H163,2)</f>
        <v>0</v>
      </c>
      <c r="K163" s="218" t="s">
        <v>1</v>
      </c>
      <c r="L163" s="45"/>
      <c r="M163" s="223" t="s">
        <v>1</v>
      </c>
      <c r="N163" s="224" t="s">
        <v>40</v>
      </c>
      <c r="O163" s="92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7" t="s">
        <v>140</v>
      </c>
      <c r="AT163" s="227" t="s">
        <v>135</v>
      </c>
      <c r="AU163" s="227" t="s">
        <v>84</v>
      </c>
      <c r="AY163" s="18" t="s">
        <v>131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8" t="s">
        <v>82</v>
      </c>
      <c r="BK163" s="228">
        <f>ROUND(I163*H163,2)</f>
        <v>0</v>
      </c>
      <c r="BL163" s="18" t="s">
        <v>140</v>
      </c>
      <c r="BM163" s="227" t="s">
        <v>208</v>
      </c>
    </row>
    <row r="164" s="2" customFormat="1" ht="16.5" customHeight="1">
      <c r="A164" s="39"/>
      <c r="B164" s="40"/>
      <c r="C164" s="216" t="s">
        <v>209</v>
      </c>
      <c r="D164" s="216" t="s">
        <v>135</v>
      </c>
      <c r="E164" s="217" t="s">
        <v>210</v>
      </c>
      <c r="F164" s="218" t="s">
        <v>211</v>
      </c>
      <c r="G164" s="219" t="s">
        <v>138</v>
      </c>
      <c r="H164" s="220">
        <v>322.64499999999998</v>
      </c>
      <c r="I164" s="221"/>
      <c r="J164" s="222">
        <f>ROUND(I164*H164,2)</f>
        <v>0</v>
      </c>
      <c r="K164" s="218" t="s">
        <v>1</v>
      </c>
      <c r="L164" s="45"/>
      <c r="M164" s="223" t="s">
        <v>1</v>
      </c>
      <c r="N164" s="224" t="s">
        <v>40</v>
      </c>
      <c r="O164" s="92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7" t="s">
        <v>140</v>
      </c>
      <c r="AT164" s="227" t="s">
        <v>135</v>
      </c>
      <c r="AU164" s="227" t="s">
        <v>84</v>
      </c>
      <c r="AY164" s="18" t="s">
        <v>131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8" t="s">
        <v>82</v>
      </c>
      <c r="BK164" s="228">
        <f>ROUND(I164*H164,2)</f>
        <v>0</v>
      </c>
      <c r="BL164" s="18" t="s">
        <v>140</v>
      </c>
      <c r="BM164" s="227" t="s">
        <v>212</v>
      </c>
    </row>
    <row r="165" s="2" customFormat="1" ht="21.75" customHeight="1">
      <c r="A165" s="39"/>
      <c r="B165" s="40"/>
      <c r="C165" s="216" t="s">
        <v>213</v>
      </c>
      <c r="D165" s="216" t="s">
        <v>135</v>
      </c>
      <c r="E165" s="217" t="s">
        <v>214</v>
      </c>
      <c r="F165" s="218" t="s">
        <v>215</v>
      </c>
      <c r="G165" s="219" t="s">
        <v>138</v>
      </c>
      <c r="H165" s="220">
        <v>38717.400000000001</v>
      </c>
      <c r="I165" s="221"/>
      <c r="J165" s="222">
        <f>ROUND(I165*H165,2)</f>
        <v>0</v>
      </c>
      <c r="K165" s="218" t="s">
        <v>1</v>
      </c>
      <c r="L165" s="45"/>
      <c r="M165" s="223" t="s">
        <v>1</v>
      </c>
      <c r="N165" s="224" t="s">
        <v>40</v>
      </c>
      <c r="O165" s="92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7" t="s">
        <v>140</v>
      </c>
      <c r="AT165" s="227" t="s">
        <v>135</v>
      </c>
      <c r="AU165" s="227" t="s">
        <v>84</v>
      </c>
      <c r="AY165" s="18" t="s">
        <v>131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8" t="s">
        <v>82</v>
      </c>
      <c r="BK165" s="228">
        <f>ROUND(I165*H165,2)</f>
        <v>0</v>
      </c>
      <c r="BL165" s="18" t="s">
        <v>140</v>
      </c>
      <c r="BM165" s="227" t="s">
        <v>216</v>
      </c>
    </row>
    <row r="166" s="13" customFormat="1">
      <c r="A166" s="13"/>
      <c r="B166" s="229"/>
      <c r="C166" s="230"/>
      <c r="D166" s="231" t="s">
        <v>152</v>
      </c>
      <c r="E166" s="232" t="s">
        <v>1</v>
      </c>
      <c r="F166" s="233" t="s">
        <v>189</v>
      </c>
      <c r="G166" s="230"/>
      <c r="H166" s="234">
        <v>38717.400000000001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152</v>
      </c>
      <c r="AU166" s="240" t="s">
        <v>84</v>
      </c>
      <c r="AV166" s="13" t="s">
        <v>84</v>
      </c>
      <c r="AW166" s="13" t="s">
        <v>31</v>
      </c>
      <c r="AX166" s="13" t="s">
        <v>82</v>
      </c>
      <c r="AY166" s="240" t="s">
        <v>131</v>
      </c>
    </row>
    <row r="167" s="2" customFormat="1" ht="21.75" customHeight="1">
      <c r="A167" s="39"/>
      <c r="B167" s="40"/>
      <c r="C167" s="216" t="s">
        <v>217</v>
      </c>
      <c r="D167" s="216" t="s">
        <v>135</v>
      </c>
      <c r="E167" s="217" t="s">
        <v>218</v>
      </c>
      <c r="F167" s="218" t="s">
        <v>219</v>
      </c>
      <c r="G167" s="219" t="s">
        <v>138</v>
      </c>
      <c r="H167" s="220">
        <v>322.64499999999998</v>
      </c>
      <c r="I167" s="221"/>
      <c r="J167" s="222">
        <f>ROUND(I167*H167,2)</f>
        <v>0</v>
      </c>
      <c r="K167" s="218" t="s">
        <v>1</v>
      </c>
      <c r="L167" s="45"/>
      <c r="M167" s="223" t="s">
        <v>1</v>
      </c>
      <c r="N167" s="224" t="s">
        <v>40</v>
      </c>
      <c r="O167" s="92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7" t="s">
        <v>140</v>
      </c>
      <c r="AT167" s="227" t="s">
        <v>135</v>
      </c>
      <c r="AU167" s="227" t="s">
        <v>84</v>
      </c>
      <c r="AY167" s="18" t="s">
        <v>131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8" t="s">
        <v>82</v>
      </c>
      <c r="BK167" s="228">
        <f>ROUND(I167*H167,2)</f>
        <v>0</v>
      </c>
      <c r="BL167" s="18" t="s">
        <v>140</v>
      </c>
      <c r="BM167" s="227" t="s">
        <v>220</v>
      </c>
    </row>
    <row r="168" s="2" customFormat="1" ht="16.5" customHeight="1">
      <c r="A168" s="39"/>
      <c r="B168" s="40"/>
      <c r="C168" s="216" t="s">
        <v>221</v>
      </c>
      <c r="D168" s="216" t="s">
        <v>135</v>
      </c>
      <c r="E168" s="217" t="s">
        <v>222</v>
      </c>
      <c r="F168" s="218" t="s">
        <v>223</v>
      </c>
      <c r="G168" s="219" t="s">
        <v>197</v>
      </c>
      <c r="H168" s="220">
        <v>4</v>
      </c>
      <c r="I168" s="221"/>
      <c r="J168" s="222">
        <f>ROUND(I168*H168,2)</f>
        <v>0</v>
      </c>
      <c r="K168" s="218" t="s">
        <v>1</v>
      </c>
      <c r="L168" s="45"/>
      <c r="M168" s="223" t="s">
        <v>1</v>
      </c>
      <c r="N168" s="224" t="s">
        <v>40</v>
      </c>
      <c r="O168" s="92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7" t="s">
        <v>140</v>
      </c>
      <c r="AT168" s="227" t="s">
        <v>135</v>
      </c>
      <c r="AU168" s="227" t="s">
        <v>84</v>
      </c>
      <c r="AY168" s="18" t="s">
        <v>131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8" t="s">
        <v>82</v>
      </c>
      <c r="BK168" s="228">
        <f>ROUND(I168*H168,2)</f>
        <v>0</v>
      </c>
      <c r="BL168" s="18" t="s">
        <v>140</v>
      </c>
      <c r="BM168" s="227" t="s">
        <v>224</v>
      </c>
    </row>
    <row r="169" s="2" customFormat="1" ht="24.15" customHeight="1">
      <c r="A169" s="39"/>
      <c r="B169" s="40"/>
      <c r="C169" s="216" t="s">
        <v>7</v>
      </c>
      <c r="D169" s="216" t="s">
        <v>135</v>
      </c>
      <c r="E169" s="217" t="s">
        <v>225</v>
      </c>
      <c r="F169" s="218" t="s">
        <v>226</v>
      </c>
      <c r="G169" s="219" t="s">
        <v>197</v>
      </c>
      <c r="H169" s="220">
        <v>480</v>
      </c>
      <c r="I169" s="221"/>
      <c r="J169" s="222">
        <f>ROUND(I169*H169,2)</f>
        <v>0</v>
      </c>
      <c r="K169" s="218" t="s">
        <v>1</v>
      </c>
      <c r="L169" s="45"/>
      <c r="M169" s="223" t="s">
        <v>1</v>
      </c>
      <c r="N169" s="224" t="s">
        <v>40</v>
      </c>
      <c r="O169" s="92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7" t="s">
        <v>140</v>
      </c>
      <c r="AT169" s="227" t="s">
        <v>135</v>
      </c>
      <c r="AU169" s="227" t="s">
        <v>84</v>
      </c>
      <c r="AY169" s="18" t="s">
        <v>131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8" t="s">
        <v>82</v>
      </c>
      <c r="BK169" s="228">
        <f>ROUND(I169*H169,2)</f>
        <v>0</v>
      </c>
      <c r="BL169" s="18" t="s">
        <v>140</v>
      </c>
      <c r="BM169" s="227" t="s">
        <v>227</v>
      </c>
    </row>
    <row r="170" s="13" customFormat="1">
      <c r="A170" s="13"/>
      <c r="B170" s="229"/>
      <c r="C170" s="230"/>
      <c r="D170" s="231" t="s">
        <v>152</v>
      </c>
      <c r="E170" s="232" t="s">
        <v>1</v>
      </c>
      <c r="F170" s="233" t="s">
        <v>228</v>
      </c>
      <c r="G170" s="230"/>
      <c r="H170" s="234">
        <v>480</v>
      </c>
      <c r="I170" s="235"/>
      <c r="J170" s="230"/>
      <c r="K170" s="230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152</v>
      </c>
      <c r="AU170" s="240" t="s">
        <v>84</v>
      </c>
      <c r="AV170" s="13" t="s">
        <v>84</v>
      </c>
      <c r="AW170" s="13" t="s">
        <v>31</v>
      </c>
      <c r="AX170" s="13" t="s">
        <v>82</v>
      </c>
      <c r="AY170" s="240" t="s">
        <v>131</v>
      </c>
    </row>
    <row r="171" s="2" customFormat="1" ht="16.5" customHeight="1">
      <c r="A171" s="39"/>
      <c r="B171" s="40"/>
      <c r="C171" s="216" t="s">
        <v>229</v>
      </c>
      <c r="D171" s="216" t="s">
        <v>135</v>
      </c>
      <c r="E171" s="217" t="s">
        <v>230</v>
      </c>
      <c r="F171" s="218" t="s">
        <v>231</v>
      </c>
      <c r="G171" s="219" t="s">
        <v>197</v>
      </c>
      <c r="H171" s="220">
        <v>4</v>
      </c>
      <c r="I171" s="221"/>
      <c r="J171" s="222">
        <f>ROUND(I171*H171,2)</f>
        <v>0</v>
      </c>
      <c r="K171" s="218" t="s">
        <v>1</v>
      </c>
      <c r="L171" s="45"/>
      <c r="M171" s="223" t="s">
        <v>1</v>
      </c>
      <c r="N171" s="224" t="s">
        <v>40</v>
      </c>
      <c r="O171" s="92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7" t="s">
        <v>140</v>
      </c>
      <c r="AT171" s="227" t="s">
        <v>135</v>
      </c>
      <c r="AU171" s="227" t="s">
        <v>84</v>
      </c>
      <c r="AY171" s="18" t="s">
        <v>131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8" t="s">
        <v>82</v>
      </c>
      <c r="BK171" s="228">
        <f>ROUND(I171*H171,2)</f>
        <v>0</v>
      </c>
      <c r="BL171" s="18" t="s">
        <v>140</v>
      </c>
      <c r="BM171" s="227" t="s">
        <v>232</v>
      </c>
    </row>
    <row r="172" s="2" customFormat="1" ht="33" customHeight="1">
      <c r="A172" s="39"/>
      <c r="B172" s="40"/>
      <c r="C172" s="216" t="s">
        <v>233</v>
      </c>
      <c r="D172" s="216" t="s">
        <v>135</v>
      </c>
      <c r="E172" s="217" t="s">
        <v>234</v>
      </c>
      <c r="F172" s="218" t="s">
        <v>235</v>
      </c>
      <c r="G172" s="219" t="s">
        <v>138</v>
      </c>
      <c r="H172" s="220">
        <v>79.349999999999994</v>
      </c>
      <c r="I172" s="221"/>
      <c r="J172" s="222">
        <f>ROUND(I172*H172,2)</f>
        <v>0</v>
      </c>
      <c r="K172" s="218" t="s">
        <v>1</v>
      </c>
      <c r="L172" s="45"/>
      <c r="M172" s="223" t="s">
        <v>1</v>
      </c>
      <c r="N172" s="224" t="s">
        <v>40</v>
      </c>
      <c r="O172" s="92"/>
      <c r="P172" s="225">
        <f>O172*H172</f>
        <v>0</v>
      </c>
      <c r="Q172" s="225">
        <v>0.00021000000000000001</v>
      </c>
      <c r="R172" s="225">
        <f>Q172*H172</f>
        <v>0.016663500000000001</v>
      </c>
      <c r="S172" s="225">
        <v>0</v>
      </c>
      <c r="T172" s="22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7" t="s">
        <v>140</v>
      </c>
      <c r="AT172" s="227" t="s">
        <v>135</v>
      </c>
      <c r="AU172" s="227" t="s">
        <v>84</v>
      </c>
      <c r="AY172" s="18" t="s">
        <v>131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8" t="s">
        <v>82</v>
      </c>
      <c r="BK172" s="228">
        <f>ROUND(I172*H172,2)</f>
        <v>0</v>
      </c>
      <c r="BL172" s="18" t="s">
        <v>140</v>
      </c>
      <c r="BM172" s="227" t="s">
        <v>236</v>
      </c>
    </row>
    <row r="173" s="13" customFormat="1">
      <c r="A173" s="13"/>
      <c r="B173" s="229"/>
      <c r="C173" s="230"/>
      <c r="D173" s="231" t="s">
        <v>152</v>
      </c>
      <c r="E173" s="232" t="s">
        <v>1</v>
      </c>
      <c r="F173" s="233" t="s">
        <v>237</v>
      </c>
      <c r="G173" s="230"/>
      <c r="H173" s="234">
        <v>79.349999999999994</v>
      </c>
      <c r="I173" s="235"/>
      <c r="J173" s="230"/>
      <c r="K173" s="230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152</v>
      </c>
      <c r="AU173" s="240" t="s">
        <v>84</v>
      </c>
      <c r="AV173" s="13" t="s">
        <v>84</v>
      </c>
      <c r="AW173" s="13" t="s">
        <v>31</v>
      </c>
      <c r="AX173" s="13" t="s">
        <v>82</v>
      </c>
      <c r="AY173" s="240" t="s">
        <v>131</v>
      </c>
    </row>
    <row r="174" s="2" customFormat="1" ht="21.75" customHeight="1">
      <c r="A174" s="39"/>
      <c r="B174" s="40"/>
      <c r="C174" s="216" t="s">
        <v>238</v>
      </c>
      <c r="D174" s="216" t="s">
        <v>135</v>
      </c>
      <c r="E174" s="217" t="s">
        <v>239</v>
      </c>
      <c r="F174" s="218" t="s">
        <v>240</v>
      </c>
      <c r="G174" s="219" t="s">
        <v>197</v>
      </c>
      <c r="H174" s="220">
        <v>4</v>
      </c>
      <c r="I174" s="221"/>
      <c r="J174" s="222">
        <f>ROUND(I174*H174,2)</f>
        <v>0</v>
      </c>
      <c r="K174" s="218" t="s">
        <v>1</v>
      </c>
      <c r="L174" s="45"/>
      <c r="M174" s="223" t="s">
        <v>1</v>
      </c>
      <c r="N174" s="224" t="s">
        <v>40</v>
      </c>
      <c r="O174" s="92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7" t="s">
        <v>140</v>
      </c>
      <c r="AT174" s="227" t="s">
        <v>135</v>
      </c>
      <c r="AU174" s="227" t="s">
        <v>84</v>
      </c>
      <c r="AY174" s="18" t="s">
        <v>131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8" t="s">
        <v>82</v>
      </c>
      <c r="BK174" s="228">
        <f>ROUND(I174*H174,2)</f>
        <v>0</v>
      </c>
      <c r="BL174" s="18" t="s">
        <v>140</v>
      </c>
      <c r="BM174" s="227" t="s">
        <v>241</v>
      </c>
    </row>
    <row r="175" s="2" customFormat="1" ht="24.15" customHeight="1">
      <c r="A175" s="39"/>
      <c r="B175" s="40"/>
      <c r="C175" s="216" t="s">
        <v>242</v>
      </c>
      <c r="D175" s="216" t="s">
        <v>135</v>
      </c>
      <c r="E175" s="217" t="s">
        <v>243</v>
      </c>
      <c r="F175" s="218" t="s">
        <v>244</v>
      </c>
      <c r="G175" s="219" t="s">
        <v>197</v>
      </c>
      <c r="H175" s="220">
        <v>480</v>
      </c>
      <c r="I175" s="221"/>
      <c r="J175" s="222">
        <f>ROUND(I175*H175,2)</f>
        <v>0</v>
      </c>
      <c r="K175" s="218" t="s">
        <v>1</v>
      </c>
      <c r="L175" s="45"/>
      <c r="M175" s="223" t="s">
        <v>1</v>
      </c>
      <c r="N175" s="224" t="s">
        <v>40</v>
      </c>
      <c r="O175" s="92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7" t="s">
        <v>140</v>
      </c>
      <c r="AT175" s="227" t="s">
        <v>135</v>
      </c>
      <c r="AU175" s="227" t="s">
        <v>84</v>
      </c>
      <c r="AY175" s="18" t="s">
        <v>131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8" t="s">
        <v>82</v>
      </c>
      <c r="BK175" s="228">
        <f>ROUND(I175*H175,2)</f>
        <v>0</v>
      </c>
      <c r="BL175" s="18" t="s">
        <v>140</v>
      </c>
      <c r="BM175" s="227" t="s">
        <v>245</v>
      </c>
    </row>
    <row r="176" s="2" customFormat="1" ht="21.75" customHeight="1">
      <c r="A176" s="39"/>
      <c r="B176" s="40"/>
      <c r="C176" s="216" t="s">
        <v>246</v>
      </c>
      <c r="D176" s="216" t="s">
        <v>135</v>
      </c>
      <c r="E176" s="217" t="s">
        <v>247</v>
      </c>
      <c r="F176" s="218" t="s">
        <v>248</v>
      </c>
      <c r="G176" s="219" t="s">
        <v>197</v>
      </c>
      <c r="H176" s="220">
        <v>4</v>
      </c>
      <c r="I176" s="221"/>
      <c r="J176" s="222">
        <f>ROUND(I176*H176,2)</f>
        <v>0</v>
      </c>
      <c r="K176" s="218" t="s">
        <v>1</v>
      </c>
      <c r="L176" s="45"/>
      <c r="M176" s="223" t="s">
        <v>1</v>
      </c>
      <c r="N176" s="224" t="s">
        <v>40</v>
      </c>
      <c r="O176" s="92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7" t="s">
        <v>140</v>
      </c>
      <c r="AT176" s="227" t="s">
        <v>135</v>
      </c>
      <c r="AU176" s="227" t="s">
        <v>84</v>
      </c>
      <c r="AY176" s="18" t="s">
        <v>131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8" t="s">
        <v>82</v>
      </c>
      <c r="BK176" s="228">
        <f>ROUND(I176*H176,2)</f>
        <v>0</v>
      </c>
      <c r="BL176" s="18" t="s">
        <v>140</v>
      </c>
      <c r="BM176" s="227" t="s">
        <v>249</v>
      </c>
    </row>
    <row r="177" s="12" customFormat="1" ht="22.8" customHeight="1">
      <c r="A177" s="12"/>
      <c r="B177" s="200"/>
      <c r="C177" s="201"/>
      <c r="D177" s="202" t="s">
        <v>74</v>
      </c>
      <c r="E177" s="214" t="s">
        <v>250</v>
      </c>
      <c r="F177" s="214" t="s">
        <v>251</v>
      </c>
      <c r="G177" s="201"/>
      <c r="H177" s="201"/>
      <c r="I177" s="204"/>
      <c r="J177" s="215">
        <f>BK177</f>
        <v>0</v>
      </c>
      <c r="K177" s="201"/>
      <c r="L177" s="206"/>
      <c r="M177" s="207"/>
      <c r="N177" s="208"/>
      <c r="O177" s="208"/>
      <c r="P177" s="209">
        <f>SUM(P178:P184)</f>
        <v>0</v>
      </c>
      <c r="Q177" s="208"/>
      <c r="R177" s="209">
        <f>SUM(R178:R184)</f>
        <v>0</v>
      </c>
      <c r="S177" s="208"/>
      <c r="T177" s="210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1" t="s">
        <v>82</v>
      </c>
      <c r="AT177" s="212" t="s">
        <v>74</v>
      </c>
      <c r="AU177" s="212" t="s">
        <v>82</v>
      </c>
      <c r="AY177" s="211" t="s">
        <v>131</v>
      </c>
      <c r="BK177" s="213">
        <f>SUM(BK178:BK184)</f>
        <v>0</v>
      </c>
    </row>
    <row r="178" s="2" customFormat="1" ht="33" customHeight="1">
      <c r="A178" s="39"/>
      <c r="B178" s="40"/>
      <c r="C178" s="216" t="s">
        <v>252</v>
      </c>
      <c r="D178" s="216" t="s">
        <v>135</v>
      </c>
      <c r="E178" s="217" t="s">
        <v>253</v>
      </c>
      <c r="F178" s="218" t="s">
        <v>254</v>
      </c>
      <c r="G178" s="219" t="s">
        <v>255</v>
      </c>
      <c r="H178" s="220">
        <v>13.805</v>
      </c>
      <c r="I178" s="221"/>
      <c r="J178" s="222">
        <f>ROUND(I178*H178,2)</f>
        <v>0</v>
      </c>
      <c r="K178" s="218" t="s">
        <v>1</v>
      </c>
      <c r="L178" s="45"/>
      <c r="M178" s="223" t="s">
        <v>1</v>
      </c>
      <c r="N178" s="224" t="s">
        <v>40</v>
      </c>
      <c r="O178" s="92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7" t="s">
        <v>140</v>
      </c>
      <c r="AT178" s="227" t="s">
        <v>135</v>
      </c>
      <c r="AU178" s="227" t="s">
        <v>84</v>
      </c>
      <c r="AY178" s="18" t="s">
        <v>131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8" t="s">
        <v>82</v>
      </c>
      <c r="BK178" s="228">
        <f>ROUND(I178*H178,2)</f>
        <v>0</v>
      </c>
      <c r="BL178" s="18" t="s">
        <v>140</v>
      </c>
      <c r="BM178" s="227" t="s">
        <v>256</v>
      </c>
    </row>
    <row r="179" s="2" customFormat="1" ht="24.15" customHeight="1">
      <c r="A179" s="39"/>
      <c r="B179" s="40"/>
      <c r="C179" s="216" t="s">
        <v>132</v>
      </c>
      <c r="D179" s="216" t="s">
        <v>135</v>
      </c>
      <c r="E179" s="217" t="s">
        <v>257</v>
      </c>
      <c r="F179" s="218" t="s">
        <v>258</v>
      </c>
      <c r="G179" s="219" t="s">
        <v>197</v>
      </c>
      <c r="H179" s="220">
        <v>10</v>
      </c>
      <c r="I179" s="221"/>
      <c r="J179" s="222">
        <f>ROUND(I179*H179,2)</f>
        <v>0</v>
      </c>
      <c r="K179" s="218" t="s">
        <v>139</v>
      </c>
      <c r="L179" s="45"/>
      <c r="M179" s="223" t="s">
        <v>1</v>
      </c>
      <c r="N179" s="224" t="s">
        <v>40</v>
      </c>
      <c r="O179" s="92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7" t="s">
        <v>140</v>
      </c>
      <c r="AT179" s="227" t="s">
        <v>135</v>
      </c>
      <c r="AU179" s="227" t="s">
        <v>84</v>
      </c>
      <c r="AY179" s="18" t="s">
        <v>131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8" t="s">
        <v>82</v>
      </c>
      <c r="BK179" s="228">
        <f>ROUND(I179*H179,2)</f>
        <v>0</v>
      </c>
      <c r="BL179" s="18" t="s">
        <v>140</v>
      </c>
      <c r="BM179" s="227" t="s">
        <v>259</v>
      </c>
    </row>
    <row r="180" s="2" customFormat="1" ht="24.15" customHeight="1">
      <c r="A180" s="39"/>
      <c r="B180" s="40"/>
      <c r="C180" s="216" t="s">
        <v>260</v>
      </c>
      <c r="D180" s="216" t="s">
        <v>135</v>
      </c>
      <c r="E180" s="217" t="s">
        <v>261</v>
      </c>
      <c r="F180" s="218" t="s">
        <v>262</v>
      </c>
      <c r="G180" s="219" t="s">
        <v>255</v>
      </c>
      <c r="H180" s="220">
        <v>13.805</v>
      </c>
      <c r="I180" s="221"/>
      <c r="J180" s="222">
        <f>ROUND(I180*H180,2)</f>
        <v>0</v>
      </c>
      <c r="K180" s="218" t="s">
        <v>1</v>
      </c>
      <c r="L180" s="45"/>
      <c r="M180" s="223" t="s">
        <v>1</v>
      </c>
      <c r="N180" s="224" t="s">
        <v>40</v>
      </c>
      <c r="O180" s="92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7" t="s">
        <v>140</v>
      </c>
      <c r="AT180" s="227" t="s">
        <v>135</v>
      </c>
      <c r="AU180" s="227" t="s">
        <v>84</v>
      </c>
      <c r="AY180" s="18" t="s">
        <v>131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8" t="s">
        <v>82</v>
      </c>
      <c r="BK180" s="228">
        <f>ROUND(I180*H180,2)</f>
        <v>0</v>
      </c>
      <c r="BL180" s="18" t="s">
        <v>140</v>
      </c>
      <c r="BM180" s="227" t="s">
        <v>263</v>
      </c>
    </row>
    <row r="181" s="2" customFormat="1" ht="24.15" customHeight="1">
      <c r="A181" s="39"/>
      <c r="B181" s="40"/>
      <c r="C181" s="216" t="s">
        <v>264</v>
      </c>
      <c r="D181" s="216" t="s">
        <v>135</v>
      </c>
      <c r="E181" s="217" t="s">
        <v>265</v>
      </c>
      <c r="F181" s="218" t="s">
        <v>266</v>
      </c>
      <c r="G181" s="219" t="s">
        <v>255</v>
      </c>
      <c r="H181" s="220">
        <v>67.454999999999998</v>
      </c>
      <c r="I181" s="221"/>
      <c r="J181" s="222">
        <f>ROUND(I181*H181,2)</f>
        <v>0</v>
      </c>
      <c r="K181" s="218" t="s">
        <v>1</v>
      </c>
      <c r="L181" s="45"/>
      <c r="M181" s="223" t="s">
        <v>1</v>
      </c>
      <c r="N181" s="224" t="s">
        <v>40</v>
      </c>
      <c r="O181" s="92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7" t="s">
        <v>140</v>
      </c>
      <c r="AT181" s="227" t="s">
        <v>135</v>
      </c>
      <c r="AU181" s="227" t="s">
        <v>84</v>
      </c>
      <c r="AY181" s="18" t="s">
        <v>131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8" t="s">
        <v>82</v>
      </c>
      <c r="BK181" s="228">
        <f>ROUND(I181*H181,2)</f>
        <v>0</v>
      </c>
      <c r="BL181" s="18" t="s">
        <v>140</v>
      </c>
      <c r="BM181" s="227" t="s">
        <v>267</v>
      </c>
    </row>
    <row r="182" s="13" customFormat="1">
      <c r="A182" s="13"/>
      <c r="B182" s="229"/>
      <c r="C182" s="230"/>
      <c r="D182" s="231" t="s">
        <v>152</v>
      </c>
      <c r="E182" s="232" t="s">
        <v>1</v>
      </c>
      <c r="F182" s="233" t="s">
        <v>268</v>
      </c>
      <c r="G182" s="230"/>
      <c r="H182" s="234">
        <v>67.454999999999998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152</v>
      </c>
      <c r="AU182" s="240" t="s">
        <v>84</v>
      </c>
      <c r="AV182" s="13" t="s">
        <v>84</v>
      </c>
      <c r="AW182" s="13" t="s">
        <v>31</v>
      </c>
      <c r="AX182" s="13" t="s">
        <v>82</v>
      </c>
      <c r="AY182" s="240" t="s">
        <v>131</v>
      </c>
    </row>
    <row r="183" s="2" customFormat="1" ht="33" customHeight="1">
      <c r="A183" s="39"/>
      <c r="B183" s="40"/>
      <c r="C183" s="216" t="s">
        <v>157</v>
      </c>
      <c r="D183" s="216" t="s">
        <v>135</v>
      </c>
      <c r="E183" s="217" t="s">
        <v>269</v>
      </c>
      <c r="F183" s="218" t="s">
        <v>270</v>
      </c>
      <c r="G183" s="219" t="s">
        <v>255</v>
      </c>
      <c r="H183" s="220">
        <v>13.491</v>
      </c>
      <c r="I183" s="221"/>
      <c r="J183" s="222">
        <f>ROUND(I183*H183,2)</f>
        <v>0</v>
      </c>
      <c r="K183" s="218" t="s">
        <v>1</v>
      </c>
      <c r="L183" s="45"/>
      <c r="M183" s="223" t="s">
        <v>1</v>
      </c>
      <c r="N183" s="224" t="s">
        <v>40</v>
      </c>
      <c r="O183" s="92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7" t="s">
        <v>140</v>
      </c>
      <c r="AT183" s="227" t="s">
        <v>135</v>
      </c>
      <c r="AU183" s="227" t="s">
        <v>84</v>
      </c>
      <c r="AY183" s="18" t="s">
        <v>131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8" t="s">
        <v>82</v>
      </c>
      <c r="BK183" s="228">
        <f>ROUND(I183*H183,2)</f>
        <v>0</v>
      </c>
      <c r="BL183" s="18" t="s">
        <v>140</v>
      </c>
      <c r="BM183" s="227" t="s">
        <v>271</v>
      </c>
    </row>
    <row r="184" s="2" customFormat="1" ht="33" customHeight="1">
      <c r="A184" s="39"/>
      <c r="B184" s="40"/>
      <c r="C184" s="216" t="s">
        <v>272</v>
      </c>
      <c r="D184" s="216" t="s">
        <v>135</v>
      </c>
      <c r="E184" s="217" t="s">
        <v>273</v>
      </c>
      <c r="F184" s="218" t="s">
        <v>274</v>
      </c>
      <c r="G184" s="219" t="s">
        <v>255</v>
      </c>
      <c r="H184" s="220">
        <v>13.491</v>
      </c>
      <c r="I184" s="221"/>
      <c r="J184" s="222">
        <f>ROUND(I184*H184,2)</f>
        <v>0</v>
      </c>
      <c r="K184" s="218" t="s">
        <v>1</v>
      </c>
      <c r="L184" s="45"/>
      <c r="M184" s="223" t="s">
        <v>1</v>
      </c>
      <c r="N184" s="224" t="s">
        <v>40</v>
      </c>
      <c r="O184" s="92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7" t="s">
        <v>140</v>
      </c>
      <c r="AT184" s="227" t="s">
        <v>135</v>
      </c>
      <c r="AU184" s="227" t="s">
        <v>84</v>
      </c>
      <c r="AY184" s="18" t="s">
        <v>131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8" t="s">
        <v>82</v>
      </c>
      <c r="BK184" s="228">
        <f>ROUND(I184*H184,2)</f>
        <v>0</v>
      </c>
      <c r="BL184" s="18" t="s">
        <v>140</v>
      </c>
      <c r="BM184" s="227" t="s">
        <v>275</v>
      </c>
    </row>
    <row r="185" s="12" customFormat="1" ht="22.8" customHeight="1">
      <c r="A185" s="12"/>
      <c r="B185" s="200"/>
      <c r="C185" s="201"/>
      <c r="D185" s="202" t="s">
        <v>74</v>
      </c>
      <c r="E185" s="214" t="s">
        <v>276</v>
      </c>
      <c r="F185" s="214" t="s">
        <v>277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P186</f>
        <v>0</v>
      </c>
      <c r="Q185" s="208"/>
      <c r="R185" s="209">
        <f>R186</f>
        <v>0</v>
      </c>
      <c r="S185" s="208"/>
      <c r="T185" s="210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82</v>
      </c>
      <c r="AT185" s="212" t="s">
        <v>74</v>
      </c>
      <c r="AU185" s="212" t="s">
        <v>82</v>
      </c>
      <c r="AY185" s="211" t="s">
        <v>131</v>
      </c>
      <c r="BK185" s="213">
        <f>BK186</f>
        <v>0</v>
      </c>
    </row>
    <row r="186" s="2" customFormat="1" ht="62.7" customHeight="1">
      <c r="A186" s="39"/>
      <c r="B186" s="40"/>
      <c r="C186" s="216" t="s">
        <v>278</v>
      </c>
      <c r="D186" s="216" t="s">
        <v>135</v>
      </c>
      <c r="E186" s="217" t="s">
        <v>279</v>
      </c>
      <c r="F186" s="218" t="s">
        <v>280</v>
      </c>
      <c r="G186" s="219" t="s">
        <v>255</v>
      </c>
      <c r="H186" s="220">
        <v>0.31900000000000001</v>
      </c>
      <c r="I186" s="221"/>
      <c r="J186" s="222">
        <f>ROUND(I186*H186,2)</f>
        <v>0</v>
      </c>
      <c r="K186" s="218" t="s">
        <v>139</v>
      </c>
      <c r="L186" s="45"/>
      <c r="M186" s="223" t="s">
        <v>1</v>
      </c>
      <c r="N186" s="224" t="s">
        <v>40</v>
      </c>
      <c r="O186" s="92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7" t="s">
        <v>140</v>
      </c>
      <c r="AT186" s="227" t="s">
        <v>135</v>
      </c>
      <c r="AU186" s="227" t="s">
        <v>84</v>
      </c>
      <c r="AY186" s="18" t="s">
        <v>131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8" t="s">
        <v>82</v>
      </c>
      <c r="BK186" s="228">
        <f>ROUND(I186*H186,2)</f>
        <v>0</v>
      </c>
      <c r="BL186" s="18" t="s">
        <v>140</v>
      </c>
      <c r="BM186" s="227" t="s">
        <v>281</v>
      </c>
    </row>
    <row r="187" s="12" customFormat="1" ht="25.92" customHeight="1">
      <c r="A187" s="12"/>
      <c r="B187" s="200"/>
      <c r="C187" s="201"/>
      <c r="D187" s="202" t="s">
        <v>74</v>
      </c>
      <c r="E187" s="203" t="s">
        <v>282</v>
      </c>
      <c r="F187" s="203" t="s">
        <v>283</v>
      </c>
      <c r="G187" s="201"/>
      <c r="H187" s="201"/>
      <c r="I187" s="204"/>
      <c r="J187" s="205">
        <f>BK187</f>
        <v>0</v>
      </c>
      <c r="K187" s="201"/>
      <c r="L187" s="206"/>
      <c r="M187" s="207"/>
      <c r="N187" s="208"/>
      <c r="O187" s="208"/>
      <c r="P187" s="209">
        <f>P188+P201+P226+P251+P284+P338</f>
        <v>0</v>
      </c>
      <c r="Q187" s="208"/>
      <c r="R187" s="209">
        <f>R188+R201+R226+R251+R284+R338</f>
        <v>17.073440999999999</v>
      </c>
      <c r="S187" s="208"/>
      <c r="T187" s="210">
        <f>T188+T201+T226+T251+T284+T338</f>
        <v>13.568526899999998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1" t="s">
        <v>84</v>
      </c>
      <c r="AT187" s="212" t="s">
        <v>74</v>
      </c>
      <c r="AU187" s="212" t="s">
        <v>75</v>
      </c>
      <c r="AY187" s="211" t="s">
        <v>131</v>
      </c>
      <c r="BK187" s="213">
        <f>BK188+BK201+BK226+BK251+BK284+BK338</f>
        <v>0</v>
      </c>
    </row>
    <row r="188" s="12" customFormat="1" ht="22.8" customHeight="1">
      <c r="A188" s="12"/>
      <c r="B188" s="200"/>
      <c r="C188" s="201"/>
      <c r="D188" s="202" t="s">
        <v>74</v>
      </c>
      <c r="E188" s="214" t="s">
        <v>284</v>
      </c>
      <c r="F188" s="214" t="s">
        <v>285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SUM(P189:P200)</f>
        <v>0</v>
      </c>
      <c r="Q188" s="208"/>
      <c r="R188" s="209">
        <f>SUM(R189:R200)</f>
        <v>0</v>
      </c>
      <c r="S188" s="208"/>
      <c r="T188" s="210">
        <f>SUM(T189:T200)</f>
        <v>0.40252449999999995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84</v>
      </c>
      <c r="AT188" s="212" t="s">
        <v>74</v>
      </c>
      <c r="AU188" s="212" t="s">
        <v>82</v>
      </c>
      <c r="AY188" s="211" t="s">
        <v>131</v>
      </c>
      <c r="BK188" s="213">
        <f>SUM(BK189:BK200)</f>
        <v>0</v>
      </c>
    </row>
    <row r="189" s="2" customFormat="1" ht="33" customHeight="1">
      <c r="A189" s="39"/>
      <c r="B189" s="40"/>
      <c r="C189" s="216" t="s">
        <v>286</v>
      </c>
      <c r="D189" s="216" t="s">
        <v>135</v>
      </c>
      <c r="E189" s="217" t="s">
        <v>287</v>
      </c>
      <c r="F189" s="218" t="s">
        <v>288</v>
      </c>
      <c r="G189" s="219" t="s">
        <v>138</v>
      </c>
      <c r="H189" s="220">
        <v>151.32499999999999</v>
      </c>
      <c r="I189" s="221"/>
      <c r="J189" s="222">
        <f>ROUND(I189*H189,2)</f>
        <v>0</v>
      </c>
      <c r="K189" s="218" t="s">
        <v>139</v>
      </c>
      <c r="L189" s="45"/>
      <c r="M189" s="223" t="s">
        <v>1</v>
      </c>
      <c r="N189" s="224" t="s">
        <v>40</v>
      </c>
      <c r="O189" s="92"/>
      <c r="P189" s="225">
        <f>O189*H189</f>
        <v>0</v>
      </c>
      <c r="Q189" s="225">
        <v>0</v>
      </c>
      <c r="R189" s="225">
        <f>Q189*H189</f>
        <v>0</v>
      </c>
      <c r="S189" s="225">
        <v>0.00066</v>
      </c>
      <c r="T189" s="226">
        <f>S189*H189</f>
        <v>0.099874499999999991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7" t="s">
        <v>205</v>
      </c>
      <c r="AT189" s="227" t="s">
        <v>135</v>
      </c>
      <c r="AU189" s="227" t="s">
        <v>84</v>
      </c>
      <c r="AY189" s="18" t="s">
        <v>131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8" t="s">
        <v>82</v>
      </c>
      <c r="BK189" s="228">
        <f>ROUND(I189*H189,2)</f>
        <v>0</v>
      </c>
      <c r="BL189" s="18" t="s">
        <v>205</v>
      </c>
      <c r="BM189" s="227" t="s">
        <v>289</v>
      </c>
    </row>
    <row r="190" s="13" customFormat="1">
      <c r="A190" s="13"/>
      <c r="B190" s="229"/>
      <c r="C190" s="230"/>
      <c r="D190" s="231" t="s">
        <v>152</v>
      </c>
      <c r="E190" s="232" t="s">
        <v>1</v>
      </c>
      <c r="F190" s="233" t="s">
        <v>290</v>
      </c>
      <c r="G190" s="230"/>
      <c r="H190" s="234">
        <v>234.76400000000001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152</v>
      </c>
      <c r="AU190" s="240" t="s">
        <v>84</v>
      </c>
      <c r="AV190" s="13" t="s">
        <v>84</v>
      </c>
      <c r="AW190" s="13" t="s">
        <v>31</v>
      </c>
      <c r="AX190" s="13" t="s">
        <v>75</v>
      </c>
      <c r="AY190" s="240" t="s">
        <v>131</v>
      </c>
    </row>
    <row r="191" s="13" customFormat="1">
      <c r="A191" s="13"/>
      <c r="B191" s="229"/>
      <c r="C191" s="230"/>
      <c r="D191" s="231" t="s">
        <v>152</v>
      </c>
      <c r="E191" s="232" t="s">
        <v>1</v>
      </c>
      <c r="F191" s="233" t="s">
        <v>291</v>
      </c>
      <c r="G191" s="230"/>
      <c r="H191" s="234">
        <v>13.760999999999999</v>
      </c>
      <c r="I191" s="235"/>
      <c r="J191" s="230"/>
      <c r="K191" s="230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152</v>
      </c>
      <c r="AU191" s="240" t="s">
        <v>84</v>
      </c>
      <c r="AV191" s="13" t="s">
        <v>84</v>
      </c>
      <c r="AW191" s="13" t="s">
        <v>31</v>
      </c>
      <c r="AX191" s="13" t="s">
        <v>75</v>
      </c>
      <c r="AY191" s="240" t="s">
        <v>131</v>
      </c>
    </row>
    <row r="192" s="14" customFormat="1">
      <c r="A192" s="14"/>
      <c r="B192" s="241"/>
      <c r="C192" s="242"/>
      <c r="D192" s="231" t="s">
        <v>152</v>
      </c>
      <c r="E192" s="243" t="s">
        <v>1</v>
      </c>
      <c r="F192" s="244" t="s">
        <v>292</v>
      </c>
      <c r="G192" s="242"/>
      <c r="H192" s="245">
        <v>248.52500000000001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152</v>
      </c>
      <c r="AU192" s="251" t="s">
        <v>84</v>
      </c>
      <c r="AV192" s="14" t="s">
        <v>88</v>
      </c>
      <c r="AW192" s="14" t="s">
        <v>31</v>
      </c>
      <c r="AX192" s="14" t="s">
        <v>75</v>
      </c>
      <c r="AY192" s="251" t="s">
        <v>131</v>
      </c>
    </row>
    <row r="193" s="13" customFormat="1">
      <c r="A193" s="13"/>
      <c r="B193" s="229"/>
      <c r="C193" s="230"/>
      <c r="D193" s="231" t="s">
        <v>152</v>
      </c>
      <c r="E193" s="232" t="s">
        <v>1</v>
      </c>
      <c r="F193" s="233" t="s">
        <v>293</v>
      </c>
      <c r="G193" s="230"/>
      <c r="H193" s="234">
        <v>-97.200000000000003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152</v>
      </c>
      <c r="AU193" s="240" t="s">
        <v>84</v>
      </c>
      <c r="AV193" s="13" t="s">
        <v>84</v>
      </c>
      <c r="AW193" s="13" t="s">
        <v>31</v>
      </c>
      <c r="AX193" s="13" t="s">
        <v>75</v>
      </c>
      <c r="AY193" s="240" t="s">
        <v>131</v>
      </c>
    </row>
    <row r="194" s="15" customFormat="1">
      <c r="A194" s="15"/>
      <c r="B194" s="252"/>
      <c r="C194" s="253"/>
      <c r="D194" s="231" t="s">
        <v>152</v>
      </c>
      <c r="E194" s="254" t="s">
        <v>1</v>
      </c>
      <c r="F194" s="255" t="s">
        <v>294</v>
      </c>
      <c r="G194" s="253"/>
      <c r="H194" s="256">
        <v>151.32499999999999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2" t="s">
        <v>152</v>
      </c>
      <c r="AU194" s="262" t="s">
        <v>84</v>
      </c>
      <c r="AV194" s="15" t="s">
        <v>140</v>
      </c>
      <c r="AW194" s="15" t="s">
        <v>31</v>
      </c>
      <c r="AX194" s="15" t="s">
        <v>82</v>
      </c>
      <c r="AY194" s="262" t="s">
        <v>131</v>
      </c>
    </row>
    <row r="195" s="2" customFormat="1" ht="33" customHeight="1">
      <c r="A195" s="39"/>
      <c r="B195" s="40"/>
      <c r="C195" s="216" t="s">
        <v>295</v>
      </c>
      <c r="D195" s="216" t="s">
        <v>135</v>
      </c>
      <c r="E195" s="217" t="s">
        <v>296</v>
      </c>
      <c r="F195" s="218" t="s">
        <v>297</v>
      </c>
      <c r="G195" s="219" t="s">
        <v>138</v>
      </c>
      <c r="H195" s="220">
        <v>151.32499999999999</v>
      </c>
      <c r="I195" s="221"/>
      <c r="J195" s="222">
        <f>ROUND(I195*H195,2)</f>
        <v>0</v>
      </c>
      <c r="K195" s="218" t="s">
        <v>139</v>
      </c>
      <c r="L195" s="45"/>
      <c r="M195" s="223" t="s">
        <v>1</v>
      </c>
      <c r="N195" s="224" t="s">
        <v>40</v>
      </c>
      <c r="O195" s="92"/>
      <c r="P195" s="225">
        <f>O195*H195</f>
        <v>0</v>
      </c>
      <c r="Q195" s="225">
        <v>0</v>
      </c>
      <c r="R195" s="225">
        <f>Q195*H195</f>
        <v>0</v>
      </c>
      <c r="S195" s="225">
        <v>0.002</v>
      </c>
      <c r="T195" s="226">
        <f>S195*H195</f>
        <v>0.30264999999999997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7" t="s">
        <v>205</v>
      </c>
      <c r="AT195" s="227" t="s">
        <v>135</v>
      </c>
      <c r="AU195" s="227" t="s">
        <v>84</v>
      </c>
      <c r="AY195" s="18" t="s">
        <v>131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8" t="s">
        <v>82</v>
      </c>
      <c r="BK195" s="228">
        <f>ROUND(I195*H195,2)</f>
        <v>0</v>
      </c>
      <c r="BL195" s="18" t="s">
        <v>205</v>
      </c>
      <c r="BM195" s="227" t="s">
        <v>298</v>
      </c>
    </row>
    <row r="196" s="13" customFormat="1">
      <c r="A196" s="13"/>
      <c r="B196" s="229"/>
      <c r="C196" s="230"/>
      <c r="D196" s="231" t="s">
        <v>152</v>
      </c>
      <c r="E196" s="232" t="s">
        <v>1</v>
      </c>
      <c r="F196" s="233" t="s">
        <v>290</v>
      </c>
      <c r="G196" s="230"/>
      <c r="H196" s="234">
        <v>234.76400000000001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152</v>
      </c>
      <c r="AU196" s="240" t="s">
        <v>84</v>
      </c>
      <c r="AV196" s="13" t="s">
        <v>84</v>
      </c>
      <c r="AW196" s="13" t="s">
        <v>31</v>
      </c>
      <c r="AX196" s="13" t="s">
        <v>75</v>
      </c>
      <c r="AY196" s="240" t="s">
        <v>131</v>
      </c>
    </row>
    <row r="197" s="13" customFormat="1">
      <c r="A197" s="13"/>
      <c r="B197" s="229"/>
      <c r="C197" s="230"/>
      <c r="D197" s="231" t="s">
        <v>152</v>
      </c>
      <c r="E197" s="232" t="s">
        <v>1</v>
      </c>
      <c r="F197" s="233" t="s">
        <v>291</v>
      </c>
      <c r="G197" s="230"/>
      <c r="H197" s="234">
        <v>13.760999999999999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152</v>
      </c>
      <c r="AU197" s="240" t="s">
        <v>84</v>
      </c>
      <c r="AV197" s="13" t="s">
        <v>84</v>
      </c>
      <c r="AW197" s="13" t="s">
        <v>31</v>
      </c>
      <c r="AX197" s="13" t="s">
        <v>75</v>
      </c>
      <c r="AY197" s="240" t="s">
        <v>131</v>
      </c>
    </row>
    <row r="198" s="14" customFormat="1">
      <c r="A198" s="14"/>
      <c r="B198" s="241"/>
      <c r="C198" s="242"/>
      <c r="D198" s="231" t="s">
        <v>152</v>
      </c>
      <c r="E198" s="243" t="s">
        <v>1</v>
      </c>
      <c r="F198" s="244" t="s">
        <v>292</v>
      </c>
      <c r="G198" s="242"/>
      <c r="H198" s="245">
        <v>248.52500000000001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1" t="s">
        <v>152</v>
      </c>
      <c r="AU198" s="251" t="s">
        <v>84</v>
      </c>
      <c r="AV198" s="14" t="s">
        <v>88</v>
      </c>
      <c r="AW198" s="14" t="s">
        <v>31</v>
      </c>
      <c r="AX198" s="14" t="s">
        <v>75</v>
      </c>
      <c r="AY198" s="251" t="s">
        <v>131</v>
      </c>
    </row>
    <row r="199" s="13" customFormat="1">
      <c r="A199" s="13"/>
      <c r="B199" s="229"/>
      <c r="C199" s="230"/>
      <c r="D199" s="231" t="s">
        <v>152</v>
      </c>
      <c r="E199" s="232" t="s">
        <v>1</v>
      </c>
      <c r="F199" s="233" t="s">
        <v>293</v>
      </c>
      <c r="G199" s="230"/>
      <c r="H199" s="234">
        <v>-97.200000000000003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152</v>
      </c>
      <c r="AU199" s="240" t="s">
        <v>84</v>
      </c>
      <c r="AV199" s="13" t="s">
        <v>84</v>
      </c>
      <c r="AW199" s="13" t="s">
        <v>31</v>
      </c>
      <c r="AX199" s="13" t="s">
        <v>75</v>
      </c>
      <c r="AY199" s="240" t="s">
        <v>131</v>
      </c>
    </row>
    <row r="200" s="15" customFormat="1">
      <c r="A200" s="15"/>
      <c r="B200" s="252"/>
      <c r="C200" s="253"/>
      <c r="D200" s="231" t="s">
        <v>152</v>
      </c>
      <c r="E200" s="254" t="s">
        <v>1</v>
      </c>
      <c r="F200" s="255" t="s">
        <v>294</v>
      </c>
      <c r="G200" s="253"/>
      <c r="H200" s="256">
        <v>151.32499999999999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2" t="s">
        <v>152</v>
      </c>
      <c r="AU200" s="262" t="s">
        <v>84</v>
      </c>
      <c r="AV200" s="15" t="s">
        <v>140</v>
      </c>
      <c r="AW200" s="15" t="s">
        <v>31</v>
      </c>
      <c r="AX200" s="15" t="s">
        <v>82</v>
      </c>
      <c r="AY200" s="262" t="s">
        <v>131</v>
      </c>
    </row>
    <row r="201" s="12" customFormat="1" ht="22.8" customHeight="1">
      <c r="A201" s="12"/>
      <c r="B201" s="200"/>
      <c r="C201" s="201"/>
      <c r="D201" s="202" t="s">
        <v>74</v>
      </c>
      <c r="E201" s="214" t="s">
        <v>299</v>
      </c>
      <c r="F201" s="214" t="s">
        <v>300</v>
      </c>
      <c r="G201" s="201"/>
      <c r="H201" s="201"/>
      <c r="I201" s="204"/>
      <c r="J201" s="215">
        <f>BK201</f>
        <v>0</v>
      </c>
      <c r="K201" s="201"/>
      <c r="L201" s="206"/>
      <c r="M201" s="207"/>
      <c r="N201" s="208"/>
      <c r="O201" s="208"/>
      <c r="P201" s="209">
        <f>SUM(P202:P225)</f>
        <v>0</v>
      </c>
      <c r="Q201" s="208"/>
      <c r="R201" s="209">
        <f>SUM(R202:R225)</f>
        <v>0.02623</v>
      </c>
      <c r="S201" s="208"/>
      <c r="T201" s="210">
        <f>SUM(T202:T225)</f>
        <v>0.045628959999999996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1" t="s">
        <v>84</v>
      </c>
      <c r="AT201" s="212" t="s">
        <v>74</v>
      </c>
      <c r="AU201" s="212" t="s">
        <v>82</v>
      </c>
      <c r="AY201" s="211" t="s">
        <v>131</v>
      </c>
      <c r="BK201" s="213">
        <f>SUM(BK202:BK225)</f>
        <v>0</v>
      </c>
    </row>
    <row r="202" s="2" customFormat="1" ht="24.15" customHeight="1">
      <c r="A202" s="39"/>
      <c r="B202" s="40"/>
      <c r="C202" s="216" t="s">
        <v>301</v>
      </c>
      <c r="D202" s="216" t="s">
        <v>135</v>
      </c>
      <c r="E202" s="217" t="s">
        <v>302</v>
      </c>
      <c r="F202" s="218" t="s">
        <v>303</v>
      </c>
      <c r="G202" s="219" t="s">
        <v>197</v>
      </c>
      <c r="H202" s="220">
        <v>46.207999999999998</v>
      </c>
      <c r="I202" s="221"/>
      <c r="J202" s="222">
        <f>ROUND(I202*H202,2)</f>
        <v>0</v>
      </c>
      <c r="K202" s="218" t="s">
        <v>1</v>
      </c>
      <c r="L202" s="45"/>
      <c r="M202" s="223" t="s">
        <v>1</v>
      </c>
      <c r="N202" s="224" t="s">
        <v>40</v>
      </c>
      <c r="O202" s="92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7" t="s">
        <v>205</v>
      </c>
      <c r="AT202" s="227" t="s">
        <v>135</v>
      </c>
      <c r="AU202" s="227" t="s">
        <v>84</v>
      </c>
      <c r="AY202" s="18" t="s">
        <v>131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8" t="s">
        <v>82</v>
      </c>
      <c r="BK202" s="228">
        <f>ROUND(I202*H202,2)</f>
        <v>0</v>
      </c>
      <c r="BL202" s="18" t="s">
        <v>205</v>
      </c>
      <c r="BM202" s="227" t="s">
        <v>304</v>
      </c>
    </row>
    <row r="203" s="13" customFormat="1">
      <c r="A203" s="13"/>
      <c r="B203" s="229"/>
      <c r="C203" s="230"/>
      <c r="D203" s="231" t="s">
        <v>152</v>
      </c>
      <c r="E203" s="232" t="s">
        <v>1</v>
      </c>
      <c r="F203" s="233" t="s">
        <v>305</v>
      </c>
      <c r="G203" s="230"/>
      <c r="H203" s="234">
        <v>46.207999999999998</v>
      </c>
      <c r="I203" s="235"/>
      <c r="J203" s="230"/>
      <c r="K203" s="230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152</v>
      </c>
      <c r="AU203" s="240" t="s">
        <v>84</v>
      </c>
      <c r="AV203" s="13" t="s">
        <v>84</v>
      </c>
      <c r="AW203" s="13" t="s">
        <v>31</v>
      </c>
      <c r="AX203" s="13" t="s">
        <v>82</v>
      </c>
      <c r="AY203" s="240" t="s">
        <v>131</v>
      </c>
    </row>
    <row r="204" s="2" customFormat="1" ht="24.15" customHeight="1">
      <c r="A204" s="39"/>
      <c r="B204" s="40"/>
      <c r="C204" s="216" t="s">
        <v>306</v>
      </c>
      <c r="D204" s="216" t="s">
        <v>135</v>
      </c>
      <c r="E204" s="217" t="s">
        <v>307</v>
      </c>
      <c r="F204" s="218" t="s">
        <v>308</v>
      </c>
      <c r="G204" s="219" t="s">
        <v>197</v>
      </c>
      <c r="H204" s="220">
        <v>46.207999999999998</v>
      </c>
      <c r="I204" s="221"/>
      <c r="J204" s="222">
        <f>ROUND(I204*H204,2)</f>
        <v>0</v>
      </c>
      <c r="K204" s="218" t="s">
        <v>139</v>
      </c>
      <c r="L204" s="45"/>
      <c r="M204" s="223" t="s">
        <v>1</v>
      </c>
      <c r="N204" s="224" t="s">
        <v>40</v>
      </c>
      <c r="O204" s="92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7" t="s">
        <v>205</v>
      </c>
      <c r="AT204" s="227" t="s">
        <v>135</v>
      </c>
      <c r="AU204" s="227" t="s">
        <v>84</v>
      </c>
      <c r="AY204" s="18" t="s">
        <v>131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8" t="s">
        <v>82</v>
      </c>
      <c r="BK204" s="228">
        <f>ROUND(I204*H204,2)</f>
        <v>0</v>
      </c>
      <c r="BL204" s="18" t="s">
        <v>205</v>
      </c>
      <c r="BM204" s="227" t="s">
        <v>309</v>
      </c>
    </row>
    <row r="205" s="13" customFormat="1">
      <c r="A205" s="13"/>
      <c r="B205" s="229"/>
      <c r="C205" s="230"/>
      <c r="D205" s="231" t="s">
        <v>152</v>
      </c>
      <c r="E205" s="232" t="s">
        <v>1</v>
      </c>
      <c r="F205" s="233" t="s">
        <v>305</v>
      </c>
      <c r="G205" s="230"/>
      <c r="H205" s="234">
        <v>46.207999999999998</v>
      </c>
      <c r="I205" s="235"/>
      <c r="J205" s="230"/>
      <c r="K205" s="230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152</v>
      </c>
      <c r="AU205" s="240" t="s">
        <v>84</v>
      </c>
      <c r="AV205" s="13" t="s">
        <v>84</v>
      </c>
      <c r="AW205" s="13" t="s">
        <v>31</v>
      </c>
      <c r="AX205" s="13" t="s">
        <v>82</v>
      </c>
      <c r="AY205" s="240" t="s">
        <v>131</v>
      </c>
    </row>
    <row r="206" s="2" customFormat="1" ht="24.15" customHeight="1">
      <c r="A206" s="39"/>
      <c r="B206" s="40"/>
      <c r="C206" s="263" t="s">
        <v>310</v>
      </c>
      <c r="D206" s="263" t="s">
        <v>311</v>
      </c>
      <c r="E206" s="264" t="s">
        <v>312</v>
      </c>
      <c r="F206" s="265" t="s">
        <v>313</v>
      </c>
      <c r="G206" s="266" t="s">
        <v>197</v>
      </c>
      <c r="H206" s="267">
        <v>48.518000000000001</v>
      </c>
      <c r="I206" s="268"/>
      <c r="J206" s="269">
        <f>ROUND(I206*H206,2)</f>
        <v>0</v>
      </c>
      <c r="K206" s="265" t="s">
        <v>1</v>
      </c>
      <c r="L206" s="270"/>
      <c r="M206" s="271" t="s">
        <v>1</v>
      </c>
      <c r="N206" s="272" t="s">
        <v>40</v>
      </c>
      <c r="O206" s="92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7" t="s">
        <v>314</v>
      </c>
      <c r="AT206" s="227" t="s">
        <v>311</v>
      </c>
      <c r="AU206" s="227" t="s">
        <v>84</v>
      </c>
      <c r="AY206" s="18" t="s">
        <v>131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8" t="s">
        <v>82</v>
      </c>
      <c r="BK206" s="228">
        <f>ROUND(I206*H206,2)</f>
        <v>0</v>
      </c>
      <c r="BL206" s="18" t="s">
        <v>205</v>
      </c>
      <c r="BM206" s="227" t="s">
        <v>315</v>
      </c>
    </row>
    <row r="207" s="13" customFormat="1">
      <c r="A207" s="13"/>
      <c r="B207" s="229"/>
      <c r="C207" s="230"/>
      <c r="D207" s="231" t="s">
        <v>152</v>
      </c>
      <c r="E207" s="230"/>
      <c r="F207" s="233" t="s">
        <v>316</v>
      </c>
      <c r="G207" s="230"/>
      <c r="H207" s="234">
        <v>48.518000000000001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152</v>
      </c>
      <c r="AU207" s="240" t="s">
        <v>84</v>
      </c>
      <c r="AV207" s="13" t="s">
        <v>84</v>
      </c>
      <c r="AW207" s="13" t="s">
        <v>4</v>
      </c>
      <c r="AX207" s="13" t="s">
        <v>82</v>
      </c>
      <c r="AY207" s="240" t="s">
        <v>131</v>
      </c>
    </row>
    <row r="208" s="2" customFormat="1" ht="16.5" customHeight="1">
      <c r="A208" s="39"/>
      <c r="B208" s="40"/>
      <c r="C208" s="263" t="s">
        <v>317</v>
      </c>
      <c r="D208" s="263" t="s">
        <v>311</v>
      </c>
      <c r="E208" s="264" t="s">
        <v>318</v>
      </c>
      <c r="F208" s="265" t="s">
        <v>319</v>
      </c>
      <c r="G208" s="266" t="s">
        <v>320</v>
      </c>
      <c r="H208" s="267">
        <v>46.207999999999998</v>
      </c>
      <c r="I208" s="268"/>
      <c r="J208" s="269">
        <f>ROUND(I208*H208,2)</f>
        <v>0</v>
      </c>
      <c r="K208" s="265" t="s">
        <v>1</v>
      </c>
      <c r="L208" s="270"/>
      <c r="M208" s="271" t="s">
        <v>1</v>
      </c>
      <c r="N208" s="272" t="s">
        <v>40</v>
      </c>
      <c r="O208" s="92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7" t="s">
        <v>314</v>
      </c>
      <c r="AT208" s="227" t="s">
        <v>311</v>
      </c>
      <c r="AU208" s="227" t="s">
        <v>84</v>
      </c>
      <c r="AY208" s="18" t="s">
        <v>131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8" t="s">
        <v>82</v>
      </c>
      <c r="BK208" s="228">
        <f>ROUND(I208*H208,2)</f>
        <v>0</v>
      </c>
      <c r="BL208" s="18" t="s">
        <v>205</v>
      </c>
      <c r="BM208" s="227" t="s">
        <v>321</v>
      </c>
    </row>
    <row r="209" s="2" customFormat="1" ht="16.5" customHeight="1">
      <c r="A209" s="39"/>
      <c r="B209" s="40"/>
      <c r="C209" s="216" t="s">
        <v>322</v>
      </c>
      <c r="D209" s="216" t="s">
        <v>135</v>
      </c>
      <c r="E209" s="217" t="s">
        <v>323</v>
      </c>
      <c r="F209" s="218" t="s">
        <v>324</v>
      </c>
      <c r="G209" s="219" t="s">
        <v>320</v>
      </c>
      <c r="H209" s="220">
        <v>5</v>
      </c>
      <c r="I209" s="221"/>
      <c r="J209" s="222">
        <f>ROUND(I209*H209,2)</f>
        <v>0</v>
      </c>
      <c r="K209" s="218" t="s">
        <v>1</v>
      </c>
      <c r="L209" s="45"/>
      <c r="M209" s="223" t="s">
        <v>1</v>
      </c>
      <c r="N209" s="224" t="s">
        <v>40</v>
      </c>
      <c r="O209" s="92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7" t="s">
        <v>205</v>
      </c>
      <c r="AT209" s="227" t="s">
        <v>135</v>
      </c>
      <c r="AU209" s="227" t="s">
        <v>84</v>
      </c>
      <c r="AY209" s="18" t="s">
        <v>131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8" t="s">
        <v>82</v>
      </c>
      <c r="BK209" s="228">
        <f>ROUND(I209*H209,2)</f>
        <v>0</v>
      </c>
      <c r="BL209" s="18" t="s">
        <v>205</v>
      </c>
      <c r="BM209" s="227" t="s">
        <v>325</v>
      </c>
    </row>
    <row r="210" s="2" customFormat="1" ht="16.5" customHeight="1">
      <c r="A210" s="39"/>
      <c r="B210" s="40"/>
      <c r="C210" s="263" t="s">
        <v>326</v>
      </c>
      <c r="D210" s="263" t="s">
        <v>311</v>
      </c>
      <c r="E210" s="264" t="s">
        <v>327</v>
      </c>
      <c r="F210" s="265" t="s">
        <v>328</v>
      </c>
      <c r="G210" s="266" t="s">
        <v>320</v>
      </c>
      <c r="H210" s="267">
        <v>3</v>
      </c>
      <c r="I210" s="268"/>
      <c r="J210" s="269">
        <f>ROUND(I210*H210,2)</f>
        <v>0</v>
      </c>
      <c r="K210" s="265" t="s">
        <v>1</v>
      </c>
      <c r="L210" s="270"/>
      <c r="M210" s="271" t="s">
        <v>1</v>
      </c>
      <c r="N210" s="272" t="s">
        <v>40</v>
      </c>
      <c r="O210" s="92"/>
      <c r="P210" s="225">
        <f>O210*H210</f>
        <v>0</v>
      </c>
      <c r="Q210" s="225">
        <v>0.00016000000000000001</v>
      </c>
      <c r="R210" s="225">
        <f>Q210*H210</f>
        <v>0.00048000000000000007</v>
      </c>
      <c r="S210" s="225">
        <v>0</v>
      </c>
      <c r="T210" s="22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7" t="s">
        <v>314</v>
      </c>
      <c r="AT210" s="227" t="s">
        <v>311</v>
      </c>
      <c r="AU210" s="227" t="s">
        <v>84</v>
      </c>
      <c r="AY210" s="18" t="s">
        <v>131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8" t="s">
        <v>82</v>
      </c>
      <c r="BK210" s="228">
        <f>ROUND(I210*H210,2)</f>
        <v>0</v>
      </c>
      <c r="BL210" s="18" t="s">
        <v>205</v>
      </c>
      <c r="BM210" s="227" t="s">
        <v>329</v>
      </c>
    </row>
    <row r="211" s="2" customFormat="1" ht="16.5" customHeight="1">
      <c r="A211" s="39"/>
      <c r="B211" s="40"/>
      <c r="C211" s="263" t="s">
        <v>330</v>
      </c>
      <c r="D211" s="263" t="s">
        <v>311</v>
      </c>
      <c r="E211" s="264" t="s">
        <v>331</v>
      </c>
      <c r="F211" s="265" t="s">
        <v>332</v>
      </c>
      <c r="G211" s="266" t="s">
        <v>320</v>
      </c>
      <c r="H211" s="267">
        <v>2</v>
      </c>
      <c r="I211" s="268"/>
      <c r="J211" s="269">
        <f>ROUND(I211*H211,2)</f>
        <v>0</v>
      </c>
      <c r="K211" s="265" t="s">
        <v>1</v>
      </c>
      <c r="L211" s="270"/>
      <c r="M211" s="271" t="s">
        <v>1</v>
      </c>
      <c r="N211" s="272" t="s">
        <v>40</v>
      </c>
      <c r="O211" s="92"/>
      <c r="P211" s="225">
        <f>O211*H211</f>
        <v>0</v>
      </c>
      <c r="Q211" s="225">
        <v>0.00023000000000000001</v>
      </c>
      <c r="R211" s="225">
        <f>Q211*H211</f>
        <v>0.00046000000000000001</v>
      </c>
      <c r="S211" s="225">
        <v>0</v>
      </c>
      <c r="T211" s="22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7" t="s">
        <v>314</v>
      </c>
      <c r="AT211" s="227" t="s">
        <v>311</v>
      </c>
      <c r="AU211" s="227" t="s">
        <v>84</v>
      </c>
      <c r="AY211" s="18" t="s">
        <v>131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8" t="s">
        <v>82</v>
      </c>
      <c r="BK211" s="228">
        <f>ROUND(I211*H211,2)</f>
        <v>0</v>
      </c>
      <c r="BL211" s="18" t="s">
        <v>205</v>
      </c>
      <c r="BM211" s="227" t="s">
        <v>333</v>
      </c>
    </row>
    <row r="212" s="2" customFormat="1" ht="16.5" customHeight="1">
      <c r="A212" s="39"/>
      <c r="B212" s="40"/>
      <c r="C212" s="216" t="s">
        <v>334</v>
      </c>
      <c r="D212" s="216" t="s">
        <v>135</v>
      </c>
      <c r="E212" s="217" t="s">
        <v>335</v>
      </c>
      <c r="F212" s="218" t="s">
        <v>336</v>
      </c>
      <c r="G212" s="219" t="s">
        <v>320</v>
      </c>
      <c r="H212" s="220">
        <v>3</v>
      </c>
      <c r="I212" s="221"/>
      <c r="J212" s="222">
        <f>ROUND(I212*H212,2)</f>
        <v>0</v>
      </c>
      <c r="K212" s="218" t="s">
        <v>1</v>
      </c>
      <c r="L212" s="45"/>
      <c r="M212" s="223" t="s">
        <v>1</v>
      </c>
      <c r="N212" s="224" t="s">
        <v>40</v>
      </c>
      <c r="O212" s="92"/>
      <c r="P212" s="225">
        <f>O212*H212</f>
        <v>0</v>
      </c>
      <c r="Q212" s="225">
        <v>0</v>
      </c>
      <c r="R212" s="225">
        <f>Q212*H212</f>
        <v>0</v>
      </c>
      <c r="S212" s="225">
        <v>0</v>
      </c>
      <c r="T212" s="22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7" t="s">
        <v>205</v>
      </c>
      <c r="AT212" s="227" t="s">
        <v>135</v>
      </c>
      <c r="AU212" s="227" t="s">
        <v>84</v>
      </c>
      <c r="AY212" s="18" t="s">
        <v>131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8" t="s">
        <v>82</v>
      </c>
      <c r="BK212" s="228">
        <f>ROUND(I212*H212,2)</f>
        <v>0</v>
      </c>
      <c r="BL212" s="18" t="s">
        <v>205</v>
      </c>
      <c r="BM212" s="227" t="s">
        <v>337</v>
      </c>
    </row>
    <row r="213" s="2" customFormat="1" ht="16.5" customHeight="1">
      <c r="A213" s="39"/>
      <c r="B213" s="40"/>
      <c r="C213" s="263" t="s">
        <v>338</v>
      </c>
      <c r="D213" s="263" t="s">
        <v>311</v>
      </c>
      <c r="E213" s="264" t="s">
        <v>339</v>
      </c>
      <c r="F213" s="265" t="s">
        <v>340</v>
      </c>
      <c r="G213" s="266" t="s">
        <v>320</v>
      </c>
      <c r="H213" s="267">
        <v>3</v>
      </c>
      <c r="I213" s="268"/>
      <c r="J213" s="269">
        <f>ROUND(I213*H213,2)</f>
        <v>0</v>
      </c>
      <c r="K213" s="265" t="s">
        <v>1</v>
      </c>
      <c r="L213" s="270"/>
      <c r="M213" s="271" t="s">
        <v>1</v>
      </c>
      <c r="N213" s="272" t="s">
        <v>40</v>
      </c>
      <c r="O213" s="92"/>
      <c r="P213" s="225">
        <f>O213*H213</f>
        <v>0</v>
      </c>
      <c r="Q213" s="225">
        <v>0.00042999999999999999</v>
      </c>
      <c r="R213" s="225">
        <f>Q213*H213</f>
        <v>0.0012899999999999999</v>
      </c>
      <c r="S213" s="225">
        <v>0</v>
      </c>
      <c r="T213" s="22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7" t="s">
        <v>314</v>
      </c>
      <c r="AT213" s="227" t="s">
        <v>311</v>
      </c>
      <c r="AU213" s="227" t="s">
        <v>84</v>
      </c>
      <c r="AY213" s="18" t="s">
        <v>131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8" t="s">
        <v>82</v>
      </c>
      <c r="BK213" s="228">
        <f>ROUND(I213*H213,2)</f>
        <v>0</v>
      </c>
      <c r="BL213" s="18" t="s">
        <v>205</v>
      </c>
      <c r="BM213" s="227" t="s">
        <v>341</v>
      </c>
    </row>
    <row r="214" s="2" customFormat="1" ht="24.15" customHeight="1">
      <c r="A214" s="39"/>
      <c r="B214" s="40"/>
      <c r="C214" s="216" t="s">
        <v>342</v>
      </c>
      <c r="D214" s="216" t="s">
        <v>135</v>
      </c>
      <c r="E214" s="217" t="s">
        <v>343</v>
      </c>
      <c r="F214" s="218" t="s">
        <v>344</v>
      </c>
      <c r="G214" s="219" t="s">
        <v>197</v>
      </c>
      <c r="H214" s="220">
        <v>46.207999999999998</v>
      </c>
      <c r="I214" s="221"/>
      <c r="J214" s="222">
        <f>ROUND(I214*H214,2)</f>
        <v>0</v>
      </c>
      <c r="K214" s="218" t="s">
        <v>1</v>
      </c>
      <c r="L214" s="45"/>
      <c r="M214" s="223" t="s">
        <v>1</v>
      </c>
      <c r="N214" s="224" t="s">
        <v>40</v>
      </c>
      <c r="O214" s="92"/>
      <c r="P214" s="225">
        <f>O214*H214</f>
        <v>0</v>
      </c>
      <c r="Q214" s="225">
        <v>0</v>
      </c>
      <c r="R214" s="225">
        <f>Q214*H214</f>
        <v>0</v>
      </c>
      <c r="S214" s="225">
        <v>0.00062</v>
      </c>
      <c r="T214" s="226">
        <f>S214*H214</f>
        <v>0.028648959999999998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7" t="s">
        <v>205</v>
      </c>
      <c r="AT214" s="227" t="s">
        <v>135</v>
      </c>
      <c r="AU214" s="227" t="s">
        <v>84</v>
      </c>
      <c r="AY214" s="18" t="s">
        <v>131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8" t="s">
        <v>82</v>
      </c>
      <c r="BK214" s="228">
        <f>ROUND(I214*H214,2)</f>
        <v>0</v>
      </c>
      <c r="BL214" s="18" t="s">
        <v>205</v>
      </c>
      <c r="BM214" s="227" t="s">
        <v>345</v>
      </c>
    </row>
    <row r="215" s="2" customFormat="1" ht="21.75" customHeight="1">
      <c r="A215" s="39"/>
      <c r="B215" s="40"/>
      <c r="C215" s="216" t="s">
        <v>346</v>
      </c>
      <c r="D215" s="216" t="s">
        <v>135</v>
      </c>
      <c r="E215" s="217" t="s">
        <v>347</v>
      </c>
      <c r="F215" s="218" t="s">
        <v>348</v>
      </c>
      <c r="G215" s="219" t="s">
        <v>320</v>
      </c>
      <c r="H215" s="220">
        <v>5</v>
      </c>
      <c r="I215" s="221"/>
      <c r="J215" s="222">
        <f>ROUND(I215*H215,2)</f>
        <v>0</v>
      </c>
      <c r="K215" s="218" t="s">
        <v>1</v>
      </c>
      <c r="L215" s="45"/>
      <c r="M215" s="223" t="s">
        <v>1</v>
      </c>
      <c r="N215" s="224" t="s">
        <v>40</v>
      </c>
      <c r="O215" s="92"/>
      <c r="P215" s="225">
        <f>O215*H215</f>
        <v>0</v>
      </c>
      <c r="Q215" s="225">
        <v>0</v>
      </c>
      <c r="R215" s="225">
        <f>Q215*H215</f>
        <v>0</v>
      </c>
      <c r="S215" s="225">
        <v>0.00025000000000000001</v>
      </c>
      <c r="T215" s="226">
        <f>S215*H215</f>
        <v>0.00125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7" t="s">
        <v>205</v>
      </c>
      <c r="AT215" s="227" t="s">
        <v>135</v>
      </c>
      <c r="AU215" s="227" t="s">
        <v>84</v>
      </c>
      <c r="AY215" s="18" t="s">
        <v>131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8" t="s">
        <v>82</v>
      </c>
      <c r="BK215" s="228">
        <f>ROUND(I215*H215,2)</f>
        <v>0</v>
      </c>
      <c r="BL215" s="18" t="s">
        <v>205</v>
      </c>
      <c r="BM215" s="227" t="s">
        <v>349</v>
      </c>
    </row>
    <row r="216" s="2" customFormat="1" ht="24.15" customHeight="1">
      <c r="A216" s="39"/>
      <c r="B216" s="40"/>
      <c r="C216" s="216" t="s">
        <v>314</v>
      </c>
      <c r="D216" s="216" t="s">
        <v>135</v>
      </c>
      <c r="E216" s="217" t="s">
        <v>350</v>
      </c>
      <c r="F216" s="218" t="s">
        <v>351</v>
      </c>
      <c r="G216" s="219" t="s">
        <v>320</v>
      </c>
      <c r="H216" s="220">
        <v>3</v>
      </c>
      <c r="I216" s="221"/>
      <c r="J216" s="222">
        <f>ROUND(I216*H216,2)</f>
        <v>0</v>
      </c>
      <c r="K216" s="218" t="s">
        <v>1</v>
      </c>
      <c r="L216" s="45"/>
      <c r="M216" s="223" t="s">
        <v>1</v>
      </c>
      <c r="N216" s="224" t="s">
        <v>40</v>
      </c>
      <c r="O216" s="92"/>
      <c r="P216" s="225">
        <f>O216*H216</f>
        <v>0</v>
      </c>
      <c r="Q216" s="225">
        <v>0</v>
      </c>
      <c r="R216" s="225">
        <f>Q216*H216</f>
        <v>0</v>
      </c>
      <c r="S216" s="225">
        <v>0.00044999999999999999</v>
      </c>
      <c r="T216" s="226">
        <f>S216*H216</f>
        <v>0.0013500000000000001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7" t="s">
        <v>205</v>
      </c>
      <c r="AT216" s="227" t="s">
        <v>135</v>
      </c>
      <c r="AU216" s="227" t="s">
        <v>84</v>
      </c>
      <c r="AY216" s="18" t="s">
        <v>131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8" t="s">
        <v>82</v>
      </c>
      <c r="BK216" s="228">
        <f>ROUND(I216*H216,2)</f>
        <v>0</v>
      </c>
      <c r="BL216" s="18" t="s">
        <v>205</v>
      </c>
      <c r="BM216" s="227" t="s">
        <v>352</v>
      </c>
    </row>
    <row r="217" s="2" customFormat="1" ht="24.15" customHeight="1">
      <c r="A217" s="39"/>
      <c r="B217" s="40"/>
      <c r="C217" s="216" t="s">
        <v>353</v>
      </c>
      <c r="D217" s="216" t="s">
        <v>135</v>
      </c>
      <c r="E217" s="217" t="s">
        <v>354</v>
      </c>
      <c r="F217" s="218" t="s">
        <v>355</v>
      </c>
      <c r="G217" s="219" t="s">
        <v>320</v>
      </c>
      <c r="H217" s="220">
        <v>25</v>
      </c>
      <c r="I217" s="221"/>
      <c r="J217" s="222">
        <f>ROUND(I217*H217,2)</f>
        <v>0</v>
      </c>
      <c r="K217" s="218" t="s">
        <v>1</v>
      </c>
      <c r="L217" s="45"/>
      <c r="M217" s="223" t="s">
        <v>1</v>
      </c>
      <c r="N217" s="224" t="s">
        <v>40</v>
      </c>
      <c r="O217" s="92"/>
      <c r="P217" s="225">
        <f>O217*H217</f>
        <v>0</v>
      </c>
      <c r="Q217" s="225">
        <v>0</v>
      </c>
      <c r="R217" s="225">
        <f>Q217*H217</f>
        <v>0</v>
      </c>
      <c r="S217" s="225">
        <v>0.00055000000000000003</v>
      </c>
      <c r="T217" s="226">
        <f>S217*H217</f>
        <v>0.01375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7" t="s">
        <v>205</v>
      </c>
      <c r="AT217" s="227" t="s">
        <v>135</v>
      </c>
      <c r="AU217" s="227" t="s">
        <v>84</v>
      </c>
      <c r="AY217" s="18" t="s">
        <v>131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8" t="s">
        <v>82</v>
      </c>
      <c r="BK217" s="228">
        <f>ROUND(I217*H217,2)</f>
        <v>0</v>
      </c>
      <c r="BL217" s="18" t="s">
        <v>205</v>
      </c>
      <c r="BM217" s="227" t="s">
        <v>356</v>
      </c>
    </row>
    <row r="218" s="2" customFormat="1" ht="16.5" customHeight="1">
      <c r="A218" s="39"/>
      <c r="B218" s="40"/>
      <c r="C218" s="216" t="s">
        <v>357</v>
      </c>
      <c r="D218" s="216" t="s">
        <v>135</v>
      </c>
      <c r="E218" s="217" t="s">
        <v>358</v>
      </c>
      <c r="F218" s="218" t="s">
        <v>359</v>
      </c>
      <c r="G218" s="219" t="s">
        <v>320</v>
      </c>
      <c r="H218" s="220">
        <v>3</v>
      </c>
      <c r="I218" s="221"/>
      <c r="J218" s="222">
        <f>ROUND(I218*H218,2)</f>
        <v>0</v>
      </c>
      <c r="K218" s="218" t="s">
        <v>1</v>
      </c>
      <c r="L218" s="45"/>
      <c r="M218" s="223" t="s">
        <v>1</v>
      </c>
      <c r="N218" s="224" t="s">
        <v>40</v>
      </c>
      <c r="O218" s="92"/>
      <c r="P218" s="225">
        <f>O218*H218</f>
        <v>0</v>
      </c>
      <c r="Q218" s="225">
        <v>0</v>
      </c>
      <c r="R218" s="225">
        <f>Q218*H218</f>
        <v>0</v>
      </c>
      <c r="S218" s="225">
        <v>0.00021000000000000001</v>
      </c>
      <c r="T218" s="226">
        <f>S218*H218</f>
        <v>0.00063000000000000003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7" t="s">
        <v>205</v>
      </c>
      <c r="AT218" s="227" t="s">
        <v>135</v>
      </c>
      <c r="AU218" s="227" t="s">
        <v>84</v>
      </c>
      <c r="AY218" s="18" t="s">
        <v>131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8" t="s">
        <v>82</v>
      </c>
      <c r="BK218" s="228">
        <f>ROUND(I218*H218,2)</f>
        <v>0</v>
      </c>
      <c r="BL218" s="18" t="s">
        <v>205</v>
      </c>
      <c r="BM218" s="227" t="s">
        <v>360</v>
      </c>
    </row>
    <row r="219" s="2" customFormat="1" ht="21.75" customHeight="1">
      <c r="A219" s="39"/>
      <c r="B219" s="40"/>
      <c r="C219" s="216" t="s">
        <v>361</v>
      </c>
      <c r="D219" s="216" t="s">
        <v>135</v>
      </c>
      <c r="E219" s="217" t="s">
        <v>362</v>
      </c>
      <c r="F219" s="218" t="s">
        <v>363</v>
      </c>
      <c r="G219" s="219" t="s">
        <v>320</v>
      </c>
      <c r="H219" s="220">
        <v>3</v>
      </c>
      <c r="I219" s="221"/>
      <c r="J219" s="222">
        <f>ROUND(I219*H219,2)</f>
        <v>0</v>
      </c>
      <c r="K219" s="218" t="s">
        <v>1</v>
      </c>
      <c r="L219" s="45"/>
      <c r="M219" s="223" t="s">
        <v>1</v>
      </c>
      <c r="N219" s="224" t="s">
        <v>40</v>
      </c>
      <c r="O219" s="92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7" t="s">
        <v>205</v>
      </c>
      <c r="AT219" s="227" t="s">
        <v>135</v>
      </c>
      <c r="AU219" s="227" t="s">
        <v>84</v>
      </c>
      <c r="AY219" s="18" t="s">
        <v>131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8" t="s">
        <v>82</v>
      </c>
      <c r="BK219" s="228">
        <f>ROUND(I219*H219,2)</f>
        <v>0</v>
      </c>
      <c r="BL219" s="18" t="s">
        <v>205</v>
      </c>
      <c r="BM219" s="227" t="s">
        <v>364</v>
      </c>
    </row>
    <row r="220" s="2" customFormat="1" ht="16.5" customHeight="1">
      <c r="A220" s="39"/>
      <c r="B220" s="40"/>
      <c r="C220" s="263" t="s">
        <v>365</v>
      </c>
      <c r="D220" s="263" t="s">
        <v>311</v>
      </c>
      <c r="E220" s="264" t="s">
        <v>366</v>
      </c>
      <c r="F220" s="265" t="s">
        <v>367</v>
      </c>
      <c r="G220" s="266" t="s">
        <v>320</v>
      </c>
      <c r="H220" s="267">
        <v>3</v>
      </c>
      <c r="I220" s="268"/>
      <c r="J220" s="269">
        <f>ROUND(I220*H220,2)</f>
        <v>0</v>
      </c>
      <c r="K220" s="265" t="s">
        <v>1</v>
      </c>
      <c r="L220" s="270"/>
      <c r="M220" s="271" t="s">
        <v>1</v>
      </c>
      <c r="N220" s="272" t="s">
        <v>40</v>
      </c>
      <c r="O220" s="92"/>
      <c r="P220" s="225">
        <f>O220*H220</f>
        <v>0</v>
      </c>
      <c r="Q220" s="225">
        <v>0.0080000000000000002</v>
      </c>
      <c r="R220" s="225">
        <f>Q220*H220</f>
        <v>0.024</v>
      </c>
      <c r="S220" s="225">
        <v>0</v>
      </c>
      <c r="T220" s="22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7" t="s">
        <v>314</v>
      </c>
      <c r="AT220" s="227" t="s">
        <v>311</v>
      </c>
      <c r="AU220" s="227" t="s">
        <v>84</v>
      </c>
      <c r="AY220" s="18" t="s">
        <v>131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8" t="s">
        <v>82</v>
      </c>
      <c r="BK220" s="228">
        <f>ROUND(I220*H220,2)</f>
        <v>0</v>
      </c>
      <c r="BL220" s="18" t="s">
        <v>205</v>
      </c>
      <c r="BM220" s="227" t="s">
        <v>368</v>
      </c>
    </row>
    <row r="221" s="2" customFormat="1" ht="16.5" customHeight="1">
      <c r="A221" s="39"/>
      <c r="B221" s="40"/>
      <c r="C221" s="216" t="s">
        <v>369</v>
      </c>
      <c r="D221" s="216" t="s">
        <v>135</v>
      </c>
      <c r="E221" s="217" t="s">
        <v>370</v>
      </c>
      <c r="F221" s="218" t="s">
        <v>371</v>
      </c>
      <c r="G221" s="219" t="s">
        <v>320</v>
      </c>
      <c r="H221" s="220">
        <v>1</v>
      </c>
      <c r="I221" s="221"/>
      <c r="J221" s="222">
        <f>ROUND(I221*H221,2)</f>
        <v>0</v>
      </c>
      <c r="K221" s="218" t="s">
        <v>1</v>
      </c>
      <c r="L221" s="45"/>
      <c r="M221" s="223" t="s">
        <v>1</v>
      </c>
      <c r="N221" s="224" t="s">
        <v>40</v>
      </c>
      <c r="O221" s="92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7" t="s">
        <v>205</v>
      </c>
      <c r="AT221" s="227" t="s">
        <v>135</v>
      </c>
      <c r="AU221" s="227" t="s">
        <v>84</v>
      </c>
      <c r="AY221" s="18" t="s">
        <v>131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8" t="s">
        <v>82</v>
      </c>
      <c r="BK221" s="228">
        <f>ROUND(I221*H221,2)</f>
        <v>0</v>
      </c>
      <c r="BL221" s="18" t="s">
        <v>205</v>
      </c>
      <c r="BM221" s="227" t="s">
        <v>372</v>
      </c>
    </row>
    <row r="222" s="2" customFormat="1" ht="44.25" customHeight="1">
      <c r="A222" s="39"/>
      <c r="B222" s="40"/>
      <c r="C222" s="216" t="s">
        <v>373</v>
      </c>
      <c r="D222" s="216" t="s">
        <v>135</v>
      </c>
      <c r="E222" s="217" t="s">
        <v>374</v>
      </c>
      <c r="F222" s="218" t="s">
        <v>375</v>
      </c>
      <c r="G222" s="219" t="s">
        <v>320</v>
      </c>
      <c r="H222" s="220">
        <v>1</v>
      </c>
      <c r="I222" s="221"/>
      <c r="J222" s="222">
        <f>ROUND(I222*H222,2)</f>
        <v>0</v>
      </c>
      <c r="K222" s="218" t="s">
        <v>139</v>
      </c>
      <c r="L222" s="45"/>
      <c r="M222" s="223" t="s">
        <v>1</v>
      </c>
      <c r="N222" s="224" t="s">
        <v>40</v>
      </c>
      <c r="O222" s="92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7" t="s">
        <v>205</v>
      </c>
      <c r="AT222" s="227" t="s">
        <v>135</v>
      </c>
      <c r="AU222" s="227" t="s">
        <v>84</v>
      </c>
      <c r="AY222" s="18" t="s">
        <v>131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8" t="s">
        <v>82</v>
      </c>
      <c r="BK222" s="228">
        <f>ROUND(I222*H222,2)</f>
        <v>0</v>
      </c>
      <c r="BL222" s="18" t="s">
        <v>205</v>
      </c>
      <c r="BM222" s="227" t="s">
        <v>376</v>
      </c>
    </row>
    <row r="223" s="13" customFormat="1">
      <c r="A223" s="13"/>
      <c r="B223" s="229"/>
      <c r="C223" s="230"/>
      <c r="D223" s="231" t="s">
        <v>152</v>
      </c>
      <c r="E223" s="232" t="s">
        <v>1</v>
      </c>
      <c r="F223" s="233" t="s">
        <v>377</v>
      </c>
      <c r="G223" s="230"/>
      <c r="H223" s="234">
        <v>1</v>
      </c>
      <c r="I223" s="235"/>
      <c r="J223" s="230"/>
      <c r="K223" s="230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152</v>
      </c>
      <c r="AU223" s="240" t="s">
        <v>84</v>
      </c>
      <c r="AV223" s="13" t="s">
        <v>84</v>
      </c>
      <c r="AW223" s="13" t="s">
        <v>31</v>
      </c>
      <c r="AX223" s="13" t="s">
        <v>82</v>
      </c>
      <c r="AY223" s="240" t="s">
        <v>131</v>
      </c>
    </row>
    <row r="224" s="2" customFormat="1" ht="24.15" customHeight="1">
      <c r="A224" s="39"/>
      <c r="B224" s="40"/>
      <c r="C224" s="216" t="s">
        <v>378</v>
      </c>
      <c r="D224" s="216" t="s">
        <v>135</v>
      </c>
      <c r="E224" s="217" t="s">
        <v>379</v>
      </c>
      <c r="F224" s="218" t="s">
        <v>380</v>
      </c>
      <c r="G224" s="219" t="s">
        <v>320</v>
      </c>
      <c r="H224" s="220">
        <v>1</v>
      </c>
      <c r="I224" s="221"/>
      <c r="J224" s="222">
        <f>ROUND(I224*H224,2)</f>
        <v>0</v>
      </c>
      <c r="K224" s="218" t="s">
        <v>139</v>
      </c>
      <c r="L224" s="45"/>
      <c r="M224" s="223" t="s">
        <v>1</v>
      </c>
      <c r="N224" s="224" t="s">
        <v>40</v>
      </c>
      <c r="O224" s="92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7" t="s">
        <v>205</v>
      </c>
      <c r="AT224" s="227" t="s">
        <v>135</v>
      </c>
      <c r="AU224" s="227" t="s">
        <v>84</v>
      </c>
      <c r="AY224" s="18" t="s">
        <v>131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8" t="s">
        <v>82</v>
      </c>
      <c r="BK224" s="228">
        <f>ROUND(I224*H224,2)</f>
        <v>0</v>
      </c>
      <c r="BL224" s="18" t="s">
        <v>205</v>
      </c>
      <c r="BM224" s="227" t="s">
        <v>381</v>
      </c>
    </row>
    <row r="225" s="2" customFormat="1" ht="44.25" customHeight="1">
      <c r="A225" s="39"/>
      <c r="B225" s="40"/>
      <c r="C225" s="216" t="s">
        <v>382</v>
      </c>
      <c r="D225" s="216" t="s">
        <v>135</v>
      </c>
      <c r="E225" s="217" t="s">
        <v>383</v>
      </c>
      <c r="F225" s="218" t="s">
        <v>384</v>
      </c>
      <c r="G225" s="219" t="s">
        <v>385</v>
      </c>
      <c r="H225" s="273"/>
      <c r="I225" s="221"/>
      <c r="J225" s="222">
        <f>ROUND(I225*H225,2)</f>
        <v>0</v>
      </c>
      <c r="K225" s="218" t="s">
        <v>139</v>
      </c>
      <c r="L225" s="45"/>
      <c r="M225" s="223" t="s">
        <v>1</v>
      </c>
      <c r="N225" s="224" t="s">
        <v>40</v>
      </c>
      <c r="O225" s="92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7" t="s">
        <v>205</v>
      </c>
      <c r="AT225" s="227" t="s">
        <v>135</v>
      </c>
      <c r="AU225" s="227" t="s">
        <v>84</v>
      </c>
      <c r="AY225" s="18" t="s">
        <v>131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8" t="s">
        <v>82</v>
      </c>
      <c r="BK225" s="228">
        <f>ROUND(I225*H225,2)</f>
        <v>0</v>
      </c>
      <c r="BL225" s="18" t="s">
        <v>205</v>
      </c>
      <c r="BM225" s="227" t="s">
        <v>386</v>
      </c>
    </row>
    <row r="226" s="12" customFormat="1" ht="22.8" customHeight="1">
      <c r="A226" s="12"/>
      <c r="B226" s="200"/>
      <c r="C226" s="201"/>
      <c r="D226" s="202" t="s">
        <v>74</v>
      </c>
      <c r="E226" s="214" t="s">
        <v>387</v>
      </c>
      <c r="F226" s="214" t="s">
        <v>388</v>
      </c>
      <c r="G226" s="201"/>
      <c r="H226" s="201"/>
      <c r="I226" s="204"/>
      <c r="J226" s="215">
        <f>BK226</f>
        <v>0</v>
      </c>
      <c r="K226" s="201"/>
      <c r="L226" s="206"/>
      <c r="M226" s="207"/>
      <c r="N226" s="208"/>
      <c r="O226" s="208"/>
      <c r="P226" s="209">
        <f>SUM(P227:P250)</f>
        <v>0</v>
      </c>
      <c r="Q226" s="208"/>
      <c r="R226" s="209">
        <f>SUM(R227:R250)</f>
        <v>3.0737235600000004</v>
      </c>
      <c r="S226" s="208"/>
      <c r="T226" s="210">
        <f>SUM(T227:T250)</f>
        <v>1.4274250000000002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84</v>
      </c>
      <c r="AT226" s="212" t="s">
        <v>74</v>
      </c>
      <c r="AU226" s="212" t="s">
        <v>82</v>
      </c>
      <c r="AY226" s="211" t="s">
        <v>131</v>
      </c>
      <c r="BK226" s="213">
        <f>SUM(BK227:BK250)</f>
        <v>0</v>
      </c>
    </row>
    <row r="227" s="2" customFormat="1" ht="44.25" customHeight="1">
      <c r="A227" s="39"/>
      <c r="B227" s="40"/>
      <c r="C227" s="216" t="s">
        <v>389</v>
      </c>
      <c r="D227" s="216" t="s">
        <v>135</v>
      </c>
      <c r="E227" s="217" t="s">
        <v>390</v>
      </c>
      <c r="F227" s="218" t="s">
        <v>391</v>
      </c>
      <c r="G227" s="219" t="s">
        <v>197</v>
      </c>
      <c r="H227" s="220">
        <v>15</v>
      </c>
      <c r="I227" s="221"/>
      <c r="J227" s="222">
        <f>ROUND(I227*H227,2)</f>
        <v>0</v>
      </c>
      <c r="K227" s="218" t="s">
        <v>139</v>
      </c>
      <c r="L227" s="45"/>
      <c r="M227" s="223" t="s">
        <v>1</v>
      </c>
      <c r="N227" s="224" t="s">
        <v>40</v>
      </c>
      <c r="O227" s="92"/>
      <c r="P227" s="225">
        <f>O227*H227</f>
        <v>0</v>
      </c>
      <c r="Q227" s="225">
        <v>0</v>
      </c>
      <c r="R227" s="225">
        <f>Q227*H227</f>
        <v>0</v>
      </c>
      <c r="S227" s="225">
        <v>0.012319999999999999</v>
      </c>
      <c r="T227" s="226">
        <f>S227*H227</f>
        <v>0.18479999999999999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7" t="s">
        <v>205</v>
      </c>
      <c r="AT227" s="227" t="s">
        <v>135</v>
      </c>
      <c r="AU227" s="227" t="s">
        <v>84</v>
      </c>
      <c r="AY227" s="18" t="s">
        <v>131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8" t="s">
        <v>82</v>
      </c>
      <c r="BK227" s="228">
        <f>ROUND(I227*H227,2)</f>
        <v>0</v>
      </c>
      <c r="BL227" s="18" t="s">
        <v>205</v>
      </c>
      <c r="BM227" s="227" t="s">
        <v>392</v>
      </c>
    </row>
    <row r="228" s="13" customFormat="1">
      <c r="A228" s="13"/>
      <c r="B228" s="229"/>
      <c r="C228" s="230"/>
      <c r="D228" s="231" t="s">
        <v>152</v>
      </c>
      <c r="E228" s="232" t="s">
        <v>1</v>
      </c>
      <c r="F228" s="233" t="s">
        <v>393</v>
      </c>
      <c r="G228" s="230"/>
      <c r="H228" s="234">
        <v>15</v>
      </c>
      <c r="I228" s="235"/>
      <c r="J228" s="230"/>
      <c r="K228" s="230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152</v>
      </c>
      <c r="AU228" s="240" t="s">
        <v>84</v>
      </c>
      <c r="AV228" s="13" t="s">
        <v>84</v>
      </c>
      <c r="AW228" s="13" t="s">
        <v>31</v>
      </c>
      <c r="AX228" s="13" t="s">
        <v>82</v>
      </c>
      <c r="AY228" s="240" t="s">
        <v>131</v>
      </c>
    </row>
    <row r="229" s="2" customFormat="1" ht="24.15" customHeight="1">
      <c r="A229" s="39"/>
      <c r="B229" s="40"/>
      <c r="C229" s="216" t="s">
        <v>394</v>
      </c>
      <c r="D229" s="216" t="s">
        <v>135</v>
      </c>
      <c r="E229" s="217" t="s">
        <v>395</v>
      </c>
      <c r="F229" s="218" t="s">
        <v>396</v>
      </c>
      <c r="G229" s="219" t="s">
        <v>197</v>
      </c>
      <c r="H229" s="220">
        <v>15</v>
      </c>
      <c r="I229" s="221"/>
      <c r="J229" s="222">
        <f>ROUND(I229*H229,2)</f>
        <v>0</v>
      </c>
      <c r="K229" s="218" t="s">
        <v>139</v>
      </c>
      <c r="L229" s="45"/>
      <c r="M229" s="223" t="s">
        <v>1</v>
      </c>
      <c r="N229" s="224" t="s">
        <v>40</v>
      </c>
      <c r="O229" s="92"/>
      <c r="P229" s="225">
        <f>O229*H229</f>
        <v>0</v>
      </c>
      <c r="Q229" s="225">
        <v>0.01363</v>
      </c>
      <c r="R229" s="225">
        <f>Q229*H229</f>
        <v>0.20444999999999999</v>
      </c>
      <c r="S229" s="225">
        <v>0</v>
      </c>
      <c r="T229" s="22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7" t="s">
        <v>205</v>
      </c>
      <c r="AT229" s="227" t="s">
        <v>135</v>
      </c>
      <c r="AU229" s="227" t="s">
        <v>84</v>
      </c>
      <c r="AY229" s="18" t="s">
        <v>131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8" t="s">
        <v>82</v>
      </c>
      <c r="BK229" s="228">
        <f>ROUND(I229*H229,2)</f>
        <v>0</v>
      </c>
      <c r="BL229" s="18" t="s">
        <v>205</v>
      </c>
      <c r="BM229" s="227" t="s">
        <v>397</v>
      </c>
    </row>
    <row r="230" s="2" customFormat="1" ht="37.8" customHeight="1">
      <c r="A230" s="39"/>
      <c r="B230" s="40"/>
      <c r="C230" s="216" t="s">
        <v>398</v>
      </c>
      <c r="D230" s="216" t="s">
        <v>135</v>
      </c>
      <c r="E230" s="217" t="s">
        <v>399</v>
      </c>
      <c r="F230" s="218" t="s">
        <v>400</v>
      </c>
      <c r="G230" s="219" t="s">
        <v>138</v>
      </c>
      <c r="H230" s="220">
        <v>97.200000000000003</v>
      </c>
      <c r="I230" s="221"/>
      <c r="J230" s="222">
        <f>ROUND(I230*H230,2)</f>
        <v>0</v>
      </c>
      <c r="K230" s="218" t="s">
        <v>139</v>
      </c>
      <c r="L230" s="45"/>
      <c r="M230" s="223" t="s">
        <v>1</v>
      </c>
      <c r="N230" s="224" t="s">
        <v>40</v>
      </c>
      <c r="O230" s="92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7" t="s">
        <v>205</v>
      </c>
      <c r="AT230" s="227" t="s">
        <v>135</v>
      </c>
      <c r="AU230" s="227" t="s">
        <v>84</v>
      </c>
      <c r="AY230" s="18" t="s">
        <v>131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8" t="s">
        <v>82</v>
      </c>
      <c r="BK230" s="228">
        <f>ROUND(I230*H230,2)</f>
        <v>0</v>
      </c>
      <c r="BL230" s="18" t="s">
        <v>205</v>
      </c>
      <c r="BM230" s="227" t="s">
        <v>401</v>
      </c>
    </row>
    <row r="231" s="13" customFormat="1">
      <c r="A231" s="13"/>
      <c r="B231" s="229"/>
      <c r="C231" s="230"/>
      <c r="D231" s="231" t="s">
        <v>152</v>
      </c>
      <c r="E231" s="232" t="s">
        <v>1</v>
      </c>
      <c r="F231" s="233" t="s">
        <v>402</v>
      </c>
      <c r="G231" s="230"/>
      <c r="H231" s="234">
        <v>97.200000000000003</v>
      </c>
      <c r="I231" s="235"/>
      <c r="J231" s="230"/>
      <c r="K231" s="230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152</v>
      </c>
      <c r="AU231" s="240" t="s">
        <v>84</v>
      </c>
      <c r="AV231" s="13" t="s">
        <v>84</v>
      </c>
      <c r="AW231" s="13" t="s">
        <v>31</v>
      </c>
      <c r="AX231" s="13" t="s">
        <v>82</v>
      </c>
      <c r="AY231" s="240" t="s">
        <v>131</v>
      </c>
    </row>
    <row r="232" s="2" customFormat="1" ht="21.75" customHeight="1">
      <c r="A232" s="39"/>
      <c r="B232" s="40"/>
      <c r="C232" s="263" t="s">
        <v>403</v>
      </c>
      <c r="D232" s="263" t="s">
        <v>311</v>
      </c>
      <c r="E232" s="264" t="s">
        <v>404</v>
      </c>
      <c r="F232" s="265" t="s">
        <v>405</v>
      </c>
      <c r="G232" s="266" t="s">
        <v>406</v>
      </c>
      <c r="H232" s="267">
        <v>2.3330000000000002</v>
      </c>
      <c r="I232" s="268"/>
      <c r="J232" s="269">
        <f>ROUND(I232*H232,2)</f>
        <v>0</v>
      </c>
      <c r="K232" s="265" t="s">
        <v>1</v>
      </c>
      <c r="L232" s="270"/>
      <c r="M232" s="271" t="s">
        <v>1</v>
      </c>
      <c r="N232" s="272" t="s">
        <v>40</v>
      </c>
      <c r="O232" s="92"/>
      <c r="P232" s="225">
        <f>O232*H232</f>
        <v>0</v>
      </c>
      <c r="Q232" s="225">
        <v>0.55000000000000004</v>
      </c>
      <c r="R232" s="225">
        <f>Q232*H232</f>
        <v>1.2831500000000002</v>
      </c>
      <c r="S232" s="225">
        <v>0</v>
      </c>
      <c r="T232" s="22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7" t="s">
        <v>314</v>
      </c>
      <c r="AT232" s="227" t="s">
        <v>311</v>
      </c>
      <c r="AU232" s="227" t="s">
        <v>84</v>
      </c>
      <c r="AY232" s="18" t="s">
        <v>131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8" t="s">
        <v>82</v>
      </c>
      <c r="BK232" s="228">
        <f>ROUND(I232*H232,2)</f>
        <v>0</v>
      </c>
      <c r="BL232" s="18" t="s">
        <v>205</v>
      </c>
      <c r="BM232" s="227" t="s">
        <v>407</v>
      </c>
    </row>
    <row r="233" s="13" customFormat="1">
      <c r="A233" s="13"/>
      <c r="B233" s="229"/>
      <c r="C233" s="230"/>
      <c r="D233" s="231" t="s">
        <v>152</v>
      </c>
      <c r="E233" s="230"/>
      <c r="F233" s="233" t="s">
        <v>408</v>
      </c>
      <c r="G233" s="230"/>
      <c r="H233" s="234">
        <v>2.3330000000000002</v>
      </c>
      <c r="I233" s="235"/>
      <c r="J233" s="230"/>
      <c r="K233" s="230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152</v>
      </c>
      <c r="AU233" s="240" t="s">
        <v>84</v>
      </c>
      <c r="AV233" s="13" t="s">
        <v>84</v>
      </c>
      <c r="AW233" s="13" t="s">
        <v>4</v>
      </c>
      <c r="AX233" s="13" t="s">
        <v>82</v>
      </c>
      <c r="AY233" s="240" t="s">
        <v>131</v>
      </c>
    </row>
    <row r="234" s="2" customFormat="1" ht="33" customHeight="1">
      <c r="A234" s="39"/>
      <c r="B234" s="40"/>
      <c r="C234" s="216" t="s">
        <v>409</v>
      </c>
      <c r="D234" s="216" t="s">
        <v>135</v>
      </c>
      <c r="E234" s="217" t="s">
        <v>410</v>
      </c>
      <c r="F234" s="218" t="s">
        <v>411</v>
      </c>
      <c r="G234" s="219" t="s">
        <v>138</v>
      </c>
      <c r="H234" s="220">
        <v>248.52500000000001</v>
      </c>
      <c r="I234" s="221"/>
      <c r="J234" s="222">
        <f>ROUND(I234*H234,2)</f>
        <v>0</v>
      </c>
      <c r="K234" s="218" t="s">
        <v>139</v>
      </c>
      <c r="L234" s="45"/>
      <c r="M234" s="223" t="s">
        <v>1</v>
      </c>
      <c r="N234" s="224" t="s">
        <v>40</v>
      </c>
      <c r="O234" s="92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7" t="s">
        <v>205</v>
      </c>
      <c r="AT234" s="227" t="s">
        <v>135</v>
      </c>
      <c r="AU234" s="227" t="s">
        <v>84</v>
      </c>
      <c r="AY234" s="18" t="s">
        <v>131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8" t="s">
        <v>82</v>
      </c>
      <c r="BK234" s="228">
        <f>ROUND(I234*H234,2)</f>
        <v>0</v>
      </c>
      <c r="BL234" s="18" t="s">
        <v>205</v>
      </c>
      <c r="BM234" s="227" t="s">
        <v>412</v>
      </c>
    </row>
    <row r="235" s="13" customFormat="1">
      <c r="A235" s="13"/>
      <c r="B235" s="229"/>
      <c r="C235" s="230"/>
      <c r="D235" s="231" t="s">
        <v>152</v>
      </c>
      <c r="E235" s="232" t="s">
        <v>1</v>
      </c>
      <c r="F235" s="233" t="s">
        <v>413</v>
      </c>
      <c r="G235" s="230"/>
      <c r="H235" s="234">
        <v>234.76400000000001</v>
      </c>
      <c r="I235" s="235"/>
      <c r="J235" s="230"/>
      <c r="K235" s="230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152</v>
      </c>
      <c r="AU235" s="240" t="s">
        <v>84</v>
      </c>
      <c r="AV235" s="13" t="s">
        <v>84</v>
      </c>
      <c r="AW235" s="13" t="s">
        <v>31</v>
      </c>
      <c r="AX235" s="13" t="s">
        <v>75</v>
      </c>
      <c r="AY235" s="240" t="s">
        <v>131</v>
      </c>
    </row>
    <row r="236" s="13" customFormat="1">
      <c r="A236" s="13"/>
      <c r="B236" s="229"/>
      <c r="C236" s="230"/>
      <c r="D236" s="231" t="s">
        <v>152</v>
      </c>
      <c r="E236" s="232" t="s">
        <v>1</v>
      </c>
      <c r="F236" s="233" t="s">
        <v>414</v>
      </c>
      <c r="G236" s="230"/>
      <c r="H236" s="234">
        <v>13.760999999999999</v>
      </c>
      <c r="I236" s="235"/>
      <c r="J236" s="230"/>
      <c r="K236" s="230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152</v>
      </c>
      <c r="AU236" s="240" t="s">
        <v>84</v>
      </c>
      <c r="AV236" s="13" t="s">
        <v>84</v>
      </c>
      <c r="AW236" s="13" t="s">
        <v>31</v>
      </c>
      <c r="AX236" s="13" t="s">
        <v>75</v>
      </c>
      <c r="AY236" s="240" t="s">
        <v>131</v>
      </c>
    </row>
    <row r="237" s="15" customFormat="1">
      <c r="A237" s="15"/>
      <c r="B237" s="252"/>
      <c r="C237" s="253"/>
      <c r="D237" s="231" t="s">
        <v>152</v>
      </c>
      <c r="E237" s="254" t="s">
        <v>1</v>
      </c>
      <c r="F237" s="255" t="s">
        <v>294</v>
      </c>
      <c r="G237" s="253"/>
      <c r="H237" s="256">
        <v>248.52500000000001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2" t="s">
        <v>152</v>
      </c>
      <c r="AU237" s="262" t="s">
        <v>84</v>
      </c>
      <c r="AV237" s="15" t="s">
        <v>140</v>
      </c>
      <c r="AW237" s="15" t="s">
        <v>31</v>
      </c>
      <c r="AX237" s="15" t="s">
        <v>82</v>
      </c>
      <c r="AY237" s="262" t="s">
        <v>131</v>
      </c>
    </row>
    <row r="238" s="2" customFormat="1" ht="24.15" customHeight="1">
      <c r="A238" s="39"/>
      <c r="B238" s="40"/>
      <c r="C238" s="263" t="s">
        <v>415</v>
      </c>
      <c r="D238" s="263" t="s">
        <v>311</v>
      </c>
      <c r="E238" s="264" t="s">
        <v>416</v>
      </c>
      <c r="F238" s="265" t="s">
        <v>417</v>
      </c>
      <c r="G238" s="266" t="s">
        <v>406</v>
      </c>
      <c r="H238" s="267">
        <v>1.7889999999999999</v>
      </c>
      <c r="I238" s="268"/>
      <c r="J238" s="269">
        <f>ROUND(I238*H238,2)</f>
        <v>0</v>
      </c>
      <c r="K238" s="265" t="s">
        <v>1</v>
      </c>
      <c r="L238" s="270"/>
      <c r="M238" s="271" t="s">
        <v>1</v>
      </c>
      <c r="N238" s="272" t="s">
        <v>40</v>
      </c>
      <c r="O238" s="92"/>
      <c r="P238" s="225">
        <f>O238*H238</f>
        <v>0</v>
      </c>
      <c r="Q238" s="225">
        <v>0.55000000000000004</v>
      </c>
      <c r="R238" s="225">
        <f>Q238*H238</f>
        <v>0.98394999999999999</v>
      </c>
      <c r="S238" s="225">
        <v>0</v>
      </c>
      <c r="T238" s="22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7" t="s">
        <v>314</v>
      </c>
      <c r="AT238" s="227" t="s">
        <v>311</v>
      </c>
      <c r="AU238" s="227" t="s">
        <v>84</v>
      </c>
      <c r="AY238" s="18" t="s">
        <v>131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8" t="s">
        <v>82</v>
      </c>
      <c r="BK238" s="228">
        <f>ROUND(I238*H238,2)</f>
        <v>0</v>
      </c>
      <c r="BL238" s="18" t="s">
        <v>205</v>
      </c>
      <c r="BM238" s="227" t="s">
        <v>418</v>
      </c>
    </row>
    <row r="239" s="13" customFormat="1">
      <c r="A239" s="13"/>
      <c r="B239" s="229"/>
      <c r="C239" s="230"/>
      <c r="D239" s="231" t="s">
        <v>152</v>
      </c>
      <c r="E239" s="232" t="s">
        <v>1</v>
      </c>
      <c r="F239" s="233" t="s">
        <v>419</v>
      </c>
      <c r="G239" s="230"/>
      <c r="H239" s="234">
        <v>1.7889999999999999</v>
      </c>
      <c r="I239" s="235"/>
      <c r="J239" s="230"/>
      <c r="K239" s="230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152</v>
      </c>
      <c r="AU239" s="240" t="s">
        <v>84</v>
      </c>
      <c r="AV239" s="13" t="s">
        <v>84</v>
      </c>
      <c r="AW239" s="13" t="s">
        <v>31</v>
      </c>
      <c r="AX239" s="13" t="s">
        <v>82</v>
      </c>
      <c r="AY239" s="240" t="s">
        <v>131</v>
      </c>
    </row>
    <row r="240" s="2" customFormat="1" ht="24.15" customHeight="1">
      <c r="A240" s="39"/>
      <c r="B240" s="40"/>
      <c r="C240" s="216" t="s">
        <v>420</v>
      </c>
      <c r="D240" s="216" t="s">
        <v>135</v>
      </c>
      <c r="E240" s="217" t="s">
        <v>421</v>
      </c>
      <c r="F240" s="218" t="s">
        <v>422</v>
      </c>
      <c r="G240" s="219" t="s">
        <v>197</v>
      </c>
      <c r="H240" s="220">
        <v>271.178</v>
      </c>
      <c r="I240" s="221"/>
      <c r="J240" s="222">
        <f>ROUND(I240*H240,2)</f>
        <v>0</v>
      </c>
      <c r="K240" s="218" t="s">
        <v>139</v>
      </c>
      <c r="L240" s="45"/>
      <c r="M240" s="223" t="s">
        <v>1</v>
      </c>
      <c r="N240" s="224" t="s">
        <v>40</v>
      </c>
      <c r="O240" s="92"/>
      <c r="P240" s="225">
        <f>O240*H240</f>
        <v>0</v>
      </c>
      <c r="Q240" s="225">
        <v>2.0000000000000002E-05</v>
      </c>
      <c r="R240" s="225">
        <f>Q240*H240</f>
        <v>0.00542356</v>
      </c>
      <c r="S240" s="225">
        <v>0</v>
      </c>
      <c r="T240" s="22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7" t="s">
        <v>205</v>
      </c>
      <c r="AT240" s="227" t="s">
        <v>135</v>
      </c>
      <c r="AU240" s="227" t="s">
        <v>84</v>
      </c>
      <c r="AY240" s="18" t="s">
        <v>131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8" t="s">
        <v>82</v>
      </c>
      <c r="BK240" s="228">
        <f>ROUND(I240*H240,2)</f>
        <v>0</v>
      </c>
      <c r="BL240" s="18" t="s">
        <v>205</v>
      </c>
      <c r="BM240" s="227" t="s">
        <v>423</v>
      </c>
    </row>
    <row r="241" s="13" customFormat="1">
      <c r="A241" s="13"/>
      <c r="B241" s="229"/>
      <c r="C241" s="230"/>
      <c r="D241" s="231" t="s">
        <v>152</v>
      </c>
      <c r="E241" s="232" t="s">
        <v>1</v>
      </c>
      <c r="F241" s="233" t="s">
        <v>424</v>
      </c>
      <c r="G241" s="230"/>
      <c r="H241" s="234">
        <v>22.652999999999999</v>
      </c>
      <c r="I241" s="235"/>
      <c r="J241" s="230"/>
      <c r="K241" s="230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152</v>
      </c>
      <c r="AU241" s="240" t="s">
        <v>84</v>
      </c>
      <c r="AV241" s="13" t="s">
        <v>84</v>
      </c>
      <c r="AW241" s="13" t="s">
        <v>31</v>
      </c>
      <c r="AX241" s="13" t="s">
        <v>75</v>
      </c>
      <c r="AY241" s="240" t="s">
        <v>131</v>
      </c>
    </row>
    <row r="242" s="13" customFormat="1">
      <c r="A242" s="13"/>
      <c r="B242" s="229"/>
      <c r="C242" s="230"/>
      <c r="D242" s="231" t="s">
        <v>152</v>
      </c>
      <c r="E242" s="232" t="s">
        <v>1</v>
      </c>
      <c r="F242" s="233" t="s">
        <v>425</v>
      </c>
      <c r="G242" s="230"/>
      <c r="H242" s="234">
        <v>248.52500000000001</v>
      </c>
      <c r="I242" s="235"/>
      <c r="J242" s="230"/>
      <c r="K242" s="230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152</v>
      </c>
      <c r="AU242" s="240" t="s">
        <v>84</v>
      </c>
      <c r="AV242" s="13" t="s">
        <v>84</v>
      </c>
      <c r="AW242" s="13" t="s">
        <v>31</v>
      </c>
      <c r="AX242" s="13" t="s">
        <v>75</v>
      </c>
      <c r="AY242" s="240" t="s">
        <v>131</v>
      </c>
    </row>
    <row r="243" s="15" customFormat="1">
      <c r="A243" s="15"/>
      <c r="B243" s="252"/>
      <c r="C243" s="253"/>
      <c r="D243" s="231" t="s">
        <v>152</v>
      </c>
      <c r="E243" s="254" t="s">
        <v>1</v>
      </c>
      <c r="F243" s="255" t="s">
        <v>294</v>
      </c>
      <c r="G243" s="253"/>
      <c r="H243" s="256">
        <v>271.178</v>
      </c>
      <c r="I243" s="257"/>
      <c r="J243" s="253"/>
      <c r="K243" s="253"/>
      <c r="L243" s="258"/>
      <c r="M243" s="259"/>
      <c r="N243" s="260"/>
      <c r="O243" s="260"/>
      <c r="P243" s="260"/>
      <c r="Q243" s="260"/>
      <c r="R243" s="260"/>
      <c r="S243" s="260"/>
      <c r="T243" s="26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2" t="s">
        <v>152</v>
      </c>
      <c r="AU243" s="262" t="s">
        <v>84</v>
      </c>
      <c r="AV243" s="15" t="s">
        <v>140</v>
      </c>
      <c r="AW243" s="15" t="s">
        <v>31</v>
      </c>
      <c r="AX243" s="15" t="s">
        <v>82</v>
      </c>
      <c r="AY243" s="262" t="s">
        <v>131</v>
      </c>
    </row>
    <row r="244" s="2" customFormat="1" ht="16.5" customHeight="1">
      <c r="A244" s="39"/>
      <c r="B244" s="40"/>
      <c r="C244" s="263" t="s">
        <v>426</v>
      </c>
      <c r="D244" s="263" t="s">
        <v>311</v>
      </c>
      <c r="E244" s="264" t="s">
        <v>427</v>
      </c>
      <c r="F244" s="265" t="s">
        <v>428</v>
      </c>
      <c r="G244" s="266" t="s">
        <v>406</v>
      </c>
      <c r="H244" s="267">
        <v>1.085</v>
      </c>
      <c r="I244" s="268"/>
      <c r="J244" s="269">
        <f>ROUND(I244*H244,2)</f>
        <v>0</v>
      </c>
      <c r="K244" s="265" t="s">
        <v>139</v>
      </c>
      <c r="L244" s="270"/>
      <c r="M244" s="271" t="s">
        <v>1</v>
      </c>
      <c r="N244" s="272" t="s">
        <v>40</v>
      </c>
      <c r="O244" s="92"/>
      <c r="P244" s="225">
        <f>O244*H244</f>
        <v>0</v>
      </c>
      <c r="Q244" s="225">
        <v>0.55000000000000004</v>
      </c>
      <c r="R244" s="225">
        <f>Q244*H244</f>
        <v>0.59675</v>
      </c>
      <c r="S244" s="225">
        <v>0</v>
      </c>
      <c r="T244" s="22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7" t="s">
        <v>314</v>
      </c>
      <c r="AT244" s="227" t="s">
        <v>311</v>
      </c>
      <c r="AU244" s="227" t="s">
        <v>84</v>
      </c>
      <c r="AY244" s="18" t="s">
        <v>131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8" t="s">
        <v>82</v>
      </c>
      <c r="BK244" s="228">
        <f>ROUND(I244*H244,2)</f>
        <v>0</v>
      </c>
      <c r="BL244" s="18" t="s">
        <v>205</v>
      </c>
      <c r="BM244" s="227" t="s">
        <v>429</v>
      </c>
    </row>
    <row r="245" s="13" customFormat="1">
      <c r="A245" s="13"/>
      <c r="B245" s="229"/>
      <c r="C245" s="230"/>
      <c r="D245" s="231" t="s">
        <v>152</v>
      </c>
      <c r="E245" s="230"/>
      <c r="F245" s="233" t="s">
        <v>430</v>
      </c>
      <c r="G245" s="230"/>
      <c r="H245" s="234">
        <v>1.085</v>
      </c>
      <c r="I245" s="235"/>
      <c r="J245" s="230"/>
      <c r="K245" s="230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152</v>
      </c>
      <c r="AU245" s="240" t="s">
        <v>84</v>
      </c>
      <c r="AV245" s="13" t="s">
        <v>84</v>
      </c>
      <c r="AW245" s="13" t="s">
        <v>4</v>
      </c>
      <c r="AX245" s="13" t="s">
        <v>82</v>
      </c>
      <c r="AY245" s="240" t="s">
        <v>131</v>
      </c>
    </row>
    <row r="246" s="2" customFormat="1" ht="24.15" customHeight="1">
      <c r="A246" s="39"/>
      <c r="B246" s="40"/>
      <c r="C246" s="216" t="s">
        <v>431</v>
      </c>
      <c r="D246" s="216" t="s">
        <v>135</v>
      </c>
      <c r="E246" s="217" t="s">
        <v>432</v>
      </c>
      <c r="F246" s="218" t="s">
        <v>433</v>
      </c>
      <c r="G246" s="219" t="s">
        <v>138</v>
      </c>
      <c r="H246" s="220">
        <v>248.52500000000001</v>
      </c>
      <c r="I246" s="221"/>
      <c r="J246" s="222">
        <f>ROUND(I246*H246,2)</f>
        <v>0</v>
      </c>
      <c r="K246" s="218" t="s">
        <v>1</v>
      </c>
      <c r="L246" s="45"/>
      <c r="M246" s="223" t="s">
        <v>1</v>
      </c>
      <c r="N246" s="224" t="s">
        <v>40</v>
      </c>
      <c r="O246" s="92"/>
      <c r="P246" s="225">
        <f>O246*H246</f>
        <v>0</v>
      </c>
      <c r="Q246" s="225">
        <v>0</v>
      </c>
      <c r="R246" s="225">
        <f>Q246*H246</f>
        <v>0</v>
      </c>
      <c r="S246" s="225">
        <v>0.0050000000000000001</v>
      </c>
      <c r="T246" s="226">
        <f>S246*H246</f>
        <v>1.2426250000000001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7" t="s">
        <v>205</v>
      </c>
      <c r="AT246" s="227" t="s">
        <v>135</v>
      </c>
      <c r="AU246" s="227" t="s">
        <v>84</v>
      </c>
      <c r="AY246" s="18" t="s">
        <v>131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8" t="s">
        <v>82</v>
      </c>
      <c r="BK246" s="228">
        <f>ROUND(I246*H246,2)</f>
        <v>0</v>
      </c>
      <c r="BL246" s="18" t="s">
        <v>205</v>
      </c>
      <c r="BM246" s="227" t="s">
        <v>434</v>
      </c>
    </row>
    <row r="247" s="13" customFormat="1">
      <c r="A247" s="13"/>
      <c r="B247" s="229"/>
      <c r="C247" s="230"/>
      <c r="D247" s="231" t="s">
        <v>152</v>
      </c>
      <c r="E247" s="232" t="s">
        <v>1</v>
      </c>
      <c r="F247" s="233" t="s">
        <v>290</v>
      </c>
      <c r="G247" s="230"/>
      <c r="H247" s="234">
        <v>234.76400000000001</v>
      </c>
      <c r="I247" s="235"/>
      <c r="J247" s="230"/>
      <c r="K247" s="230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152</v>
      </c>
      <c r="AU247" s="240" t="s">
        <v>84</v>
      </c>
      <c r="AV247" s="13" t="s">
        <v>84</v>
      </c>
      <c r="AW247" s="13" t="s">
        <v>31</v>
      </c>
      <c r="AX247" s="13" t="s">
        <v>75</v>
      </c>
      <c r="AY247" s="240" t="s">
        <v>131</v>
      </c>
    </row>
    <row r="248" s="13" customFormat="1">
      <c r="A248" s="13"/>
      <c r="B248" s="229"/>
      <c r="C248" s="230"/>
      <c r="D248" s="231" t="s">
        <v>152</v>
      </c>
      <c r="E248" s="232" t="s">
        <v>1</v>
      </c>
      <c r="F248" s="233" t="s">
        <v>291</v>
      </c>
      <c r="G248" s="230"/>
      <c r="H248" s="234">
        <v>13.760999999999999</v>
      </c>
      <c r="I248" s="235"/>
      <c r="J248" s="230"/>
      <c r="K248" s="230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152</v>
      </c>
      <c r="AU248" s="240" t="s">
        <v>84</v>
      </c>
      <c r="AV248" s="13" t="s">
        <v>84</v>
      </c>
      <c r="AW248" s="13" t="s">
        <v>31</v>
      </c>
      <c r="AX248" s="13" t="s">
        <v>75</v>
      </c>
      <c r="AY248" s="240" t="s">
        <v>131</v>
      </c>
    </row>
    <row r="249" s="15" customFormat="1">
      <c r="A249" s="15"/>
      <c r="B249" s="252"/>
      <c r="C249" s="253"/>
      <c r="D249" s="231" t="s">
        <v>152</v>
      </c>
      <c r="E249" s="254" t="s">
        <v>1</v>
      </c>
      <c r="F249" s="255" t="s">
        <v>294</v>
      </c>
      <c r="G249" s="253"/>
      <c r="H249" s="256">
        <v>248.52500000000001</v>
      </c>
      <c r="I249" s="257"/>
      <c r="J249" s="253"/>
      <c r="K249" s="253"/>
      <c r="L249" s="258"/>
      <c r="M249" s="259"/>
      <c r="N249" s="260"/>
      <c r="O249" s="260"/>
      <c r="P249" s="260"/>
      <c r="Q249" s="260"/>
      <c r="R249" s="260"/>
      <c r="S249" s="260"/>
      <c r="T249" s="26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2" t="s">
        <v>152</v>
      </c>
      <c r="AU249" s="262" t="s">
        <v>84</v>
      </c>
      <c r="AV249" s="15" t="s">
        <v>140</v>
      </c>
      <c r="AW249" s="15" t="s">
        <v>31</v>
      </c>
      <c r="AX249" s="15" t="s">
        <v>82</v>
      </c>
      <c r="AY249" s="262" t="s">
        <v>131</v>
      </c>
    </row>
    <row r="250" s="2" customFormat="1" ht="49.05" customHeight="1">
      <c r="A250" s="39"/>
      <c r="B250" s="40"/>
      <c r="C250" s="216" t="s">
        <v>435</v>
      </c>
      <c r="D250" s="216" t="s">
        <v>135</v>
      </c>
      <c r="E250" s="217" t="s">
        <v>436</v>
      </c>
      <c r="F250" s="218" t="s">
        <v>437</v>
      </c>
      <c r="G250" s="219" t="s">
        <v>385</v>
      </c>
      <c r="H250" s="273"/>
      <c r="I250" s="221"/>
      <c r="J250" s="222">
        <f>ROUND(I250*H250,2)</f>
        <v>0</v>
      </c>
      <c r="K250" s="218" t="s">
        <v>139</v>
      </c>
      <c r="L250" s="45"/>
      <c r="M250" s="223" t="s">
        <v>1</v>
      </c>
      <c r="N250" s="224" t="s">
        <v>40</v>
      </c>
      <c r="O250" s="92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7" t="s">
        <v>205</v>
      </c>
      <c r="AT250" s="227" t="s">
        <v>135</v>
      </c>
      <c r="AU250" s="227" t="s">
        <v>84</v>
      </c>
      <c r="AY250" s="18" t="s">
        <v>131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8" t="s">
        <v>82</v>
      </c>
      <c r="BK250" s="228">
        <f>ROUND(I250*H250,2)</f>
        <v>0</v>
      </c>
      <c r="BL250" s="18" t="s">
        <v>205</v>
      </c>
      <c r="BM250" s="227" t="s">
        <v>438</v>
      </c>
    </row>
    <row r="251" s="12" customFormat="1" ht="22.8" customHeight="1">
      <c r="A251" s="12"/>
      <c r="B251" s="200"/>
      <c r="C251" s="201"/>
      <c r="D251" s="202" t="s">
        <v>74</v>
      </c>
      <c r="E251" s="214" t="s">
        <v>439</v>
      </c>
      <c r="F251" s="214" t="s">
        <v>440</v>
      </c>
      <c r="G251" s="201"/>
      <c r="H251" s="201"/>
      <c r="I251" s="204"/>
      <c r="J251" s="215">
        <f>BK251</f>
        <v>0</v>
      </c>
      <c r="K251" s="201"/>
      <c r="L251" s="206"/>
      <c r="M251" s="207"/>
      <c r="N251" s="208"/>
      <c r="O251" s="208"/>
      <c r="P251" s="209">
        <f>SUM(P252:P283)</f>
        <v>0</v>
      </c>
      <c r="Q251" s="208"/>
      <c r="R251" s="209">
        <f>SUM(R252:R283)</f>
        <v>0.74066841000000005</v>
      </c>
      <c r="S251" s="208"/>
      <c r="T251" s="210">
        <f>SUM(T252:T283)</f>
        <v>0.63358594000000001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1" t="s">
        <v>84</v>
      </c>
      <c r="AT251" s="212" t="s">
        <v>74</v>
      </c>
      <c r="AU251" s="212" t="s">
        <v>82</v>
      </c>
      <c r="AY251" s="211" t="s">
        <v>131</v>
      </c>
      <c r="BK251" s="213">
        <f>SUM(BK252:BK283)</f>
        <v>0</v>
      </c>
    </row>
    <row r="252" s="2" customFormat="1" ht="16.5" customHeight="1">
      <c r="A252" s="39"/>
      <c r="B252" s="40"/>
      <c r="C252" s="216" t="s">
        <v>441</v>
      </c>
      <c r="D252" s="216" t="s">
        <v>135</v>
      </c>
      <c r="E252" s="217" t="s">
        <v>442</v>
      </c>
      <c r="F252" s="218" t="s">
        <v>443</v>
      </c>
      <c r="G252" s="219" t="s">
        <v>197</v>
      </c>
      <c r="H252" s="220">
        <v>13.4</v>
      </c>
      <c r="I252" s="221"/>
      <c r="J252" s="222">
        <f>ROUND(I252*H252,2)</f>
        <v>0</v>
      </c>
      <c r="K252" s="218" t="s">
        <v>1</v>
      </c>
      <c r="L252" s="45"/>
      <c r="M252" s="223" t="s">
        <v>1</v>
      </c>
      <c r="N252" s="224" t="s">
        <v>40</v>
      </c>
      <c r="O252" s="92"/>
      <c r="P252" s="225">
        <f>O252*H252</f>
        <v>0</v>
      </c>
      <c r="Q252" s="225">
        <v>0</v>
      </c>
      <c r="R252" s="225">
        <f>Q252*H252</f>
        <v>0</v>
      </c>
      <c r="S252" s="225">
        <v>0.00348</v>
      </c>
      <c r="T252" s="226">
        <f>S252*H252</f>
        <v>0.046632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7" t="s">
        <v>205</v>
      </c>
      <c r="AT252" s="227" t="s">
        <v>135</v>
      </c>
      <c r="AU252" s="227" t="s">
        <v>84</v>
      </c>
      <c r="AY252" s="18" t="s">
        <v>131</v>
      </c>
      <c r="BE252" s="228">
        <f>IF(N252="základní",J252,0)</f>
        <v>0</v>
      </c>
      <c r="BF252" s="228">
        <f>IF(N252="snížená",J252,0)</f>
        <v>0</v>
      </c>
      <c r="BG252" s="228">
        <f>IF(N252="zákl. přenesená",J252,0)</f>
        <v>0</v>
      </c>
      <c r="BH252" s="228">
        <f>IF(N252="sníž. přenesená",J252,0)</f>
        <v>0</v>
      </c>
      <c r="BI252" s="228">
        <f>IF(N252="nulová",J252,0)</f>
        <v>0</v>
      </c>
      <c r="BJ252" s="18" t="s">
        <v>82</v>
      </c>
      <c r="BK252" s="228">
        <f>ROUND(I252*H252,2)</f>
        <v>0</v>
      </c>
      <c r="BL252" s="18" t="s">
        <v>205</v>
      </c>
      <c r="BM252" s="227" t="s">
        <v>444</v>
      </c>
    </row>
    <row r="253" s="13" customFormat="1">
      <c r="A253" s="13"/>
      <c r="B253" s="229"/>
      <c r="C253" s="230"/>
      <c r="D253" s="231" t="s">
        <v>152</v>
      </c>
      <c r="E253" s="232" t="s">
        <v>1</v>
      </c>
      <c r="F253" s="233" t="s">
        <v>445</v>
      </c>
      <c r="G253" s="230"/>
      <c r="H253" s="234">
        <v>13.4</v>
      </c>
      <c r="I253" s="235"/>
      <c r="J253" s="230"/>
      <c r="K253" s="230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152</v>
      </c>
      <c r="AU253" s="240" t="s">
        <v>84</v>
      </c>
      <c r="AV253" s="13" t="s">
        <v>84</v>
      </c>
      <c r="AW253" s="13" t="s">
        <v>31</v>
      </c>
      <c r="AX253" s="13" t="s">
        <v>82</v>
      </c>
      <c r="AY253" s="240" t="s">
        <v>131</v>
      </c>
    </row>
    <row r="254" s="2" customFormat="1" ht="16.5" customHeight="1">
      <c r="A254" s="39"/>
      <c r="B254" s="40"/>
      <c r="C254" s="216" t="s">
        <v>446</v>
      </c>
      <c r="D254" s="216" t="s">
        <v>135</v>
      </c>
      <c r="E254" s="217" t="s">
        <v>447</v>
      </c>
      <c r="F254" s="218" t="s">
        <v>448</v>
      </c>
      <c r="G254" s="219" t="s">
        <v>320</v>
      </c>
      <c r="H254" s="220">
        <v>5</v>
      </c>
      <c r="I254" s="221"/>
      <c r="J254" s="222">
        <f>ROUND(I254*H254,2)</f>
        <v>0</v>
      </c>
      <c r="K254" s="218" t="s">
        <v>1</v>
      </c>
      <c r="L254" s="45"/>
      <c r="M254" s="223" t="s">
        <v>1</v>
      </c>
      <c r="N254" s="224" t="s">
        <v>40</v>
      </c>
      <c r="O254" s="92"/>
      <c r="P254" s="225">
        <f>O254*H254</f>
        <v>0</v>
      </c>
      <c r="Q254" s="225">
        <v>0</v>
      </c>
      <c r="R254" s="225">
        <f>Q254*H254</f>
        <v>0</v>
      </c>
      <c r="S254" s="225">
        <v>0.014999999999999999</v>
      </c>
      <c r="T254" s="226">
        <f>S254*H254</f>
        <v>0.074999999999999997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7" t="s">
        <v>205</v>
      </c>
      <c r="AT254" s="227" t="s">
        <v>135</v>
      </c>
      <c r="AU254" s="227" t="s">
        <v>84</v>
      </c>
      <c r="AY254" s="18" t="s">
        <v>131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8" t="s">
        <v>82</v>
      </c>
      <c r="BK254" s="228">
        <f>ROUND(I254*H254,2)</f>
        <v>0</v>
      </c>
      <c r="BL254" s="18" t="s">
        <v>205</v>
      </c>
      <c r="BM254" s="227" t="s">
        <v>449</v>
      </c>
    </row>
    <row r="255" s="2" customFormat="1" ht="24.15" customHeight="1">
      <c r="A255" s="39"/>
      <c r="B255" s="40"/>
      <c r="C255" s="216" t="s">
        <v>450</v>
      </c>
      <c r="D255" s="216" t="s">
        <v>135</v>
      </c>
      <c r="E255" s="217" t="s">
        <v>451</v>
      </c>
      <c r="F255" s="218" t="s">
        <v>452</v>
      </c>
      <c r="G255" s="219" t="s">
        <v>197</v>
      </c>
      <c r="H255" s="220">
        <v>32.359000000000002</v>
      </c>
      <c r="I255" s="221"/>
      <c r="J255" s="222">
        <f>ROUND(I255*H255,2)</f>
        <v>0</v>
      </c>
      <c r="K255" s="218" t="s">
        <v>1</v>
      </c>
      <c r="L255" s="45"/>
      <c r="M255" s="223" t="s">
        <v>1</v>
      </c>
      <c r="N255" s="224" t="s">
        <v>40</v>
      </c>
      <c r="O255" s="92"/>
      <c r="P255" s="225">
        <f>O255*H255</f>
        <v>0</v>
      </c>
      <c r="Q255" s="225">
        <v>0</v>
      </c>
      <c r="R255" s="225">
        <f>Q255*H255</f>
        <v>0</v>
      </c>
      <c r="S255" s="225">
        <v>0.00191</v>
      </c>
      <c r="T255" s="226">
        <f>S255*H255</f>
        <v>0.061805690000000003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7" t="s">
        <v>205</v>
      </c>
      <c r="AT255" s="227" t="s">
        <v>135</v>
      </c>
      <c r="AU255" s="227" t="s">
        <v>84</v>
      </c>
      <c r="AY255" s="18" t="s">
        <v>131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18" t="s">
        <v>82</v>
      </c>
      <c r="BK255" s="228">
        <f>ROUND(I255*H255,2)</f>
        <v>0</v>
      </c>
      <c r="BL255" s="18" t="s">
        <v>205</v>
      </c>
      <c r="BM255" s="227" t="s">
        <v>453</v>
      </c>
    </row>
    <row r="256" s="13" customFormat="1">
      <c r="A256" s="13"/>
      <c r="B256" s="229"/>
      <c r="C256" s="230"/>
      <c r="D256" s="231" t="s">
        <v>152</v>
      </c>
      <c r="E256" s="232" t="s">
        <v>1</v>
      </c>
      <c r="F256" s="233" t="s">
        <v>454</v>
      </c>
      <c r="G256" s="230"/>
      <c r="H256" s="234">
        <v>32.359000000000002</v>
      </c>
      <c r="I256" s="235"/>
      <c r="J256" s="230"/>
      <c r="K256" s="230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152</v>
      </c>
      <c r="AU256" s="240" t="s">
        <v>84</v>
      </c>
      <c r="AV256" s="13" t="s">
        <v>84</v>
      </c>
      <c r="AW256" s="13" t="s">
        <v>31</v>
      </c>
      <c r="AX256" s="13" t="s">
        <v>82</v>
      </c>
      <c r="AY256" s="240" t="s">
        <v>131</v>
      </c>
    </row>
    <row r="257" s="2" customFormat="1" ht="16.5" customHeight="1">
      <c r="A257" s="39"/>
      <c r="B257" s="40"/>
      <c r="C257" s="216" t="s">
        <v>455</v>
      </c>
      <c r="D257" s="216" t="s">
        <v>135</v>
      </c>
      <c r="E257" s="217" t="s">
        <v>456</v>
      </c>
      <c r="F257" s="218" t="s">
        <v>457</v>
      </c>
      <c r="G257" s="219" t="s">
        <v>197</v>
      </c>
      <c r="H257" s="220">
        <v>35.558999999999997</v>
      </c>
      <c r="I257" s="221"/>
      <c r="J257" s="222">
        <f>ROUND(I257*H257,2)</f>
        <v>0</v>
      </c>
      <c r="K257" s="218" t="s">
        <v>1</v>
      </c>
      <c r="L257" s="45"/>
      <c r="M257" s="223" t="s">
        <v>1</v>
      </c>
      <c r="N257" s="224" t="s">
        <v>40</v>
      </c>
      <c r="O257" s="92"/>
      <c r="P257" s="225">
        <f>O257*H257</f>
        <v>0</v>
      </c>
      <c r="Q257" s="225">
        <v>0</v>
      </c>
      <c r="R257" s="225">
        <f>Q257*H257</f>
        <v>0</v>
      </c>
      <c r="S257" s="225">
        <v>0.00175</v>
      </c>
      <c r="T257" s="226">
        <f>S257*H257</f>
        <v>0.062228249999999999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7" t="s">
        <v>205</v>
      </c>
      <c r="AT257" s="227" t="s">
        <v>135</v>
      </c>
      <c r="AU257" s="227" t="s">
        <v>84</v>
      </c>
      <c r="AY257" s="18" t="s">
        <v>131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18" t="s">
        <v>82</v>
      </c>
      <c r="BK257" s="228">
        <f>ROUND(I257*H257,2)</f>
        <v>0</v>
      </c>
      <c r="BL257" s="18" t="s">
        <v>205</v>
      </c>
      <c r="BM257" s="227" t="s">
        <v>458</v>
      </c>
    </row>
    <row r="258" s="13" customFormat="1">
      <c r="A258" s="13"/>
      <c r="B258" s="229"/>
      <c r="C258" s="230"/>
      <c r="D258" s="231" t="s">
        <v>152</v>
      </c>
      <c r="E258" s="232" t="s">
        <v>1</v>
      </c>
      <c r="F258" s="233" t="s">
        <v>459</v>
      </c>
      <c r="G258" s="230"/>
      <c r="H258" s="234">
        <v>35.558999999999997</v>
      </c>
      <c r="I258" s="235"/>
      <c r="J258" s="230"/>
      <c r="K258" s="230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152</v>
      </c>
      <c r="AU258" s="240" t="s">
        <v>84</v>
      </c>
      <c r="AV258" s="13" t="s">
        <v>84</v>
      </c>
      <c r="AW258" s="13" t="s">
        <v>31</v>
      </c>
      <c r="AX258" s="13" t="s">
        <v>82</v>
      </c>
      <c r="AY258" s="240" t="s">
        <v>131</v>
      </c>
    </row>
    <row r="259" s="2" customFormat="1" ht="24.15" customHeight="1">
      <c r="A259" s="39"/>
      <c r="B259" s="40"/>
      <c r="C259" s="216" t="s">
        <v>460</v>
      </c>
      <c r="D259" s="216" t="s">
        <v>135</v>
      </c>
      <c r="E259" s="217" t="s">
        <v>461</v>
      </c>
      <c r="F259" s="218" t="s">
        <v>462</v>
      </c>
      <c r="G259" s="219" t="s">
        <v>320</v>
      </c>
      <c r="H259" s="220">
        <v>4</v>
      </c>
      <c r="I259" s="221"/>
      <c r="J259" s="222">
        <f>ROUND(I259*H259,2)</f>
        <v>0</v>
      </c>
      <c r="K259" s="218" t="s">
        <v>139</v>
      </c>
      <c r="L259" s="45"/>
      <c r="M259" s="223" t="s">
        <v>1</v>
      </c>
      <c r="N259" s="224" t="s">
        <v>40</v>
      </c>
      <c r="O259" s="92"/>
      <c r="P259" s="225">
        <f>O259*H259</f>
        <v>0</v>
      </c>
      <c r="Q259" s="225">
        <v>0</v>
      </c>
      <c r="R259" s="225">
        <f>Q259*H259</f>
        <v>0</v>
      </c>
      <c r="S259" s="225">
        <v>0.00022000000000000001</v>
      </c>
      <c r="T259" s="226">
        <f>S259*H259</f>
        <v>0.00088000000000000003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7" t="s">
        <v>205</v>
      </c>
      <c r="AT259" s="227" t="s">
        <v>135</v>
      </c>
      <c r="AU259" s="227" t="s">
        <v>84</v>
      </c>
      <c r="AY259" s="18" t="s">
        <v>131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8" t="s">
        <v>82</v>
      </c>
      <c r="BK259" s="228">
        <f>ROUND(I259*H259,2)</f>
        <v>0</v>
      </c>
      <c r="BL259" s="18" t="s">
        <v>205</v>
      </c>
      <c r="BM259" s="227" t="s">
        <v>463</v>
      </c>
    </row>
    <row r="260" s="2" customFormat="1" ht="33" customHeight="1">
      <c r="A260" s="39"/>
      <c r="B260" s="40"/>
      <c r="C260" s="216" t="s">
        <v>464</v>
      </c>
      <c r="D260" s="216" t="s">
        <v>135</v>
      </c>
      <c r="E260" s="217" t="s">
        <v>465</v>
      </c>
      <c r="F260" s="218" t="s">
        <v>466</v>
      </c>
      <c r="G260" s="219" t="s">
        <v>320</v>
      </c>
      <c r="H260" s="220">
        <v>3</v>
      </c>
      <c r="I260" s="221"/>
      <c r="J260" s="222">
        <f>ROUND(I260*H260,2)</f>
        <v>0</v>
      </c>
      <c r="K260" s="218" t="s">
        <v>1</v>
      </c>
      <c r="L260" s="45"/>
      <c r="M260" s="223" t="s">
        <v>1</v>
      </c>
      <c r="N260" s="224" t="s">
        <v>40</v>
      </c>
      <c r="O260" s="92"/>
      <c r="P260" s="225">
        <f>O260*H260</f>
        <v>0</v>
      </c>
      <c r="Q260" s="225">
        <v>0</v>
      </c>
      <c r="R260" s="225">
        <f>Q260*H260</f>
        <v>0</v>
      </c>
      <c r="S260" s="225">
        <v>0.0018799999999999999</v>
      </c>
      <c r="T260" s="226">
        <f>S260*H260</f>
        <v>0.00564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7" t="s">
        <v>205</v>
      </c>
      <c r="AT260" s="227" t="s">
        <v>135</v>
      </c>
      <c r="AU260" s="227" t="s">
        <v>84</v>
      </c>
      <c r="AY260" s="18" t="s">
        <v>131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8" t="s">
        <v>82</v>
      </c>
      <c r="BK260" s="228">
        <f>ROUND(I260*H260,2)</f>
        <v>0</v>
      </c>
      <c r="BL260" s="18" t="s">
        <v>205</v>
      </c>
      <c r="BM260" s="227" t="s">
        <v>467</v>
      </c>
    </row>
    <row r="261" s="2" customFormat="1" ht="24.15" customHeight="1">
      <c r="A261" s="39"/>
      <c r="B261" s="40"/>
      <c r="C261" s="216" t="s">
        <v>468</v>
      </c>
      <c r="D261" s="216" t="s">
        <v>135</v>
      </c>
      <c r="E261" s="217" t="s">
        <v>469</v>
      </c>
      <c r="F261" s="218" t="s">
        <v>470</v>
      </c>
      <c r="G261" s="219" t="s">
        <v>197</v>
      </c>
      <c r="H261" s="220">
        <v>31</v>
      </c>
      <c r="I261" s="221"/>
      <c r="J261" s="222">
        <f>ROUND(I261*H261,2)</f>
        <v>0</v>
      </c>
      <c r="K261" s="218" t="s">
        <v>139</v>
      </c>
      <c r="L261" s="45"/>
      <c r="M261" s="223" t="s">
        <v>1</v>
      </c>
      <c r="N261" s="224" t="s">
        <v>40</v>
      </c>
      <c r="O261" s="92"/>
      <c r="P261" s="225">
        <f>O261*H261</f>
        <v>0</v>
      </c>
      <c r="Q261" s="225">
        <v>0</v>
      </c>
      <c r="R261" s="225">
        <f>Q261*H261</f>
        <v>0</v>
      </c>
      <c r="S261" s="225">
        <v>0.0025999999999999999</v>
      </c>
      <c r="T261" s="226">
        <f>S261*H261</f>
        <v>0.080599999999999991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7" t="s">
        <v>205</v>
      </c>
      <c r="AT261" s="227" t="s">
        <v>135</v>
      </c>
      <c r="AU261" s="227" t="s">
        <v>84</v>
      </c>
      <c r="AY261" s="18" t="s">
        <v>131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18" t="s">
        <v>82</v>
      </c>
      <c r="BK261" s="228">
        <f>ROUND(I261*H261,2)</f>
        <v>0</v>
      </c>
      <c r="BL261" s="18" t="s">
        <v>205</v>
      </c>
      <c r="BM261" s="227" t="s">
        <v>471</v>
      </c>
    </row>
    <row r="262" s="13" customFormat="1">
      <c r="A262" s="13"/>
      <c r="B262" s="229"/>
      <c r="C262" s="230"/>
      <c r="D262" s="231" t="s">
        <v>152</v>
      </c>
      <c r="E262" s="232" t="s">
        <v>1</v>
      </c>
      <c r="F262" s="233" t="s">
        <v>472</v>
      </c>
      <c r="G262" s="230"/>
      <c r="H262" s="234">
        <v>31</v>
      </c>
      <c r="I262" s="235"/>
      <c r="J262" s="230"/>
      <c r="K262" s="230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152</v>
      </c>
      <c r="AU262" s="240" t="s">
        <v>84</v>
      </c>
      <c r="AV262" s="13" t="s">
        <v>84</v>
      </c>
      <c r="AW262" s="13" t="s">
        <v>31</v>
      </c>
      <c r="AX262" s="13" t="s">
        <v>82</v>
      </c>
      <c r="AY262" s="240" t="s">
        <v>131</v>
      </c>
    </row>
    <row r="263" s="2" customFormat="1" ht="16.5" customHeight="1">
      <c r="A263" s="39"/>
      <c r="B263" s="40"/>
      <c r="C263" s="216" t="s">
        <v>473</v>
      </c>
      <c r="D263" s="216" t="s">
        <v>135</v>
      </c>
      <c r="E263" s="217" t="s">
        <v>474</v>
      </c>
      <c r="F263" s="218" t="s">
        <v>475</v>
      </c>
      <c r="G263" s="219" t="s">
        <v>320</v>
      </c>
      <c r="H263" s="220">
        <v>32</v>
      </c>
      <c r="I263" s="221"/>
      <c r="J263" s="222">
        <f>ROUND(I263*H263,2)</f>
        <v>0</v>
      </c>
      <c r="K263" s="218" t="s">
        <v>139</v>
      </c>
      <c r="L263" s="45"/>
      <c r="M263" s="223" t="s">
        <v>1</v>
      </c>
      <c r="N263" s="224" t="s">
        <v>40</v>
      </c>
      <c r="O263" s="92"/>
      <c r="P263" s="225">
        <f>O263*H263</f>
        <v>0</v>
      </c>
      <c r="Q263" s="225">
        <v>0</v>
      </c>
      <c r="R263" s="225">
        <f>Q263*H263</f>
        <v>0</v>
      </c>
      <c r="S263" s="225">
        <v>0.0094000000000000004</v>
      </c>
      <c r="T263" s="226">
        <f>S263*H263</f>
        <v>0.30080000000000001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7" t="s">
        <v>205</v>
      </c>
      <c r="AT263" s="227" t="s">
        <v>135</v>
      </c>
      <c r="AU263" s="227" t="s">
        <v>84</v>
      </c>
      <c r="AY263" s="18" t="s">
        <v>131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8" t="s">
        <v>82</v>
      </c>
      <c r="BK263" s="228">
        <f>ROUND(I263*H263,2)</f>
        <v>0</v>
      </c>
      <c r="BL263" s="18" t="s">
        <v>205</v>
      </c>
      <c r="BM263" s="227" t="s">
        <v>476</v>
      </c>
    </row>
    <row r="264" s="2" customFormat="1" ht="49.05" customHeight="1">
      <c r="A264" s="39"/>
      <c r="B264" s="40"/>
      <c r="C264" s="216" t="s">
        <v>477</v>
      </c>
      <c r="D264" s="216" t="s">
        <v>135</v>
      </c>
      <c r="E264" s="217" t="s">
        <v>478</v>
      </c>
      <c r="F264" s="218" t="s">
        <v>479</v>
      </c>
      <c r="G264" s="219" t="s">
        <v>197</v>
      </c>
      <c r="H264" s="220">
        <v>22.652999999999999</v>
      </c>
      <c r="I264" s="221"/>
      <c r="J264" s="222">
        <f>ROUND(I264*H264,2)</f>
        <v>0</v>
      </c>
      <c r="K264" s="218" t="s">
        <v>139</v>
      </c>
      <c r="L264" s="45"/>
      <c r="M264" s="223" t="s">
        <v>1</v>
      </c>
      <c r="N264" s="224" t="s">
        <v>40</v>
      </c>
      <c r="O264" s="92"/>
      <c r="P264" s="225">
        <f>O264*H264</f>
        <v>0</v>
      </c>
      <c r="Q264" s="225">
        <v>0.0057400000000000003</v>
      </c>
      <c r="R264" s="225">
        <f>Q264*H264</f>
        <v>0.13002822</v>
      </c>
      <c r="S264" s="225">
        <v>0</v>
      </c>
      <c r="T264" s="22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7" t="s">
        <v>205</v>
      </c>
      <c r="AT264" s="227" t="s">
        <v>135</v>
      </c>
      <c r="AU264" s="227" t="s">
        <v>84</v>
      </c>
      <c r="AY264" s="18" t="s">
        <v>131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18" t="s">
        <v>82</v>
      </c>
      <c r="BK264" s="228">
        <f>ROUND(I264*H264,2)</f>
        <v>0</v>
      </c>
      <c r="BL264" s="18" t="s">
        <v>205</v>
      </c>
      <c r="BM264" s="227" t="s">
        <v>480</v>
      </c>
    </row>
    <row r="265" s="13" customFormat="1">
      <c r="A265" s="13"/>
      <c r="B265" s="229"/>
      <c r="C265" s="230"/>
      <c r="D265" s="231" t="s">
        <v>152</v>
      </c>
      <c r="E265" s="232" t="s">
        <v>1</v>
      </c>
      <c r="F265" s="233" t="s">
        <v>424</v>
      </c>
      <c r="G265" s="230"/>
      <c r="H265" s="234">
        <v>22.652999999999999</v>
      </c>
      <c r="I265" s="235"/>
      <c r="J265" s="230"/>
      <c r="K265" s="230"/>
      <c r="L265" s="236"/>
      <c r="M265" s="237"/>
      <c r="N265" s="238"/>
      <c r="O265" s="238"/>
      <c r="P265" s="238"/>
      <c r="Q265" s="238"/>
      <c r="R265" s="238"/>
      <c r="S265" s="238"/>
      <c r="T265" s="23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0" t="s">
        <v>152</v>
      </c>
      <c r="AU265" s="240" t="s">
        <v>84</v>
      </c>
      <c r="AV265" s="13" t="s">
        <v>84</v>
      </c>
      <c r="AW265" s="13" t="s">
        <v>31</v>
      </c>
      <c r="AX265" s="13" t="s">
        <v>82</v>
      </c>
      <c r="AY265" s="240" t="s">
        <v>131</v>
      </c>
    </row>
    <row r="266" s="2" customFormat="1" ht="24.15" customHeight="1">
      <c r="A266" s="39"/>
      <c r="B266" s="40"/>
      <c r="C266" s="216" t="s">
        <v>481</v>
      </c>
      <c r="D266" s="216" t="s">
        <v>135</v>
      </c>
      <c r="E266" s="217" t="s">
        <v>482</v>
      </c>
      <c r="F266" s="218" t="s">
        <v>483</v>
      </c>
      <c r="G266" s="219" t="s">
        <v>197</v>
      </c>
      <c r="H266" s="220">
        <v>15</v>
      </c>
      <c r="I266" s="221"/>
      <c r="J266" s="222">
        <f>ROUND(I266*H266,2)</f>
        <v>0</v>
      </c>
      <c r="K266" s="218" t="s">
        <v>1</v>
      </c>
      <c r="L266" s="45"/>
      <c r="M266" s="223" t="s">
        <v>1</v>
      </c>
      <c r="N266" s="224" t="s">
        <v>40</v>
      </c>
      <c r="O266" s="92"/>
      <c r="P266" s="225">
        <f>O266*H266</f>
        <v>0</v>
      </c>
      <c r="Q266" s="225">
        <v>0.0043445000000000003</v>
      </c>
      <c r="R266" s="225">
        <f>Q266*H266</f>
        <v>0.065167500000000003</v>
      </c>
      <c r="S266" s="225">
        <v>0</v>
      </c>
      <c r="T266" s="22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7" t="s">
        <v>205</v>
      </c>
      <c r="AT266" s="227" t="s">
        <v>135</v>
      </c>
      <c r="AU266" s="227" t="s">
        <v>84</v>
      </c>
      <c r="AY266" s="18" t="s">
        <v>131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8" t="s">
        <v>82</v>
      </c>
      <c r="BK266" s="228">
        <f>ROUND(I266*H266,2)</f>
        <v>0</v>
      </c>
      <c r="BL266" s="18" t="s">
        <v>205</v>
      </c>
      <c r="BM266" s="227" t="s">
        <v>484</v>
      </c>
    </row>
    <row r="267" s="13" customFormat="1">
      <c r="A267" s="13"/>
      <c r="B267" s="229"/>
      <c r="C267" s="230"/>
      <c r="D267" s="231" t="s">
        <v>152</v>
      </c>
      <c r="E267" s="232" t="s">
        <v>1</v>
      </c>
      <c r="F267" s="233" t="s">
        <v>485</v>
      </c>
      <c r="G267" s="230"/>
      <c r="H267" s="234">
        <v>15</v>
      </c>
      <c r="I267" s="235"/>
      <c r="J267" s="230"/>
      <c r="K267" s="230"/>
      <c r="L267" s="236"/>
      <c r="M267" s="237"/>
      <c r="N267" s="238"/>
      <c r="O267" s="238"/>
      <c r="P267" s="238"/>
      <c r="Q267" s="238"/>
      <c r="R267" s="238"/>
      <c r="S267" s="238"/>
      <c r="T267" s="23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0" t="s">
        <v>152</v>
      </c>
      <c r="AU267" s="240" t="s">
        <v>84</v>
      </c>
      <c r="AV267" s="13" t="s">
        <v>84</v>
      </c>
      <c r="AW267" s="13" t="s">
        <v>31</v>
      </c>
      <c r="AX267" s="13" t="s">
        <v>82</v>
      </c>
      <c r="AY267" s="240" t="s">
        <v>131</v>
      </c>
    </row>
    <row r="268" s="2" customFormat="1" ht="37.8" customHeight="1">
      <c r="A268" s="39"/>
      <c r="B268" s="40"/>
      <c r="C268" s="216" t="s">
        <v>486</v>
      </c>
      <c r="D268" s="216" t="s">
        <v>135</v>
      </c>
      <c r="E268" s="217" t="s">
        <v>487</v>
      </c>
      <c r="F268" s="218" t="s">
        <v>488</v>
      </c>
      <c r="G268" s="219" t="s">
        <v>197</v>
      </c>
      <c r="H268" s="220">
        <v>31</v>
      </c>
      <c r="I268" s="221"/>
      <c r="J268" s="222">
        <f>ROUND(I268*H268,2)</f>
        <v>0</v>
      </c>
      <c r="K268" s="218" t="s">
        <v>139</v>
      </c>
      <c r="L268" s="45"/>
      <c r="M268" s="223" t="s">
        <v>1</v>
      </c>
      <c r="N268" s="224" t="s">
        <v>40</v>
      </c>
      <c r="O268" s="92"/>
      <c r="P268" s="225">
        <f>O268*H268</f>
        <v>0</v>
      </c>
      <c r="Q268" s="225">
        <v>0.00297</v>
      </c>
      <c r="R268" s="225">
        <f>Q268*H268</f>
        <v>0.092069999999999999</v>
      </c>
      <c r="S268" s="225">
        <v>0</v>
      </c>
      <c r="T268" s="22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7" t="s">
        <v>205</v>
      </c>
      <c r="AT268" s="227" t="s">
        <v>135</v>
      </c>
      <c r="AU268" s="227" t="s">
        <v>84</v>
      </c>
      <c r="AY268" s="18" t="s">
        <v>131</v>
      </c>
      <c r="BE268" s="228">
        <f>IF(N268="základní",J268,0)</f>
        <v>0</v>
      </c>
      <c r="BF268" s="228">
        <f>IF(N268="snížená",J268,0)</f>
        <v>0</v>
      </c>
      <c r="BG268" s="228">
        <f>IF(N268="zákl. přenesená",J268,0)</f>
        <v>0</v>
      </c>
      <c r="BH268" s="228">
        <f>IF(N268="sníž. přenesená",J268,0)</f>
        <v>0</v>
      </c>
      <c r="BI268" s="228">
        <f>IF(N268="nulová",J268,0)</f>
        <v>0</v>
      </c>
      <c r="BJ268" s="18" t="s">
        <v>82</v>
      </c>
      <c r="BK268" s="228">
        <f>ROUND(I268*H268,2)</f>
        <v>0</v>
      </c>
      <c r="BL268" s="18" t="s">
        <v>205</v>
      </c>
      <c r="BM268" s="227" t="s">
        <v>489</v>
      </c>
    </row>
    <row r="269" s="2" customFormat="1" ht="37.8" customHeight="1">
      <c r="A269" s="39"/>
      <c r="B269" s="40"/>
      <c r="C269" s="216" t="s">
        <v>490</v>
      </c>
      <c r="D269" s="216" t="s">
        <v>135</v>
      </c>
      <c r="E269" s="217" t="s">
        <v>491</v>
      </c>
      <c r="F269" s="218" t="s">
        <v>492</v>
      </c>
      <c r="G269" s="219" t="s">
        <v>320</v>
      </c>
      <c r="H269" s="220">
        <v>5</v>
      </c>
      <c r="I269" s="221"/>
      <c r="J269" s="222">
        <f>ROUND(I269*H269,2)</f>
        <v>0</v>
      </c>
      <c r="K269" s="218" t="s">
        <v>139</v>
      </c>
      <c r="L269" s="45"/>
      <c r="M269" s="223" t="s">
        <v>1</v>
      </c>
      <c r="N269" s="224" t="s">
        <v>40</v>
      </c>
      <c r="O269" s="92"/>
      <c r="P269" s="225">
        <f>O269*H269</f>
        <v>0</v>
      </c>
      <c r="Q269" s="225">
        <v>0.0090200000000000002</v>
      </c>
      <c r="R269" s="225">
        <f>Q269*H269</f>
        <v>0.045100000000000001</v>
      </c>
      <c r="S269" s="225">
        <v>0</v>
      </c>
      <c r="T269" s="22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7" t="s">
        <v>205</v>
      </c>
      <c r="AT269" s="227" t="s">
        <v>135</v>
      </c>
      <c r="AU269" s="227" t="s">
        <v>84</v>
      </c>
      <c r="AY269" s="18" t="s">
        <v>131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8" t="s">
        <v>82</v>
      </c>
      <c r="BK269" s="228">
        <f>ROUND(I269*H269,2)</f>
        <v>0</v>
      </c>
      <c r="BL269" s="18" t="s">
        <v>205</v>
      </c>
      <c r="BM269" s="227" t="s">
        <v>493</v>
      </c>
    </row>
    <row r="270" s="13" customFormat="1">
      <c r="A270" s="13"/>
      <c r="B270" s="229"/>
      <c r="C270" s="230"/>
      <c r="D270" s="231" t="s">
        <v>152</v>
      </c>
      <c r="E270" s="232" t="s">
        <v>1</v>
      </c>
      <c r="F270" s="233" t="s">
        <v>252</v>
      </c>
      <c r="G270" s="230"/>
      <c r="H270" s="234">
        <v>5</v>
      </c>
      <c r="I270" s="235"/>
      <c r="J270" s="230"/>
      <c r="K270" s="230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152</v>
      </c>
      <c r="AU270" s="240" t="s">
        <v>84</v>
      </c>
      <c r="AV270" s="13" t="s">
        <v>84</v>
      </c>
      <c r="AW270" s="13" t="s">
        <v>31</v>
      </c>
      <c r="AX270" s="13" t="s">
        <v>82</v>
      </c>
      <c r="AY270" s="240" t="s">
        <v>131</v>
      </c>
    </row>
    <row r="271" s="2" customFormat="1" ht="37.8" customHeight="1">
      <c r="A271" s="39"/>
      <c r="B271" s="40"/>
      <c r="C271" s="216" t="s">
        <v>494</v>
      </c>
      <c r="D271" s="216" t="s">
        <v>135</v>
      </c>
      <c r="E271" s="217" t="s">
        <v>495</v>
      </c>
      <c r="F271" s="218" t="s">
        <v>496</v>
      </c>
      <c r="G271" s="219" t="s">
        <v>197</v>
      </c>
      <c r="H271" s="220">
        <v>32.359000000000002</v>
      </c>
      <c r="I271" s="221"/>
      <c r="J271" s="222">
        <f>ROUND(I271*H271,2)</f>
        <v>0</v>
      </c>
      <c r="K271" s="218" t="s">
        <v>139</v>
      </c>
      <c r="L271" s="45"/>
      <c r="M271" s="223" t="s">
        <v>1</v>
      </c>
      <c r="N271" s="224" t="s">
        <v>40</v>
      </c>
      <c r="O271" s="92"/>
      <c r="P271" s="225">
        <f>O271*H271</f>
        <v>0</v>
      </c>
      <c r="Q271" s="225">
        <v>0.0029099999999999998</v>
      </c>
      <c r="R271" s="225">
        <f>Q271*H271</f>
        <v>0.094164689999999995</v>
      </c>
      <c r="S271" s="225">
        <v>0</v>
      </c>
      <c r="T271" s="22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7" t="s">
        <v>205</v>
      </c>
      <c r="AT271" s="227" t="s">
        <v>135</v>
      </c>
      <c r="AU271" s="227" t="s">
        <v>84</v>
      </c>
      <c r="AY271" s="18" t="s">
        <v>131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8" t="s">
        <v>82</v>
      </c>
      <c r="BK271" s="228">
        <f>ROUND(I271*H271,2)</f>
        <v>0</v>
      </c>
      <c r="BL271" s="18" t="s">
        <v>205</v>
      </c>
      <c r="BM271" s="227" t="s">
        <v>497</v>
      </c>
    </row>
    <row r="272" s="13" customFormat="1">
      <c r="A272" s="13"/>
      <c r="B272" s="229"/>
      <c r="C272" s="230"/>
      <c r="D272" s="231" t="s">
        <v>152</v>
      </c>
      <c r="E272" s="232" t="s">
        <v>1</v>
      </c>
      <c r="F272" s="233" t="s">
        <v>454</v>
      </c>
      <c r="G272" s="230"/>
      <c r="H272" s="234">
        <v>32.359000000000002</v>
      </c>
      <c r="I272" s="235"/>
      <c r="J272" s="230"/>
      <c r="K272" s="230"/>
      <c r="L272" s="236"/>
      <c r="M272" s="237"/>
      <c r="N272" s="238"/>
      <c r="O272" s="238"/>
      <c r="P272" s="238"/>
      <c r="Q272" s="238"/>
      <c r="R272" s="238"/>
      <c r="S272" s="238"/>
      <c r="T272" s="23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0" t="s">
        <v>152</v>
      </c>
      <c r="AU272" s="240" t="s">
        <v>84</v>
      </c>
      <c r="AV272" s="13" t="s">
        <v>84</v>
      </c>
      <c r="AW272" s="13" t="s">
        <v>31</v>
      </c>
      <c r="AX272" s="13" t="s">
        <v>82</v>
      </c>
      <c r="AY272" s="240" t="s">
        <v>131</v>
      </c>
    </row>
    <row r="273" s="2" customFormat="1" ht="44.25" customHeight="1">
      <c r="A273" s="39"/>
      <c r="B273" s="40"/>
      <c r="C273" s="216" t="s">
        <v>498</v>
      </c>
      <c r="D273" s="216" t="s">
        <v>135</v>
      </c>
      <c r="E273" s="217" t="s">
        <v>499</v>
      </c>
      <c r="F273" s="218" t="s">
        <v>500</v>
      </c>
      <c r="G273" s="219" t="s">
        <v>197</v>
      </c>
      <c r="H273" s="220">
        <v>46</v>
      </c>
      <c r="I273" s="221"/>
      <c r="J273" s="222">
        <f>ROUND(I273*H273,2)</f>
        <v>0</v>
      </c>
      <c r="K273" s="218" t="s">
        <v>139</v>
      </c>
      <c r="L273" s="45"/>
      <c r="M273" s="223" t="s">
        <v>1</v>
      </c>
      <c r="N273" s="224" t="s">
        <v>40</v>
      </c>
      <c r="O273" s="92"/>
      <c r="P273" s="225">
        <f>O273*H273</f>
        <v>0</v>
      </c>
      <c r="Q273" s="225">
        <v>0.0043600000000000002</v>
      </c>
      <c r="R273" s="225">
        <f>Q273*H273</f>
        <v>0.20056000000000002</v>
      </c>
      <c r="S273" s="225">
        <v>0</v>
      </c>
      <c r="T273" s="226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7" t="s">
        <v>205</v>
      </c>
      <c r="AT273" s="227" t="s">
        <v>135</v>
      </c>
      <c r="AU273" s="227" t="s">
        <v>84</v>
      </c>
      <c r="AY273" s="18" t="s">
        <v>131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8" t="s">
        <v>82</v>
      </c>
      <c r="BK273" s="228">
        <f>ROUND(I273*H273,2)</f>
        <v>0</v>
      </c>
      <c r="BL273" s="18" t="s">
        <v>205</v>
      </c>
      <c r="BM273" s="227" t="s">
        <v>501</v>
      </c>
    </row>
    <row r="274" s="13" customFormat="1">
      <c r="A274" s="13"/>
      <c r="B274" s="229"/>
      <c r="C274" s="230"/>
      <c r="D274" s="231" t="s">
        <v>152</v>
      </c>
      <c r="E274" s="232" t="s">
        <v>1</v>
      </c>
      <c r="F274" s="233" t="s">
        <v>502</v>
      </c>
      <c r="G274" s="230"/>
      <c r="H274" s="234">
        <v>46</v>
      </c>
      <c r="I274" s="235"/>
      <c r="J274" s="230"/>
      <c r="K274" s="230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152</v>
      </c>
      <c r="AU274" s="240" t="s">
        <v>84</v>
      </c>
      <c r="AV274" s="13" t="s">
        <v>84</v>
      </c>
      <c r="AW274" s="13" t="s">
        <v>31</v>
      </c>
      <c r="AX274" s="13" t="s">
        <v>82</v>
      </c>
      <c r="AY274" s="240" t="s">
        <v>131</v>
      </c>
    </row>
    <row r="275" s="2" customFormat="1" ht="16.5" customHeight="1">
      <c r="A275" s="39"/>
      <c r="B275" s="40"/>
      <c r="C275" s="216" t="s">
        <v>503</v>
      </c>
      <c r="D275" s="216" t="s">
        <v>135</v>
      </c>
      <c r="E275" s="217" t="s">
        <v>504</v>
      </c>
      <c r="F275" s="218" t="s">
        <v>505</v>
      </c>
      <c r="G275" s="219" t="s">
        <v>197</v>
      </c>
      <c r="H275" s="220">
        <v>31</v>
      </c>
      <c r="I275" s="221"/>
      <c r="J275" s="222">
        <f>ROUND(I275*H275,2)</f>
        <v>0</v>
      </c>
      <c r="K275" s="218" t="s">
        <v>139</v>
      </c>
      <c r="L275" s="45"/>
      <c r="M275" s="223" t="s">
        <v>1</v>
      </c>
      <c r="N275" s="224" t="s">
        <v>40</v>
      </c>
      <c r="O275" s="92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7" t="s">
        <v>205</v>
      </c>
      <c r="AT275" s="227" t="s">
        <v>135</v>
      </c>
      <c r="AU275" s="227" t="s">
        <v>84</v>
      </c>
      <c r="AY275" s="18" t="s">
        <v>131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18" t="s">
        <v>82</v>
      </c>
      <c r="BK275" s="228">
        <f>ROUND(I275*H275,2)</f>
        <v>0</v>
      </c>
      <c r="BL275" s="18" t="s">
        <v>205</v>
      </c>
      <c r="BM275" s="227" t="s">
        <v>506</v>
      </c>
    </row>
    <row r="276" s="13" customFormat="1">
      <c r="A276" s="13"/>
      <c r="B276" s="229"/>
      <c r="C276" s="230"/>
      <c r="D276" s="231" t="s">
        <v>152</v>
      </c>
      <c r="E276" s="232" t="s">
        <v>1</v>
      </c>
      <c r="F276" s="233" t="s">
        <v>507</v>
      </c>
      <c r="G276" s="230"/>
      <c r="H276" s="234">
        <v>31</v>
      </c>
      <c r="I276" s="235"/>
      <c r="J276" s="230"/>
      <c r="K276" s="230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152</v>
      </c>
      <c r="AU276" s="240" t="s">
        <v>84</v>
      </c>
      <c r="AV276" s="13" t="s">
        <v>84</v>
      </c>
      <c r="AW276" s="13" t="s">
        <v>31</v>
      </c>
      <c r="AX276" s="13" t="s">
        <v>82</v>
      </c>
      <c r="AY276" s="240" t="s">
        <v>131</v>
      </c>
    </row>
    <row r="277" s="2" customFormat="1" ht="16.5" customHeight="1">
      <c r="A277" s="39"/>
      <c r="B277" s="40"/>
      <c r="C277" s="263" t="s">
        <v>508</v>
      </c>
      <c r="D277" s="263" t="s">
        <v>311</v>
      </c>
      <c r="E277" s="264" t="s">
        <v>509</v>
      </c>
      <c r="F277" s="265" t="s">
        <v>510</v>
      </c>
      <c r="G277" s="266" t="s">
        <v>197</v>
      </c>
      <c r="H277" s="267">
        <v>37.200000000000003</v>
      </c>
      <c r="I277" s="268"/>
      <c r="J277" s="269">
        <f>ROUND(I277*H277,2)</f>
        <v>0</v>
      </c>
      <c r="K277" s="265" t="s">
        <v>139</v>
      </c>
      <c r="L277" s="270"/>
      <c r="M277" s="271" t="s">
        <v>1</v>
      </c>
      <c r="N277" s="272" t="s">
        <v>40</v>
      </c>
      <c r="O277" s="92"/>
      <c r="P277" s="225">
        <f>O277*H277</f>
        <v>0</v>
      </c>
      <c r="Q277" s="225">
        <v>0.0013400000000000001</v>
      </c>
      <c r="R277" s="225">
        <f>Q277*H277</f>
        <v>0.049848000000000003</v>
      </c>
      <c r="S277" s="225">
        <v>0</v>
      </c>
      <c r="T277" s="22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7" t="s">
        <v>314</v>
      </c>
      <c r="AT277" s="227" t="s">
        <v>311</v>
      </c>
      <c r="AU277" s="227" t="s">
        <v>84</v>
      </c>
      <c r="AY277" s="18" t="s">
        <v>131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18" t="s">
        <v>82</v>
      </c>
      <c r="BK277" s="228">
        <f>ROUND(I277*H277,2)</f>
        <v>0</v>
      </c>
      <c r="BL277" s="18" t="s">
        <v>205</v>
      </c>
      <c r="BM277" s="227" t="s">
        <v>511</v>
      </c>
    </row>
    <row r="278" s="13" customFormat="1">
      <c r="A278" s="13"/>
      <c r="B278" s="229"/>
      <c r="C278" s="230"/>
      <c r="D278" s="231" t="s">
        <v>152</v>
      </c>
      <c r="E278" s="230"/>
      <c r="F278" s="233" t="s">
        <v>512</v>
      </c>
      <c r="G278" s="230"/>
      <c r="H278" s="234">
        <v>37.200000000000003</v>
      </c>
      <c r="I278" s="235"/>
      <c r="J278" s="230"/>
      <c r="K278" s="230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152</v>
      </c>
      <c r="AU278" s="240" t="s">
        <v>84</v>
      </c>
      <c r="AV278" s="13" t="s">
        <v>84</v>
      </c>
      <c r="AW278" s="13" t="s">
        <v>4</v>
      </c>
      <c r="AX278" s="13" t="s">
        <v>82</v>
      </c>
      <c r="AY278" s="240" t="s">
        <v>131</v>
      </c>
    </row>
    <row r="279" s="2" customFormat="1" ht="16.5" customHeight="1">
      <c r="A279" s="39"/>
      <c r="B279" s="40"/>
      <c r="C279" s="216" t="s">
        <v>513</v>
      </c>
      <c r="D279" s="216" t="s">
        <v>135</v>
      </c>
      <c r="E279" s="217" t="s">
        <v>514</v>
      </c>
      <c r="F279" s="218" t="s">
        <v>515</v>
      </c>
      <c r="G279" s="219" t="s">
        <v>320</v>
      </c>
      <c r="H279" s="220">
        <v>67</v>
      </c>
      <c r="I279" s="221"/>
      <c r="J279" s="222">
        <f>ROUND(I279*H279,2)</f>
        <v>0</v>
      </c>
      <c r="K279" s="218" t="s">
        <v>139</v>
      </c>
      <c r="L279" s="45"/>
      <c r="M279" s="223" t="s">
        <v>1</v>
      </c>
      <c r="N279" s="224" t="s">
        <v>40</v>
      </c>
      <c r="O279" s="92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7" t="s">
        <v>205</v>
      </c>
      <c r="AT279" s="227" t="s">
        <v>135</v>
      </c>
      <c r="AU279" s="227" t="s">
        <v>84</v>
      </c>
      <c r="AY279" s="18" t="s">
        <v>131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8" t="s">
        <v>82</v>
      </c>
      <c r="BK279" s="228">
        <f>ROUND(I279*H279,2)</f>
        <v>0</v>
      </c>
      <c r="BL279" s="18" t="s">
        <v>205</v>
      </c>
      <c r="BM279" s="227" t="s">
        <v>516</v>
      </c>
    </row>
    <row r="280" s="2" customFormat="1" ht="16.5" customHeight="1">
      <c r="A280" s="39"/>
      <c r="B280" s="40"/>
      <c r="C280" s="263" t="s">
        <v>517</v>
      </c>
      <c r="D280" s="263" t="s">
        <v>311</v>
      </c>
      <c r="E280" s="264" t="s">
        <v>518</v>
      </c>
      <c r="F280" s="265" t="s">
        <v>519</v>
      </c>
      <c r="G280" s="266" t="s">
        <v>320</v>
      </c>
      <c r="H280" s="267">
        <v>67</v>
      </c>
      <c r="I280" s="268"/>
      <c r="J280" s="269">
        <f>ROUND(I280*H280,2)</f>
        <v>0</v>
      </c>
      <c r="K280" s="265" t="s">
        <v>139</v>
      </c>
      <c r="L280" s="270"/>
      <c r="M280" s="271" t="s">
        <v>1</v>
      </c>
      <c r="N280" s="272" t="s">
        <v>40</v>
      </c>
      <c r="O280" s="92"/>
      <c r="P280" s="225">
        <f>O280*H280</f>
        <v>0</v>
      </c>
      <c r="Q280" s="225">
        <v>0.00093999999999999997</v>
      </c>
      <c r="R280" s="225">
        <f>Q280*H280</f>
        <v>0.062979999999999994</v>
      </c>
      <c r="S280" s="225">
        <v>0</v>
      </c>
      <c r="T280" s="22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7" t="s">
        <v>314</v>
      </c>
      <c r="AT280" s="227" t="s">
        <v>311</v>
      </c>
      <c r="AU280" s="227" t="s">
        <v>84</v>
      </c>
      <c r="AY280" s="18" t="s">
        <v>131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18" t="s">
        <v>82</v>
      </c>
      <c r="BK280" s="228">
        <f>ROUND(I280*H280,2)</f>
        <v>0</v>
      </c>
      <c r="BL280" s="18" t="s">
        <v>205</v>
      </c>
      <c r="BM280" s="227" t="s">
        <v>520</v>
      </c>
    </row>
    <row r="281" s="2" customFormat="1" ht="16.5" customHeight="1">
      <c r="A281" s="39"/>
      <c r="B281" s="40"/>
      <c r="C281" s="216" t="s">
        <v>521</v>
      </c>
      <c r="D281" s="216" t="s">
        <v>135</v>
      </c>
      <c r="E281" s="217" t="s">
        <v>522</v>
      </c>
      <c r="F281" s="218" t="s">
        <v>523</v>
      </c>
      <c r="G281" s="219" t="s">
        <v>320</v>
      </c>
      <c r="H281" s="220">
        <v>3</v>
      </c>
      <c r="I281" s="221"/>
      <c r="J281" s="222">
        <f>ROUND(I281*H281,2)</f>
        <v>0</v>
      </c>
      <c r="K281" s="218" t="s">
        <v>139</v>
      </c>
      <c r="L281" s="45"/>
      <c r="M281" s="223" t="s">
        <v>1</v>
      </c>
      <c r="N281" s="224" t="s">
        <v>40</v>
      </c>
      <c r="O281" s="92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7" t="s">
        <v>205</v>
      </c>
      <c r="AT281" s="227" t="s">
        <v>135</v>
      </c>
      <c r="AU281" s="227" t="s">
        <v>84</v>
      </c>
      <c r="AY281" s="18" t="s">
        <v>131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8" t="s">
        <v>82</v>
      </c>
      <c r="BK281" s="228">
        <f>ROUND(I281*H281,2)</f>
        <v>0</v>
      </c>
      <c r="BL281" s="18" t="s">
        <v>205</v>
      </c>
      <c r="BM281" s="227" t="s">
        <v>524</v>
      </c>
    </row>
    <row r="282" s="2" customFormat="1" ht="16.5" customHeight="1">
      <c r="A282" s="39"/>
      <c r="B282" s="40"/>
      <c r="C282" s="263" t="s">
        <v>525</v>
      </c>
      <c r="D282" s="263" t="s">
        <v>311</v>
      </c>
      <c r="E282" s="264" t="s">
        <v>526</v>
      </c>
      <c r="F282" s="265" t="s">
        <v>527</v>
      </c>
      <c r="G282" s="266" t="s">
        <v>320</v>
      </c>
      <c r="H282" s="267">
        <v>3</v>
      </c>
      <c r="I282" s="268"/>
      <c r="J282" s="269">
        <f>ROUND(I282*H282,2)</f>
        <v>0</v>
      </c>
      <c r="K282" s="265" t="s">
        <v>1</v>
      </c>
      <c r="L282" s="270"/>
      <c r="M282" s="271" t="s">
        <v>1</v>
      </c>
      <c r="N282" s="272" t="s">
        <v>40</v>
      </c>
      <c r="O282" s="92"/>
      <c r="P282" s="225">
        <f>O282*H282</f>
        <v>0</v>
      </c>
      <c r="Q282" s="225">
        <v>0.00025000000000000001</v>
      </c>
      <c r="R282" s="225">
        <f>Q282*H282</f>
        <v>0.00075000000000000002</v>
      </c>
      <c r="S282" s="225">
        <v>0</v>
      </c>
      <c r="T282" s="22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7" t="s">
        <v>314</v>
      </c>
      <c r="AT282" s="227" t="s">
        <v>311</v>
      </c>
      <c r="AU282" s="227" t="s">
        <v>84</v>
      </c>
      <c r="AY282" s="18" t="s">
        <v>131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18" t="s">
        <v>82</v>
      </c>
      <c r="BK282" s="228">
        <f>ROUND(I282*H282,2)</f>
        <v>0</v>
      </c>
      <c r="BL282" s="18" t="s">
        <v>205</v>
      </c>
      <c r="BM282" s="227" t="s">
        <v>528</v>
      </c>
    </row>
    <row r="283" s="2" customFormat="1" ht="55.5" customHeight="1">
      <c r="A283" s="39"/>
      <c r="B283" s="40"/>
      <c r="C283" s="216" t="s">
        <v>529</v>
      </c>
      <c r="D283" s="216" t="s">
        <v>135</v>
      </c>
      <c r="E283" s="217" t="s">
        <v>530</v>
      </c>
      <c r="F283" s="218" t="s">
        <v>531</v>
      </c>
      <c r="G283" s="219" t="s">
        <v>385</v>
      </c>
      <c r="H283" s="273"/>
      <c r="I283" s="221"/>
      <c r="J283" s="222">
        <f>ROUND(I283*H283,2)</f>
        <v>0</v>
      </c>
      <c r="K283" s="218" t="s">
        <v>139</v>
      </c>
      <c r="L283" s="45"/>
      <c r="M283" s="223" t="s">
        <v>1</v>
      </c>
      <c r="N283" s="224" t="s">
        <v>40</v>
      </c>
      <c r="O283" s="92"/>
      <c r="P283" s="225">
        <f>O283*H283</f>
        <v>0</v>
      </c>
      <c r="Q283" s="225">
        <v>0</v>
      </c>
      <c r="R283" s="225">
        <f>Q283*H283</f>
        <v>0</v>
      </c>
      <c r="S283" s="225">
        <v>0</v>
      </c>
      <c r="T283" s="22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7" t="s">
        <v>205</v>
      </c>
      <c r="AT283" s="227" t="s">
        <v>135</v>
      </c>
      <c r="AU283" s="227" t="s">
        <v>84</v>
      </c>
      <c r="AY283" s="18" t="s">
        <v>131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18" t="s">
        <v>82</v>
      </c>
      <c r="BK283" s="228">
        <f>ROUND(I283*H283,2)</f>
        <v>0</v>
      </c>
      <c r="BL283" s="18" t="s">
        <v>205</v>
      </c>
      <c r="BM283" s="227" t="s">
        <v>532</v>
      </c>
    </row>
    <row r="284" s="12" customFormat="1" ht="22.8" customHeight="1">
      <c r="A284" s="12"/>
      <c r="B284" s="200"/>
      <c r="C284" s="201"/>
      <c r="D284" s="202" t="s">
        <v>74</v>
      </c>
      <c r="E284" s="214" t="s">
        <v>533</v>
      </c>
      <c r="F284" s="214" t="s">
        <v>534</v>
      </c>
      <c r="G284" s="201"/>
      <c r="H284" s="201"/>
      <c r="I284" s="204"/>
      <c r="J284" s="215">
        <f>BK284</f>
        <v>0</v>
      </c>
      <c r="K284" s="201"/>
      <c r="L284" s="206"/>
      <c r="M284" s="207"/>
      <c r="N284" s="208"/>
      <c r="O284" s="208"/>
      <c r="P284" s="209">
        <f>SUM(P285:P337)</f>
        <v>0</v>
      </c>
      <c r="Q284" s="208"/>
      <c r="R284" s="209">
        <f>SUM(R285:R337)</f>
        <v>13.093791769999999</v>
      </c>
      <c r="S284" s="208"/>
      <c r="T284" s="210">
        <f>SUM(T285:T337)</f>
        <v>11.059362499999999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1" t="s">
        <v>84</v>
      </c>
      <c r="AT284" s="212" t="s">
        <v>74</v>
      </c>
      <c r="AU284" s="212" t="s">
        <v>82</v>
      </c>
      <c r="AY284" s="211" t="s">
        <v>131</v>
      </c>
      <c r="BK284" s="213">
        <f>SUM(BK285:BK337)</f>
        <v>0</v>
      </c>
    </row>
    <row r="285" s="2" customFormat="1" ht="24.15" customHeight="1">
      <c r="A285" s="39"/>
      <c r="B285" s="40"/>
      <c r="C285" s="216" t="s">
        <v>535</v>
      </c>
      <c r="D285" s="216" t="s">
        <v>135</v>
      </c>
      <c r="E285" s="217" t="s">
        <v>536</v>
      </c>
      <c r="F285" s="218" t="s">
        <v>537</v>
      </c>
      <c r="G285" s="219" t="s">
        <v>138</v>
      </c>
      <c r="H285" s="220">
        <v>248.52500000000001</v>
      </c>
      <c r="I285" s="221"/>
      <c r="J285" s="222">
        <f>ROUND(I285*H285,2)</f>
        <v>0</v>
      </c>
      <c r="K285" s="218" t="s">
        <v>139</v>
      </c>
      <c r="L285" s="45"/>
      <c r="M285" s="223" t="s">
        <v>1</v>
      </c>
      <c r="N285" s="224" t="s">
        <v>40</v>
      </c>
      <c r="O285" s="92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7" t="s">
        <v>205</v>
      </c>
      <c r="AT285" s="227" t="s">
        <v>135</v>
      </c>
      <c r="AU285" s="227" t="s">
        <v>84</v>
      </c>
      <c r="AY285" s="18" t="s">
        <v>131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8" t="s">
        <v>82</v>
      </c>
      <c r="BK285" s="228">
        <f>ROUND(I285*H285,2)</f>
        <v>0</v>
      </c>
      <c r="BL285" s="18" t="s">
        <v>205</v>
      </c>
      <c r="BM285" s="227" t="s">
        <v>538</v>
      </c>
    </row>
    <row r="286" s="13" customFormat="1">
      <c r="A286" s="13"/>
      <c r="B286" s="229"/>
      <c r="C286" s="230"/>
      <c r="D286" s="231" t="s">
        <v>152</v>
      </c>
      <c r="E286" s="232" t="s">
        <v>1</v>
      </c>
      <c r="F286" s="233" t="s">
        <v>290</v>
      </c>
      <c r="G286" s="230"/>
      <c r="H286" s="234">
        <v>234.76400000000001</v>
      </c>
      <c r="I286" s="235"/>
      <c r="J286" s="230"/>
      <c r="K286" s="230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152</v>
      </c>
      <c r="AU286" s="240" t="s">
        <v>84</v>
      </c>
      <c r="AV286" s="13" t="s">
        <v>84</v>
      </c>
      <c r="AW286" s="13" t="s">
        <v>31</v>
      </c>
      <c r="AX286" s="13" t="s">
        <v>75</v>
      </c>
      <c r="AY286" s="240" t="s">
        <v>131</v>
      </c>
    </row>
    <row r="287" s="13" customFormat="1">
      <c r="A287" s="13"/>
      <c r="B287" s="229"/>
      <c r="C287" s="230"/>
      <c r="D287" s="231" t="s">
        <v>152</v>
      </c>
      <c r="E287" s="232" t="s">
        <v>1</v>
      </c>
      <c r="F287" s="233" t="s">
        <v>291</v>
      </c>
      <c r="G287" s="230"/>
      <c r="H287" s="234">
        <v>13.760999999999999</v>
      </c>
      <c r="I287" s="235"/>
      <c r="J287" s="230"/>
      <c r="K287" s="230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152</v>
      </c>
      <c r="AU287" s="240" t="s">
        <v>84</v>
      </c>
      <c r="AV287" s="13" t="s">
        <v>84</v>
      </c>
      <c r="AW287" s="13" t="s">
        <v>31</v>
      </c>
      <c r="AX287" s="13" t="s">
        <v>75</v>
      </c>
      <c r="AY287" s="240" t="s">
        <v>131</v>
      </c>
    </row>
    <row r="288" s="15" customFormat="1">
      <c r="A288" s="15"/>
      <c r="B288" s="252"/>
      <c r="C288" s="253"/>
      <c r="D288" s="231" t="s">
        <v>152</v>
      </c>
      <c r="E288" s="254" t="s">
        <v>1</v>
      </c>
      <c r="F288" s="255" t="s">
        <v>294</v>
      </c>
      <c r="G288" s="253"/>
      <c r="H288" s="256">
        <v>248.52500000000001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2" t="s">
        <v>152</v>
      </c>
      <c r="AU288" s="262" t="s">
        <v>84</v>
      </c>
      <c r="AV288" s="15" t="s">
        <v>140</v>
      </c>
      <c r="AW288" s="15" t="s">
        <v>31</v>
      </c>
      <c r="AX288" s="15" t="s">
        <v>82</v>
      </c>
      <c r="AY288" s="262" t="s">
        <v>131</v>
      </c>
    </row>
    <row r="289" s="2" customFormat="1" ht="24.15" customHeight="1">
      <c r="A289" s="39"/>
      <c r="B289" s="40"/>
      <c r="C289" s="263" t="s">
        <v>539</v>
      </c>
      <c r="D289" s="263" t="s">
        <v>311</v>
      </c>
      <c r="E289" s="264" t="s">
        <v>540</v>
      </c>
      <c r="F289" s="265" t="s">
        <v>541</v>
      </c>
      <c r="G289" s="266" t="s">
        <v>320</v>
      </c>
      <c r="H289" s="267">
        <v>4360.3710000000001</v>
      </c>
      <c r="I289" s="268"/>
      <c r="J289" s="269">
        <f>ROUND(I289*H289,2)</f>
        <v>0</v>
      </c>
      <c r="K289" s="265" t="s">
        <v>139</v>
      </c>
      <c r="L289" s="270"/>
      <c r="M289" s="271" t="s">
        <v>1</v>
      </c>
      <c r="N289" s="272" t="s">
        <v>40</v>
      </c>
      <c r="O289" s="92"/>
      <c r="P289" s="225">
        <f>O289*H289</f>
        <v>0</v>
      </c>
      <c r="Q289" s="225">
        <v>0.0028999999999999998</v>
      </c>
      <c r="R289" s="225">
        <f>Q289*H289</f>
        <v>12.6450759</v>
      </c>
      <c r="S289" s="225">
        <v>0</v>
      </c>
      <c r="T289" s="22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7" t="s">
        <v>314</v>
      </c>
      <c r="AT289" s="227" t="s">
        <v>311</v>
      </c>
      <c r="AU289" s="227" t="s">
        <v>84</v>
      </c>
      <c r="AY289" s="18" t="s">
        <v>131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8" t="s">
        <v>82</v>
      </c>
      <c r="BK289" s="228">
        <f>ROUND(I289*H289,2)</f>
        <v>0</v>
      </c>
      <c r="BL289" s="18" t="s">
        <v>205</v>
      </c>
      <c r="BM289" s="227" t="s">
        <v>542</v>
      </c>
    </row>
    <row r="290" s="13" customFormat="1">
      <c r="A290" s="13"/>
      <c r="B290" s="229"/>
      <c r="C290" s="230"/>
      <c r="D290" s="231" t="s">
        <v>152</v>
      </c>
      <c r="E290" s="232" t="s">
        <v>1</v>
      </c>
      <c r="F290" s="233" t="s">
        <v>543</v>
      </c>
      <c r="G290" s="230"/>
      <c r="H290" s="234">
        <v>3963.9740000000002</v>
      </c>
      <c r="I290" s="235"/>
      <c r="J290" s="230"/>
      <c r="K290" s="230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152</v>
      </c>
      <c r="AU290" s="240" t="s">
        <v>84</v>
      </c>
      <c r="AV290" s="13" t="s">
        <v>84</v>
      </c>
      <c r="AW290" s="13" t="s">
        <v>31</v>
      </c>
      <c r="AX290" s="13" t="s">
        <v>82</v>
      </c>
      <c r="AY290" s="240" t="s">
        <v>131</v>
      </c>
    </row>
    <row r="291" s="13" customFormat="1">
      <c r="A291" s="13"/>
      <c r="B291" s="229"/>
      <c r="C291" s="230"/>
      <c r="D291" s="231" t="s">
        <v>152</v>
      </c>
      <c r="E291" s="230"/>
      <c r="F291" s="233" t="s">
        <v>544</v>
      </c>
      <c r="G291" s="230"/>
      <c r="H291" s="234">
        <v>4360.3710000000001</v>
      </c>
      <c r="I291" s="235"/>
      <c r="J291" s="230"/>
      <c r="K291" s="230"/>
      <c r="L291" s="236"/>
      <c r="M291" s="237"/>
      <c r="N291" s="238"/>
      <c r="O291" s="238"/>
      <c r="P291" s="238"/>
      <c r="Q291" s="238"/>
      <c r="R291" s="238"/>
      <c r="S291" s="238"/>
      <c r="T291" s="23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0" t="s">
        <v>152</v>
      </c>
      <c r="AU291" s="240" t="s">
        <v>84</v>
      </c>
      <c r="AV291" s="13" t="s">
        <v>84</v>
      </c>
      <c r="AW291" s="13" t="s">
        <v>4</v>
      </c>
      <c r="AX291" s="13" t="s">
        <v>82</v>
      </c>
      <c r="AY291" s="240" t="s">
        <v>131</v>
      </c>
    </row>
    <row r="292" s="2" customFormat="1" ht="24.15" customHeight="1">
      <c r="A292" s="39"/>
      <c r="B292" s="40"/>
      <c r="C292" s="216" t="s">
        <v>545</v>
      </c>
      <c r="D292" s="216" t="s">
        <v>135</v>
      </c>
      <c r="E292" s="217" t="s">
        <v>546</v>
      </c>
      <c r="F292" s="218" t="s">
        <v>547</v>
      </c>
      <c r="G292" s="219" t="s">
        <v>197</v>
      </c>
      <c r="H292" s="220">
        <v>31</v>
      </c>
      <c r="I292" s="221"/>
      <c r="J292" s="222">
        <f>ROUND(I292*H292,2)</f>
        <v>0</v>
      </c>
      <c r="K292" s="218" t="s">
        <v>139</v>
      </c>
      <c r="L292" s="45"/>
      <c r="M292" s="223" t="s">
        <v>1</v>
      </c>
      <c r="N292" s="224" t="s">
        <v>40</v>
      </c>
      <c r="O292" s="92"/>
      <c r="P292" s="225">
        <f>O292*H292</f>
        <v>0</v>
      </c>
      <c r="Q292" s="225">
        <v>1.0000000000000001E-05</v>
      </c>
      <c r="R292" s="225">
        <f>Q292*H292</f>
        <v>0.00031</v>
      </c>
      <c r="S292" s="225">
        <v>0</v>
      </c>
      <c r="T292" s="22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7" t="s">
        <v>205</v>
      </c>
      <c r="AT292" s="227" t="s">
        <v>135</v>
      </c>
      <c r="AU292" s="227" t="s">
        <v>84</v>
      </c>
      <c r="AY292" s="18" t="s">
        <v>131</v>
      </c>
      <c r="BE292" s="228">
        <f>IF(N292="základní",J292,0)</f>
        <v>0</v>
      </c>
      <c r="BF292" s="228">
        <f>IF(N292="snížená",J292,0)</f>
        <v>0</v>
      </c>
      <c r="BG292" s="228">
        <f>IF(N292="zákl. přenesená",J292,0)</f>
        <v>0</v>
      </c>
      <c r="BH292" s="228">
        <f>IF(N292="sníž. přenesená",J292,0)</f>
        <v>0</v>
      </c>
      <c r="BI292" s="228">
        <f>IF(N292="nulová",J292,0)</f>
        <v>0</v>
      </c>
      <c r="BJ292" s="18" t="s">
        <v>82</v>
      </c>
      <c r="BK292" s="228">
        <f>ROUND(I292*H292,2)</f>
        <v>0</v>
      </c>
      <c r="BL292" s="18" t="s">
        <v>205</v>
      </c>
      <c r="BM292" s="227" t="s">
        <v>548</v>
      </c>
    </row>
    <row r="293" s="2" customFormat="1" ht="16.5" customHeight="1">
      <c r="A293" s="39"/>
      <c r="B293" s="40"/>
      <c r="C293" s="263" t="s">
        <v>549</v>
      </c>
      <c r="D293" s="263" t="s">
        <v>311</v>
      </c>
      <c r="E293" s="264" t="s">
        <v>550</v>
      </c>
      <c r="F293" s="265" t="s">
        <v>551</v>
      </c>
      <c r="G293" s="266" t="s">
        <v>197</v>
      </c>
      <c r="H293" s="267">
        <v>31</v>
      </c>
      <c r="I293" s="268"/>
      <c r="J293" s="269">
        <f>ROUND(I293*H293,2)</f>
        <v>0</v>
      </c>
      <c r="K293" s="265" t="s">
        <v>139</v>
      </c>
      <c r="L293" s="270"/>
      <c r="M293" s="271" t="s">
        <v>1</v>
      </c>
      <c r="N293" s="272" t="s">
        <v>40</v>
      </c>
      <c r="O293" s="92"/>
      <c r="P293" s="225">
        <f>O293*H293</f>
        <v>0</v>
      </c>
      <c r="Q293" s="225">
        <v>6.9999999999999994E-05</v>
      </c>
      <c r="R293" s="225">
        <f>Q293*H293</f>
        <v>0.0021699999999999996</v>
      </c>
      <c r="S293" s="225">
        <v>0</v>
      </c>
      <c r="T293" s="226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7" t="s">
        <v>314</v>
      </c>
      <c r="AT293" s="227" t="s">
        <v>311</v>
      </c>
      <c r="AU293" s="227" t="s">
        <v>84</v>
      </c>
      <c r="AY293" s="18" t="s">
        <v>131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18" t="s">
        <v>82</v>
      </c>
      <c r="BK293" s="228">
        <f>ROUND(I293*H293,2)</f>
        <v>0</v>
      </c>
      <c r="BL293" s="18" t="s">
        <v>205</v>
      </c>
      <c r="BM293" s="227" t="s">
        <v>552</v>
      </c>
    </row>
    <row r="294" s="2" customFormat="1" ht="24.15" customHeight="1">
      <c r="A294" s="39"/>
      <c r="B294" s="40"/>
      <c r="C294" s="216" t="s">
        <v>553</v>
      </c>
      <c r="D294" s="216" t="s">
        <v>135</v>
      </c>
      <c r="E294" s="217" t="s">
        <v>554</v>
      </c>
      <c r="F294" s="218" t="s">
        <v>555</v>
      </c>
      <c r="G294" s="219" t="s">
        <v>197</v>
      </c>
      <c r="H294" s="220">
        <v>22.652999999999999</v>
      </c>
      <c r="I294" s="221"/>
      <c r="J294" s="222">
        <f>ROUND(I294*H294,2)</f>
        <v>0</v>
      </c>
      <c r="K294" s="218" t="s">
        <v>139</v>
      </c>
      <c r="L294" s="45"/>
      <c r="M294" s="223" t="s">
        <v>1</v>
      </c>
      <c r="N294" s="224" t="s">
        <v>40</v>
      </c>
      <c r="O294" s="92"/>
      <c r="P294" s="225">
        <f>O294*H294</f>
        <v>0</v>
      </c>
      <c r="Q294" s="225">
        <v>0.00125</v>
      </c>
      <c r="R294" s="225">
        <f>Q294*H294</f>
        <v>0.028316249999999998</v>
      </c>
      <c r="S294" s="225">
        <v>0</v>
      </c>
      <c r="T294" s="22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7" t="s">
        <v>205</v>
      </c>
      <c r="AT294" s="227" t="s">
        <v>135</v>
      </c>
      <c r="AU294" s="227" t="s">
        <v>84</v>
      </c>
      <c r="AY294" s="18" t="s">
        <v>131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8" t="s">
        <v>82</v>
      </c>
      <c r="BK294" s="228">
        <f>ROUND(I294*H294,2)</f>
        <v>0</v>
      </c>
      <c r="BL294" s="18" t="s">
        <v>205</v>
      </c>
      <c r="BM294" s="227" t="s">
        <v>556</v>
      </c>
    </row>
    <row r="295" s="13" customFormat="1">
      <c r="A295" s="13"/>
      <c r="B295" s="229"/>
      <c r="C295" s="230"/>
      <c r="D295" s="231" t="s">
        <v>152</v>
      </c>
      <c r="E295" s="232" t="s">
        <v>1</v>
      </c>
      <c r="F295" s="233" t="s">
        <v>424</v>
      </c>
      <c r="G295" s="230"/>
      <c r="H295" s="234">
        <v>22.652999999999999</v>
      </c>
      <c r="I295" s="235"/>
      <c r="J295" s="230"/>
      <c r="K295" s="230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152</v>
      </c>
      <c r="AU295" s="240" t="s">
        <v>84</v>
      </c>
      <c r="AV295" s="13" t="s">
        <v>84</v>
      </c>
      <c r="AW295" s="13" t="s">
        <v>31</v>
      </c>
      <c r="AX295" s="13" t="s">
        <v>82</v>
      </c>
      <c r="AY295" s="240" t="s">
        <v>131</v>
      </c>
    </row>
    <row r="296" s="2" customFormat="1" ht="16.5" customHeight="1">
      <c r="A296" s="39"/>
      <c r="B296" s="40"/>
      <c r="C296" s="263" t="s">
        <v>557</v>
      </c>
      <c r="D296" s="263" t="s">
        <v>311</v>
      </c>
      <c r="E296" s="264" t="s">
        <v>558</v>
      </c>
      <c r="F296" s="265" t="s">
        <v>559</v>
      </c>
      <c r="G296" s="266" t="s">
        <v>320</v>
      </c>
      <c r="H296" s="267">
        <v>69.998000000000005</v>
      </c>
      <c r="I296" s="268"/>
      <c r="J296" s="269">
        <f>ROUND(I296*H296,2)</f>
        <v>0</v>
      </c>
      <c r="K296" s="265" t="s">
        <v>139</v>
      </c>
      <c r="L296" s="270"/>
      <c r="M296" s="271" t="s">
        <v>1</v>
      </c>
      <c r="N296" s="272" t="s">
        <v>40</v>
      </c>
      <c r="O296" s="92"/>
      <c r="P296" s="225">
        <f>O296*H296</f>
        <v>0</v>
      </c>
      <c r="Q296" s="225">
        <v>0.0032000000000000002</v>
      </c>
      <c r="R296" s="225">
        <f>Q296*H296</f>
        <v>0.22399360000000002</v>
      </c>
      <c r="S296" s="225">
        <v>0</v>
      </c>
      <c r="T296" s="226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7" t="s">
        <v>314</v>
      </c>
      <c r="AT296" s="227" t="s">
        <v>311</v>
      </c>
      <c r="AU296" s="227" t="s">
        <v>84</v>
      </c>
      <c r="AY296" s="18" t="s">
        <v>131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8" t="s">
        <v>82</v>
      </c>
      <c r="BK296" s="228">
        <f>ROUND(I296*H296,2)</f>
        <v>0</v>
      </c>
      <c r="BL296" s="18" t="s">
        <v>205</v>
      </c>
      <c r="BM296" s="227" t="s">
        <v>560</v>
      </c>
    </row>
    <row r="297" s="13" customFormat="1">
      <c r="A297" s="13"/>
      <c r="B297" s="229"/>
      <c r="C297" s="230"/>
      <c r="D297" s="231" t="s">
        <v>152</v>
      </c>
      <c r="E297" s="230"/>
      <c r="F297" s="233" t="s">
        <v>561</v>
      </c>
      <c r="G297" s="230"/>
      <c r="H297" s="234">
        <v>69.998000000000005</v>
      </c>
      <c r="I297" s="235"/>
      <c r="J297" s="230"/>
      <c r="K297" s="230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152</v>
      </c>
      <c r="AU297" s="240" t="s">
        <v>84</v>
      </c>
      <c r="AV297" s="13" t="s">
        <v>84</v>
      </c>
      <c r="AW297" s="13" t="s">
        <v>4</v>
      </c>
      <c r="AX297" s="13" t="s">
        <v>82</v>
      </c>
      <c r="AY297" s="240" t="s">
        <v>131</v>
      </c>
    </row>
    <row r="298" s="2" customFormat="1" ht="24.15" customHeight="1">
      <c r="A298" s="39"/>
      <c r="B298" s="40"/>
      <c r="C298" s="216" t="s">
        <v>562</v>
      </c>
      <c r="D298" s="216" t="s">
        <v>135</v>
      </c>
      <c r="E298" s="217" t="s">
        <v>563</v>
      </c>
      <c r="F298" s="218" t="s">
        <v>564</v>
      </c>
      <c r="G298" s="219" t="s">
        <v>138</v>
      </c>
      <c r="H298" s="220">
        <v>248.52500000000001</v>
      </c>
      <c r="I298" s="221"/>
      <c r="J298" s="222">
        <f>ROUND(I298*H298,2)</f>
        <v>0</v>
      </c>
      <c r="K298" s="218" t="s">
        <v>139</v>
      </c>
      <c r="L298" s="45"/>
      <c r="M298" s="223" t="s">
        <v>1</v>
      </c>
      <c r="N298" s="224" t="s">
        <v>40</v>
      </c>
      <c r="O298" s="92"/>
      <c r="P298" s="225">
        <f>O298*H298</f>
        <v>0</v>
      </c>
      <c r="Q298" s="225">
        <v>0</v>
      </c>
      <c r="R298" s="225">
        <f>Q298*H298</f>
        <v>0</v>
      </c>
      <c r="S298" s="225">
        <v>0.044499999999999998</v>
      </c>
      <c r="T298" s="226">
        <f>S298*H298</f>
        <v>11.059362499999999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7" t="s">
        <v>205</v>
      </c>
      <c r="AT298" s="227" t="s">
        <v>135</v>
      </c>
      <c r="AU298" s="227" t="s">
        <v>84</v>
      </c>
      <c r="AY298" s="18" t="s">
        <v>131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18" t="s">
        <v>82</v>
      </c>
      <c r="BK298" s="228">
        <f>ROUND(I298*H298,2)</f>
        <v>0</v>
      </c>
      <c r="BL298" s="18" t="s">
        <v>205</v>
      </c>
      <c r="BM298" s="227" t="s">
        <v>565</v>
      </c>
    </row>
    <row r="299" s="13" customFormat="1">
      <c r="A299" s="13"/>
      <c r="B299" s="229"/>
      <c r="C299" s="230"/>
      <c r="D299" s="231" t="s">
        <v>152</v>
      </c>
      <c r="E299" s="232" t="s">
        <v>1</v>
      </c>
      <c r="F299" s="233" t="s">
        <v>290</v>
      </c>
      <c r="G299" s="230"/>
      <c r="H299" s="234">
        <v>234.76400000000001</v>
      </c>
      <c r="I299" s="235"/>
      <c r="J299" s="230"/>
      <c r="K299" s="230"/>
      <c r="L299" s="236"/>
      <c r="M299" s="237"/>
      <c r="N299" s="238"/>
      <c r="O299" s="238"/>
      <c r="P299" s="238"/>
      <c r="Q299" s="238"/>
      <c r="R299" s="238"/>
      <c r="S299" s="238"/>
      <c r="T299" s="23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0" t="s">
        <v>152</v>
      </c>
      <c r="AU299" s="240" t="s">
        <v>84</v>
      </c>
      <c r="AV299" s="13" t="s">
        <v>84</v>
      </c>
      <c r="AW299" s="13" t="s">
        <v>31</v>
      </c>
      <c r="AX299" s="13" t="s">
        <v>75</v>
      </c>
      <c r="AY299" s="240" t="s">
        <v>131</v>
      </c>
    </row>
    <row r="300" s="13" customFormat="1">
      <c r="A300" s="13"/>
      <c r="B300" s="229"/>
      <c r="C300" s="230"/>
      <c r="D300" s="231" t="s">
        <v>152</v>
      </c>
      <c r="E300" s="232" t="s">
        <v>1</v>
      </c>
      <c r="F300" s="233" t="s">
        <v>291</v>
      </c>
      <c r="G300" s="230"/>
      <c r="H300" s="234">
        <v>13.760999999999999</v>
      </c>
      <c r="I300" s="235"/>
      <c r="J300" s="230"/>
      <c r="K300" s="230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152</v>
      </c>
      <c r="AU300" s="240" t="s">
        <v>84</v>
      </c>
      <c r="AV300" s="13" t="s">
        <v>84</v>
      </c>
      <c r="AW300" s="13" t="s">
        <v>31</v>
      </c>
      <c r="AX300" s="13" t="s">
        <v>75</v>
      </c>
      <c r="AY300" s="240" t="s">
        <v>131</v>
      </c>
    </row>
    <row r="301" s="15" customFormat="1">
      <c r="A301" s="15"/>
      <c r="B301" s="252"/>
      <c r="C301" s="253"/>
      <c r="D301" s="231" t="s">
        <v>152</v>
      </c>
      <c r="E301" s="254" t="s">
        <v>1</v>
      </c>
      <c r="F301" s="255" t="s">
        <v>294</v>
      </c>
      <c r="G301" s="253"/>
      <c r="H301" s="256">
        <v>248.52500000000001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2" t="s">
        <v>152</v>
      </c>
      <c r="AU301" s="262" t="s">
        <v>84</v>
      </c>
      <c r="AV301" s="15" t="s">
        <v>140</v>
      </c>
      <c r="AW301" s="15" t="s">
        <v>31</v>
      </c>
      <c r="AX301" s="15" t="s">
        <v>82</v>
      </c>
      <c r="AY301" s="262" t="s">
        <v>131</v>
      </c>
    </row>
    <row r="302" s="2" customFormat="1" ht="24.15" customHeight="1">
      <c r="A302" s="39"/>
      <c r="B302" s="40"/>
      <c r="C302" s="216" t="s">
        <v>566</v>
      </c>
      <c r="D302" s="216" t="s">
        <v>135</v>
      </c>
      <c r="E302" s="217" t="s">
        <v>567</v>
      </c>
      <c r="F302" s="218" t="s">
        <v>568</v>
      </c>
      <c r="G302" s="219" t="s">
        <v>138</v>
      </c>
      <c r="H302" s="220">
        <v>248.52500000000001</v>
      </c>
      <c r="I302" s="221"/>
      <c r="J302" s="222">
        <f>ROUND(I302*H302,2)</f>
        <v>0</v>
      </c>
      <c r="K302" s="218" t="s">
        <v>139</v>
      </c>
      <c r="L302" s="45"/>
      <c r="M302" s="223" t="s">
        <v>1</v>
      </c>
      <c r="N302" s="224" t="s">
        <v>40</v>
      </c>
      <c r="O302" s="92"/>
      <c r="P302" s="225">
        <f>O302*H302</f>
        <v>0</v>
      </c>
      <c r="Q302" s="225">
        <v>0</v>
      </c>
      <c r="R302" s="225">
        <f>Q302*H302</f>
        <v>0</v>
      </c>
      <c r="S302" s="225">
        <v>0</v>
      </c>
      <c r="T302" s="226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7" t="s">
        <v>205</v>
      </c>
      <c r="AT302" s="227" t="s">
        <v>135</v>
      </c>
      <c r="AU302" s="227" t="s">
        <v>84</v>
      </c>
      <c r="AY302" s="18" t="s">
        <v>131</v>
      </c>
      <c r="BE302" s="228">
        <f>IF(N302="základní",J302,0)</f>
        <v>0</v>
      </c>
      <c r="BF302" s="228">
        <f>IF(N302="snížená",J302,0)</f>
        <v>0</v>
      </c>
      <c r="BG302" s="228">
        <f>IF(N302="zákl. přenesená",J302,0)</f>
        <v>0</v>
      </c>
      <c r="BH302" s="228">
        <f>IF(N302="sníž. přenesená",J302,0)</f>
        <v>0</v>
      </c>
      <c r="BI302" s="228">
        <f>IF(N302="nulová",J302,0)</f>
        <v>0</v>
      </c>
      <c r="BJ302" s="18" t="s">
        <v>82</v>
      </c>
      <c r="BK302" s="228">
        <f>ROUND(I302*H302,2)</f>
        <v>0</v>
      </c>
      <c r="BL302" s="18" t="s">
        <v>205</v>
      </c>
      <c r="BM302" s="227" t="s">
        <v>569</v>
      </c>
    </row>
    <row r="303" s="2" customFormat="1" ht="24.15" customHeight="1">
      <c r="A303" s="39"/>
      <c r="B303" s="40"/>
      <c r="C303" s="216" t="s">
        <v>570</v>
      </c>
      <c r="D303" s="216" t="s">
        <v>135</v>
      </c>
      <c r="E303" s="217" t="s">
        <v>571</v>
      </c>
      <c r="F303" s="218" t="s">
        <v>572</v>
      </c>
      <c r="G303" s="219" t="s">
        <v>320</v>
      </c>
      <c r="H303" s="220">
        <v>18</v>
      </c>
      <c r="I303" s="221"/>
      <c r="J303" s="222">
        <f>ROUND(I303*H303,2)</f>
        <v>0</v>
      </c>
      <c r="K303" s="218" t="s">
        <v>139</v>
      </c>
      <c r="L303" s="45"/>
      <c r="M303" s="223" t="s">
        <v>1</v>
      </c>
      <c r="N303" s="224" t="s">
        <v>40</v>
      </c>
      <c r="O303" s="92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7" t="s">
        <v>205</v>
      </c>
      <c r="AT303" s="227" t="s">
        <v>135</v>
      </c>
      <c r="AU303" s="227" t="s">
        <v>84</v>
      </c>
      <c r="AY303" s="18" t="s">
        <v>131</v>
      </c>
      <c r="BE303" s="228">
        <f>IF(N303="základní",J303,0)</f>
        <v>0</v>
      </c>
      <c r="BF303" s="228">
        <f>IF(N303="snížená",J303,0)</f>
        <v>0</v>
      </c>
      <c r="BG303" s="228">
        <f>IF(N303="zákl. přenesená",J303,0)</f>
        <v>0</v>
      </c>
      <c r="BH303" s="228">
        <f>IF(N303="sníž. přenesená",J303,0)</f>
        <v>0</v>
      </c>
      <c r="BI303" s="228">
        <f>IF(N303="nulová",J303,0)</f>
        <v>0</v>
      </c>
      <c r="BJ303" s="18" t="s">
        <v>82</v>
      </c>
      <c r="BK303" s="228">
        <f>ROUND(I303*H303,2)</f>
        <v>0</v>
      </c>
      <c r="BL303" s="18" t="s">
        <v>205</v>
      </c>
      <c r="BM303" s="227" t="s">
        <v>573</v>
      </c>
    </row>
    <row r="304" s="2" customFormat="1" ht="24.15" customHeight="1">
      <c r="A304" s="39"/>
      <c r="B304" s="40"/>
      <c r="C304" s="263" t="s">
        <v>574</v>
      </c>
      <c r="D304" s="263" t="s">
        <v>311</v>
      </c>
      <c r="E304" s="264" t="s">
        <v>575</v>
      </c>
      <c r="F304" s="265" t="s">
        <v>576</v>
      </c>
      <c r="G304" s="266" t="s">
        <v>320</v>
      </c>
      <c r="H304" s="267">
        <v>18.539999999999999</v>
      </c>
      <c r="I304" s="268"/>
      <c r="J304" s="269">
        <f>ROUND(I304*H304,2)</f>
        <v>0</v>
      </c>
      <c r="K304" s="265" t="s">
        <v>139</v>
      </c>
      <c r="L304" s="270"/>
      <c r="M304" s="271" t="s">
        <v>1</v>
      </c>
      <c r="N304" s="272" t="s">
        <v>40</v>
      </c>
      <c r="O304" s="92"/>
      <c r="P304" s="225">
        <f>O304*H304</f>
        <v>0</v>
      </c>
      <c r="Q304" s="225">
        <v>0.00010000000000000001</v>
      </c>
      <c r="R304" s="225">
        <f>Q304*H304</f>
        <v>0.001854</v>
      </c>
      <c r="S304" s="225">
        <v>0</v>
      </c>
      <c r="T304" s="22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7" t="s">
        <v>314</v>
      </c>
      <c r="AT304" s="227" t="s">
        <v>311</v>
      </c>
      <c r="AU304" s="227" t="s">
        <v>84</v>
      </c>
      <c r="AY304" s="18" t="s">
        <v>131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8" t="s">
        <v>82</v>
      </c>
      <c r="BK304" s="228">
        <f>ROUND(I304*H304,2)</f>
        <v>0</v>
      </c>
      <c r="BL304" s="18" t="s">
        <v>205</v>
      </c>
      <c r="BM304" s="227" t="s">
        <v>577</v>
      </c>
    </row>
    <row r="305" s="13" customFormat="1">
      <c r="A305" s="13"/>
      <c r="B305" s="229"/>
      <c r="C305" s="230"/>
      <c r="D305" s="231" t="s">
        <v>152</v>
      </c>
      <c r="E305" s="230"/>
      <c r="F305" s="233" t="s">
        <v>578</v>
      </c>
      <c r="G305" s="230"/>
      <c r="H305" s="234">
        <v>18.539999999999999</v>
      </c>
      <c r="I305" s="235"/>
      <c r="J305" s="230"/>
      <c r="K305" s="230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152</v>
      </c>
      <c r="AU305" s="240" t="s">
        <v>84</v>
      </c>
      <c r="AV305" s="13" t="s">
        <v>84</v>
      </c>
      <c r="AW305" s="13" t="s">
        <v>4</v>
      </c>
      <c r="AX305" s="13" t="s">
        <v>82</v>
      </c>
      <c r="AY305" s="240" t="s">
        <v>131</v>
      </c>
    </row>
    <row r="306" s="2" customFormat="1" ht="24.15" customHeight="1">
      <c r="A306" s="39"/>
      <c r="B306" s="40"/>
      <c r="C306" s="216" t="s">
        <v>579</v>
      </c>
      <c r="D306" s="216" t="s">
        <v>135</v>
      </c>
      <c r="E306" s="217" t="s">
        <v>580</v>
      </c>
      <c r="F306" s="218" t="s">
        <v>581</v>
      </c>
      <c r="G306" s="219" t="s">
        <v>320</v>
      </c>
      <c r="H306" s="220">
        <v>23</v>
      </c>
      <c r="I306" s="221"/>
      <c r="J306" s="222">
        <f>ROUND(I306*H306,2)</f>
        <v>0</v>
      </c>
      <c r="K306" s="218" t="s">
        <v>139</v>
      </c>
      <c r="L306" s="45"/>
      <c r="M306" s="223" t="s">
        <v>1</v>
      </c>
      <c r="N306" s="224" t="s">
        <v>40</v>
      </c>
      <c r="O306" s="92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7" t="s">
        <v>205</v>
      </c>
      <c r="AT306" s="227" t="s">
        <v>135</v>
      </c>
      <c r="AU306" s="227" t="s">
        <v>84</v>
      </c>
      <c r="AY306" s="18" t="s">
        <v>131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8" t="s">
        <v>82</v>
      </c>
      <c r="BK306" s="228">
        <f>ROUND(I306*H306,2)</f>
        <v>0</v>
      </c>
      <c r="BL306" s="18" t="s">
        <v>205</v>
      </c>
      <c r="BM306" s="227" t="s">
        <v>582</v>
      </c>
    </row>
    <row r="307" s="2" customFormat="1" ht="21.75" customHeight="1">
      <c r="A307" s="39"/>
      <c r="B307" s="40"/>
      <c r="C307" s="263" t="s">
        <v>583</v>
      </c>
      <c r="D307" s="263" t="s">
        <v>311</v>
      </c>
      <c r="E307" s="264" t="s">
        <v>584</v>
      </c>
      <c r="F307" s="265" t="s">
        <v>585</v>
      </c>
      <c r="G307" s="266" t="s">
        <v>320</v>
      </c>
      <c r="H307" s="267">
        <v>23.690000000000001</v>
      </c>
      <c r="I307" s="268"/>
      <c r="J307" s="269">
        <f>ROUND(I307*H307,2)</f>
        <v>0</v>
      </c>
      <c r="K307" s="265" t="s">
        <v>139</v>
      </c>
      <c r="L307" s="270"/>
      <c r="M307" s="271" t="s">
        <v>1</v>
      </c>
      <c r="N307" s="272" t="s">
        <v>40</v>
      </c>
      <c r="O307" s="92"/>
      <c r="P307" s="225">
        <f>O307*H307</f>
        <v>0</v>
      </c>
      <c r="Q307" s="225">
        <v>0.00020000000000000001</v>
      </c>
      <c r="R307" s="225">
        <f>Q307*H307</f>
        <v>0.0047380000000000009</v>
      </c>
      <c r="S307" s="225">
        <v>0</v>
      </c>
      <c r="T307" s="226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7" t="s">
        <v>314</v>
      </c>
      <c r="AT307" s="227" t="s">
        <v>311</v>
      </c>
      <c r="AU307" s="227" t="s">
        <v>84</v>
      </c>
      <c r="AY307" s="18" t="s">
        <v>131</v>
      </c>
      <c r="BE307" s="228">
        <f>IF(N307="základní",J307,0)</f>
        <v>0</v>
      </c>
      <c r="BF307" s="228">
        <f>IF(N307="snížená",J307,0)</f>
        <v>0</v>
      </c>
      <c r="BG307" s="228">
        <f>IF(N307="zákl. přenesená",J307,0)</f>
        <v>0</v>
      </c>
      <c r="BH307" s="228">
        <f>IF(N307="sníž. přenesená",J307,0)</f>
        <v>0</v>
      </c>
      <c r="BI307" s="228">
        <f>IF(N307="nulová",J307,0)</f>
        <v>0</v>
      </c>
      <c r="BJ307" s="18" t="s">
        <v>82</v>
      </c>
      <c r="BK307" s="228">
        <f>ROUND(I307*H307,2)</f>
        <v>0</v>
      </c>
      <c r="BL307" s="18" t="s">
        <v>205</v>
      </c>
      <c r="BM307" s="227" t="s">
        <v>586</v>
      </c>
    </row>
    <row r="308" s="13" customFormat="1">
      <c r="A308" s="13"/>
      <c r="B308" s="229"/>
      <c r="C308" s="230"/>
      <c r="D308" s="231" t="s">
        <v>152</v>
      </c>
      <c r="E308" s="230"/>
      <c r="F308" s="233" t="s">
        <v>587</v>
      </c>
      <c r="G308" s="230"/>
      <c r="H308" s="234">
        <v>23.690000000000001</v>
      </c>
      <c r="I308" s="235"/>
      <c r="J308" s="230"/>
      <c r="K308" s="230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152</v>
      </c>
      <c r="AU308" s="240" t="s">
        <v>84</v>
      </c>
      <c r="AV308" s="13" t="s">
        <v>84</v>
      </c>
      <c r="AW308" s="13" t="s">
        <v>4</v>
      </c>
      <c r="AX308" s="13" t="s">
        <v>82</v>
      </c>
      <c r="AY308" s="240" t="s">
        <v>131</v>
      </c>
    </row>
    <row r="309" s="2" customFormat="1" ht="24.15" customHeight="1">
      <c r="A309" s="39"/>
      <c r="B309" s="40"/>
      <c r="C309" s="216" t="s">
        <v>588</v>
      </c>
      <c r="D309" s="216" t="s">
        <v>135</v>
      </c>
      <c r="E309" s="217" t="s">
        <v>589</v>
      </c>
      <c r="F309" s="218" t="s">
        <v>590</v>
      </c>
      <c r="G309" s="219" t="s">
        <v>320</v>
      </c>
      <c r="H309" s="220">
        <v>5</v>
      </c>
      <c r="I309" s="221"/>
      <c r="J309" s="222">
        <f>ROUND(I309*H309,2)</f>
        <v>0</v>
      </c>
      <c r="K309" s="218" t="s">
        <v>139</v>
      </c>
      <c r="L309" s="45"/>
      <c r="M309" s="223" t="s">
        <v>1</v>
      </c>
      <c r="N309" s="224" t="s">
        <v>40</v>
      </c>
      <c r="O309" s="92"/>
      <c r="P309" s="225">
        <f>O309*H309</f>
        <v>0</v>
      </c>
      <c r="Q309" s="225">
        <v>0</v>
      </c>
      <c r="R309" s="225">
        <f>Q309*H309</f>
        <v>0</v>
      </c>
      <c r="S309" s="225">
        <v>0</v>
      </c>
      <c r="T309" s="22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7" t="s">
        <v>205</v>
      </c>
      <c r="AT309" s="227" t="s">
        <v>135</v>
      </c>
      <c r="AU309" s="227" t="s">
        <v>84</v>
      </c>
      <c r="AY309" s="18" t="s">
        <v>131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18" t="s">
        <v>82</v>
      </c>
      <c r="BK309" s="228">
        <f>ROUND(I309*H309,2)</f>
        <v>0</v>
      </c>
      <c r="BL309" s="18" t="s">
        <v>205</v>
      </c>
      <c r="BM309" s="227" t="s">
        <v>591</v>
      </c>
    </row>
    <row r="310" s="2" customFormat="1" ht="16.5" customHeight="1">
      <c r="A310" s="39"/>
      <c r="B310" s="40"/>
      <c r="C310" s="263" t="s">
        <v>592</v>
      </c>
      <c r="D310" s="263" t="s">
        <v>311</v>
      </c>
      <c r="E310" s="264" t="s">
        <v>593</v>
      </c>
      <c r="F310" s="265" t="s">
        <v>594</v>
      </c>
      <c r="G310" s="266" t="s">
        <v>320</v>
      </c>
      <c r="H310" s="267">
        <v>5</v>
      </c>
      <c r="I310" s="268"/>
      <c r="J310" s="269">
        <f>ROUND(I310*H310,2)</f>
        <v>0</v>
      </c>
      <c r="K310" s="265" t="s">
        <v>139</v>
      </c>
      <c r="L310" s="270"/>
      <c r="M310" s="271" t="s">
        <v>1</v>
      </c>
      <c r="N310" s="272" t="s">
        <v>40</v>
      </c>
      <c r="O310" s="92"/>
      <c r="P310" s="225">
        <f>O310*H310</f>
        <v>0</v>
      </c>
      <c r="Q310" s="225">
        <v>0.010500000000000001</v>
      </c>
      <c r="R310" s="225">
        <f>Q310*H310</f>
        <v>0.052500000000000005</v>
      </c>
      <c r="S310" s="225">
        <v>0</v>
      </c>
      <c r="T310" s="22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7" t="s">
        <v>314</v>
      </c>
      <c r="AT310" s="227" t="s">
        <v>311</v>
      </c>
      <c r="AU310" s="227" t="s">
        <v>84</v>
      </c>
      <c r="AY310" s="18" t="s">
        <v>131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18" t="s">
        <v>82</v>
      </c>
      <c r="BK310" s="228">
        <f>ROUND(I310*H310,2)</f>
        <v>0</v>
      </c>
      <c r="BL310" s="18" t="s">
        <v>205</v>
      </c>
      <c r="BM310" s="227" t="s">
        <v>595</v>
      </c>
    </row>
    <row r="311" s="2" customFormat="1" ht="24.15" customHeight="1">
      <c r="A311" s="39"/>
      <c r="B311" s="40"/>
      <c r="C311" s="216" t="s">
        <v>596</v>
      </c>
      <c r="D311" s="216" t="s">
        <v>135</v>
      </c>
      <c r="E311" s="217" t="s">
        <v>597</v>
      </c>
      <c r="F311" s="218" t="s">
        <v>598</v>
      </c>
      <c r="G311" s="219" t="s">
        <v>197</v>
      </c>
      <c r="H311" s="220">
        <v>25.998000000000001</v>
      </c>
      <c r="I311" s="221"/>
      <c r="J311" s="222">
        <f>ROUND(I311*H311,2)</f>
        <v>0</v>
      </c>
      <c r="K311" s="218" t="s">
        <v>139</v>
      </c>
      <c r="L311" s="45"/>
      <c r="M311" s="223" t="s">
        <v>1</v>
      </c>
      <c r="N311" s="224" t="s">
        <v>40</v>
      </c>
      <c r="O311" s="92"/>
      <c r="P311" s="225">
        <f>O311*H311</f>
        <v>0</v>
      </c>
      <c r="Q311" s="225">
        <v>0</v>
      </c>
      <c r="R311" s="225">
        <f>Q311*H311</f>
        <v>0</v>
      </c>
      <c r="S311" s="225">
        <v>0</v>
      </c>
      <c r="T311" s="226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7" t="s">
        <v>205</v>
      </c>
      <c r="AT311" s="227" t="s">
        <v>135</v>
      </c>
      <c r="AU311" s="227" t="s">
        <v>84</v>
      </c>
      <c r="AY311" s="18" t="s">
        <v>131</v>
      </c>
      <c r="BE311" s="228">
        <f>IF(N311="základní",J311,0)</f>
        <v>0</v>
      </c>
      <c r="BF311" s="228">
        <f>IF(N311="snížená",J311,0)</f>
        <v>0</v>
      </c>
      <c r="BG311" s="228">
        <f>IF(N311="zákl. přenesená",J311,0)</f>
        <v>0</v>
      </c>
      <c r="BH311" s="228">
        <f>IF(N311="sníž. přenesená",J311,0)</f>
        <v>0</v>
      </c>
      <c r="BI311" s="228">
        <f>IF(N311="nulová",J311,0)</f>
        <v>0</v>
      </c>
      <c r="BJ311" s="18" t="s">
        <v>82</v>
      </c>
      <c r="BK311" s="228">
        <f>ROUND(I311*H311,2)</f>
        <v>0</v>
      </c>
      <c r="BL311" s="18" t="s">
        <v>205</v>
      </c>
      <c r="BM311" s="227" t="s">
        <v>599</v>
      </c>
    </row>
    <row r="312" s="16" customFormat="1">
      <c r="A312" s="16"/>
      <c r="B312" s="274"/>
      <c r="C312" s="275"/>
      <c r="D312" s="231" t="s">
        <v>152</v>
      </c>
      <c r="E312" s="276" t="s">
        <v>1</v>
      </c>
      <c r="F312" s="277" t="s">
        <v>600</v>
      </c>
      <c r="G312" s="275"/>
      <c r="H312" s="276" t="s">
        <v>1</v>
      </c>
      <c r="I312" s="278"/>
      <c r="J312" s="275"/>
      <c r="K312" s="275"/>
      <c r="L312" s="279"/>
      <c r="M312" s="280"/>
      <c r="N312" s="281"/>
      <c r="O312" s="281"/>
      <c r="P312" s="281"/>
      <c r="Q312" s="281"/>
      <c r="R312" s="281"/>
      <c r="S312" s="281"/>
      <c r="T312" s="282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83" t="s">
        <v>152</v>
      </c>
      <c r="AU312" s="283" t="s">
        <v>84</v>
      </c>
      <c r="AV312" s="16" t="s">
        <v>82</v>
      </c>
      <c r="AW312" s="16" t="s">
        <v>31</v>
      </c>
      <c r="AX312" s="16" t="s">
        <v>75</v>
      </c>
      <c r="AY312" s="283" t="s">
        <v>131</v>
      </c>
    </row>
    <row r="313" s="16" customFormat="1">
      <c r="A313" s="16"/>
      <c r="B313" s="274"/>
      <c r="C313" s="275"/>
      <c r="D313" s="231" t="s">
        <v>152</v>
      </c>
      <c r="E313" s="276" t="s">
        <v>1</v>
      </c>
      <c r="F313" s="277" t="s">
        <v>601</v>
      </c>
      <c r="G313" s="275"/>
      <c r="H313" s="276" t="s">
        <v>1</v>
      </c>
      <c r="I313" s="278"/>
      <c r="J313" s="275"/>
      <c r="K313" s="275"/>
      <c r="L313" s="279"/>
      <c r="M313" s="280"/>
      <c r="N313" s="281"/>
      <c r="O313" s="281"/>
      <c r="P313" s="281"/>
      <c r="Q313" s="281"/>
      <c r="R313" s="281"/>
      <c r="S313" s="281"/>
      <c r="T313" s="282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83" t="s">
        <v>152</v>
      </c>
      <c r="AU313" s="283" t="s">
        <v>84</v>
      </c>
      <c r="AV313" s="16" t="s">
        <v>82</v>
      </c>
      <c r="AW313" s="16" t="s">
        <v>31</v>
      </c>
      <c r="AX313" s="16" t="s">
        <v>75</v>
      </c>
      <c r="AY313" s="283" t="s">
        <v>131</v>
      </c>
    </row>
    <row r="314" s="13" customFormat="1">
      <c r="A314" s="13"/>
      <c r="B314" s="229"/>
      <c r="C314" s="230"/>
      <c r="D314" s="231" t="s">
        <v>152</v>
      </c>
      <c r="E314" s="232" t="s">
        <v>1</v>
      </c>
      <c r="F314" s="233" t="s">
        <v>85</v>
      </c>
      <c r="G314" s="230"/>
      <c r="H314" s="234">
        <v>25.998000000000001</v>
      </c>
      <c r="I314" s="235"/>
      <c r="J314" s="230"/>
      <c r="K314" s="230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152</v>
      </c>
      <c r="AU314" s="240" t="s">
        <v>84</v>
      </c>
      <c r="AV314" s="13" t="s">
        <v>84</v>
      </c>
      <c r="AW314" s="13" t="s">
        <v>31</v>
      </c>
      <c r="AX314" s="13" t="s">
        <v>82</v>
      </c>
      <c r="AY314" s="240" t="s">
        <v>131</v>
      </c>
    </row>
    <row r="315" s="2" customFormat="1">
      <c r="A315" s="39"/>
      <c r="B315" s="40"/>
      <c r="C315" s="41"/>
      <c r="D315" s="231" t="s">
        <v>602</v>
      </c>
      <c r="E315" s="41"/>
      <c r="F315" s="284" t="s">
        <v>603</v>
      </c>
      <c r="G315" s="41"/>
      <c r="H315" s="41"/>
      <c r="I315" s="41"/>
      <c r="J315" s="41"/>
      <c r="K315" s="41"/>
      <c r="L315" s="45"/>
      <c r="M315" s="285"/>
      <c r="N315" s="28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U315" s="18" t="s">
        <v>84</v>
      </c>
    </row>
    <row r="316" s="2" customFormat="1">
      <c r="A316" s="39"/>
      <c r="B316" s="40"/>
      <c r="C316" s="41"/>
      <c r="D316" s="231" t="s">
        <v>602</v>
      </c>
      <c r="E316" s="41"/>
      <c r="F316" s="287" t="s">
        <v>604</v>
      </c>
      <c r="G316" s="41"/>
      <c r="H316" s="288">
        <v>25.998000000000001</v>
      </c>
      <c r="I316" s="41"/>
      <c r="J316" s="41"/>
      <c r="K316" s="41"/>
      <c r="L316" s="45"/>
      <c r="M316" s="285"/>
      <c r="N316" s="28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U316" s="18" t="s">
        <v>84</v>
      </c>
    </row>
    <row r="317" s="2" customFormat="1" ht="24.15" customHeight="1">
      <c r="A317" s="39"/>
      <c r="B317" s="40"/>
      <c r="C317" s="263" t="s">
        <v>605</v>
      </c>
      <c r="D317" s="263" t="s">
        <v>311</v>
      </c>
      <c r="E317" s="264" t="s">
        <v>606</v>
      </c>
      <c r="F317" s="265" t="s">
        <v>607</v>
      </c>
      <c r="G317" s="266" t="s">
        <v>608</v>
      </c>
      <c r="H317" s="267">
        <v>9</v>
      </c>
      <c r="I317" s="268"/>
      <c r="J317" s="269">
        <f>ROUND(I317*H317,2)</f>
        <v>0</v>
      </c>
      <c r="K317" s="265" t="s">
        <v>139</v>
      </c>
      <c r="L317" s="270"/>
      <c r="M317" s="271" t="s">
        <v>1</v>
      </c>
      <c r="N317" s="272" t="s">
        <v>40</v>
      </c>
      <c r="O317" s="92"/>
      <c r="P317" s="225">
        <f>O317*H317</f>
        <v>0</v>
      </c>
      <c r="Q317" s="225">
        <v>0.01</v>
      </c>
      <c r="R317" s="225">
        <f>Q317*H317</f>
        <v>0.089999999999999997</v>
      </c>
      <c r="S317" s="225">
        <v>0</v>
      </c>
      <c r="T317" s="226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7" t="s">
        <v>314</v>
      </c>
      <c r="AT317" s="227" t="s">
        <v>311</v>
      </c>
      <c r="AU317" s="227" t="s">
        <v>84</v>
      </c>
      <c r="AY317" s="18" t="s">
        <v>131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8" t="s">
        <v>82</v>
      </c>
      <c r="BK317" s="228">
        <f>ROUND(I317*H317,2)</f>
        <v>0</v>
      </c>
      <c r="BL317" s="18" t="s">
        <v>205</v>
      </c>
      <c r="BM317" s="227" t="s">
        <v>609</v>
      </c>
    </row>
    <row r="318" s="13" customFormat="1">
      <c r="A318" s="13"/>
      <c r="B318" s="229"/>
      <c r="C318" s="230"/>
      <c r="D318" s="231" t="s">
        <v>152</v>
      </c>
      <c r="E318" s="230"/>
      <c r="F318" s="233" t="s">
        <v>610</v>
      </c>
      <c r="G318" s="230"/>
      <c r="H318" s="234">
        <v>9</v>
      </c>
      <c r="I318" s="235"/>
      <c r="J318" s="230"/>
      <c r="K318" s="230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152</v>
      </c>
      <c r="AU318" s="240" t="s">
        <v>84</v>
      </c>
      <c r="AV318" s="13" t="s">
        <v>84</v>
      </c>
      <c r="AW318" s="13" t="s">
        <v>4</v>
      </c>
      <c r="AX318" s="13" t="s">
        <v>82</v>
      </c>
      <c r="AY318" s="240" t="s">
        <v>131</v>
      </c>
    </row>
    <row r="319" s="2" customFormat="1" ht="16.5" customHeight="1">
      <c r="A319" s="39"/>
      <c r="B319" s="40"/>
      <c r="C319" s="216" t="s">
        <v>180</v>
      </c>
      <c r="D319" s="216" t="s">
        <v>135</v>
      </c>
      <c r="E319" s="217" t="s">
        <v>611</v>
      </c>
      <c r="F319" s="218" t="s">
        <v>612</v>
      </c>
      <c r="G319" s="219" t="s">
        <v>320</v>
      </c>
      <c r="H319" s="220">
        <v>28</v>
      </c>
      <c r="I319" s="221"/>
      <c r="J319" s="222">
        <f>ROUND(I319*H319,2)</f>
        <v>0</v>
      </c>
      <c r="K319" s="218" t="s">
        <v>1</v>
      </c>
      <c r="L319" s="45"/>
      <c r="M319" s="223" t="s">
        <v>1</v>
      </c>
      <c r="N319" s="224" t="s">
        <v>40</v>
      </c>
      <c r="O319" s="92"/>
      <c r="P319" s="225">
        <f>O319*H319</f>
        <v>0</v>
      </c>
      <c r="Q319" s="225">
        <v>0</v>
      </c>
      <c r="R319" s="225">
        <f>Q319*H319</f>
        <v>0</v>
      </c>
      <c r="S319" s="225">
        <v>0</v>
      </c>
      <c r="T319" s="22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7" t="s">
        <v>205</v>
      </c>
      <c r="AT319" s="227" t="s">
        <v>135</v>
      </c>
      <c r="AU319" s="227" t="s">
        <v>84</v>
      </c>
      <c r="AY319" s="18" t="s">
        <v>131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18" t="s">
        <v>82</v>
      </c>
      <c r="BK319" s="228">
        <f>ROUND(I319*H319,2)</f>
        <v>0</v>
      </c>
      <c r="BL319" s="18" t="s">
        <v>205</v>
      </c>
      <c r="BM319" s="227" t="s">
        <v>613</v>
      </c>
    </row>
    <row r="320" s="2" customFormat="1" ht="16.5" customHeight="1">
      <c r="A320" s="39"/>
      <c r="B320" s="40"/>
      <c r="C320" s="263" t="s">
        <v>614</v>
      </c>
      <c r="D320" s="263" t="s">
        <v>311</v>
      </c>
      <c r="E320" s="264" t="s">
        <v>615</v>
      </c>
      <c r="F320" s="265" t="s">
        <v>616</v>
      </c>
      <c r="G320" s="266" t="s">
        <v>320</v>
      </c>
      <c r="H320" s="267">
        <v>30</v>
      </c>
      <c r="I320" s="268"/>
      <c r="J320" s="269">
        <f>ROUND(I320*H320,2)</f>
        <v>0</v>
      </c>
      <c r="K320" s="265" t="s">
        <v>1</v>
      </c>
      <c r="L320" s="270"/>
      <c r="M320" s="271" t="s">
        <v>1</v>
      </c>
      <c r="N320" s="272" t="s">
        <v>40</v>
      </c>
      <c r="O320" s="92"/>
      <c r="P320" s="225">
        <f>O320*H320</f>
        <v>0</v>
      </c>
      <c r="Q320" s="225">
        <v>0</v>
      </c>
      <c r="R320" s="225">
        <f>Q320*H320</f>
        <v>0</v>
      </c>
      <c r="S320" s="225">
        <v>0</v>
      </c>
      <c r="T320" s="226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7" t="s">
        <v>314</v>
      </c>
      <c r="AT320" s="227" t="s">
        <v>311</v>
      </c>
      <c r="AU320" s="227" t="s">
        <v>84</v>
      </c>
      <c r="AY320" s="18" t="s">
        <v>131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8" t="s">
        <v>82</v>
      </c>
      <c r="BK320" s="228">
        <f>ROUND(I320*H320,2)</f>
        <v>0</v>
      </c>
      <c r="BL320" s="18" t="s">
        <v>205</v>
      </c>
      <c r="BM320" s="227" t="s">
        <v>617</v>
      </c>
    </row>
    <row r="321" s="2" customFormat="1" ht="33" customHeight="1">
      <c r="A321" s="39"/>
      <c r="B321" s="40"/>
      <c r="C321" s="216" t="s">
        <v>618</v>
      </c>
      <c r="D321" s="216" t="s">
        <v>135</v>
      </c>
      <c r="E321" s="217" t="s">
        <v>619</v>
      </c>
      <c r="F321" s="218" t="s">
        <v>620</v>
      </c>
      <c r="G321" s="219" t="s">
        <v>138</v>
      </c>
      <c r="H321" s="220">
        <v>273.37799999999999</v>
      </c>
      <c r="I321" s="221"/>
      <c r="J321" s="222">
        <f>ROUND(I321*H321,2)</f>
        <v>0</v>
      </c>
      <c r="K321" s="218" t="s">
        <v>1</v>
      </c>
      <c r="L321" s="45"/>
      <c r="M321" s="223" t="s">
        <v>1</v>
      </c>
      <c r="N321" s="224" t="s">
        <v>40</v>
      </c>
      <c r="O321" s="92"/>
      <c r="P321" s="225">
        <f>O321*H321</f>
        <v>0</v>
      </c>
      <c r="Q321" s="225">
        <v>0</v>
      </c>
      <c r="R321" s="225">
        <f>Q321*H321</f>
        <v>0</v>
      </c>
      <c r="S321" s="225">
        <v>0</v>
      </c>
      <c r="T321" s="226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7" t="s">
        <v>205</v>
      </c>
      <c r="AT321" s="227" t="s">
        <v>135</v>
      </c>
      <c r="AU321" s="227" t="s">
        <v>84</v>
      </c>
      <c r="AY321" s="18" t="s">
        <v>131</v>
      </c>
      <c r="BE321" s="228">
        <f>IF(N321="základní",J321,0)</f>
        <v>0</v>
      </c>
      <c r="BF321" s="228">
        <f>IF(N321="snížená",J321,0)</f>
        <v>0</v>
      </c>
      <c r="BG321" s="228">
        <f>IF(N321="zákl. přenesená",J321,0)</f>
        <v>0</v>
      </c>
      <c r="BH321" s="228">
        <f>IF(N321="sníž. přenesená",J321,0)</f>
        <v>0</v>
      </c>
      <c r="BI321" s="228">
        <f>IF(N321="nulová",J321,0)</f>
        <v>0</v>
      </c>
      <c r="BJ321" s="18" t="s">
        <v>82</v>
      </c>
      <c r="BK321" s="228">
        <f>ROUND(I321*H321,2)</f>
        <v>0</v>
      </c>
      <c r="BL321" s="18" t="s">
        <v>205</v>
      </c>
      <c r="BM321" s="227" t="s">
        <v>621</v>
      </c>
    </row>
    <row r="322" s="13" customFormat="1">
      <c r="A322" s="13"/>
      <c r="B322" s="229"/>
      <c r="C322" s="230"/>
      <c r="D322" s="231" t="s">
        <v>152</v>
      </c>
      <c r="E322" s="232" t="s">
        <v>1</v>
      </c>
      <c r="F322" s="233" t="s">
        <v>622</v>
      </c>
      <c r="G322" s="230"/>
      <c r="H322" s="234">
        <v>273.37799999999999</v>
      </c>
      <c r="I322" s="235"/>
      <c r="J322" s="230"/>
      <c r="K322" s="230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152</v>
      </c>
      <c r="AU322" s="240" t="s">
        <v>84</v>
      </c>
      <c r="AV322" s="13" t="s">
        <v>84</v>
      </c>
      <c r="AW322" s="13" t="s">
        <v>31</v>
      </c>
      <c r="AX322" s="13" t="s">
        <v>82</v>
      </c>
      <c r="AY322" s="240" t="s">
        <v>131</v>
      </c>
    </row>
    <row r="323" s="2" customFormat="1" ht="37.8" customHeight="1">
      <c r="A323" s="39"/>
      <c r="B323" s="40"/>
      <c r="C323" s="263" t="s">
        <v>623</v>
      </c>
      <c r="D323" s="263" t="s">
        <v>311</v>
      </c>
      <c r="E323" s="264" t="s">
        <v>624</v>
      </c>
      <c r="F323" s="265" t="s">
        <v>625</v>
      </c>
      <c r="G323" s="266" t="s">
        <v>138</v>
      </c>
      <c r="H323" s="267">
        <v>300.71600000000001</v>
      </c>
      <c r="I323" s="268"/>
      <c r="J323" s="269">
        <f>ROUND(I323*H323,2)</f>
        <v>0</v>
      </c>
      <c r="K323" s="265" t="s">
        <v>139</v>
      </c>
      <c r="L323" s="270"/>
      <c r="M323" s="271" t="s">
        <v>1</v>
      </c>
      <c r="N323" s="272" t="s">
        <v>40</v>
      </c>
      <c r="O323" s="92"/>
      <c r="P323" s="225">
        <f>O323*H323</f>
        <v>0</v>
      </c>
      <c r="Q323" s="225">
        <v>0.00013999999999999999</v>
      </c>
      <c r="R323" s="225">
        <f>Q323*H323</f>
        <v>0.042100239999999997</v>
      </c>
      <c r="S323" s="225">
        <v>0</v>
      </c>
      <c r="T323" s="22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7" t="s">
        <v>314</v>
      </c>
      <c r="AT323" s="227" t="s">
        <v>311</v>
      </c>
      <c r="AU323" s="227" t="s">
        <v>84</v>
      </c>
      <c r="AY323" s="18" t="s">
        <v>131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8" t="s">
        <v>82</v>
      </c>
      <c r="BK323" s="228">
        <f>ROUND(I323*H323,2)</f>
        <v>0</v>
      </c>
      <c r="BL323" s="18" t="s">
        <v>205</v>
      </c>
      <c r="BM323" s="227" t="s">
        <v>626</v>
      </c>
    </row>
    <row r="324" s="13" customFormat="1">
      <c r="A324" s="13"/>
      <c r="B324" s="229"/>
      <c r="C324" s="230"/>
      <c r="D324" s="231" t="s">
        <v>152</v>
      </c>
      <c r="E324" s="230"/>
      <c r="F324" s="233" t="s">
        <v>627</v>
      </c>
      <c r="G324" s="230"/>
      <c r="H324" s="234">
        <v>300.71600000000001</v>
      </c>
      <c r="I324" s="235"/>
      <c r="J324" s="230"/>
      <c r="K324" s="230"/>
      <c r="L324" s="236"/>
      <c r="M324" s="237"/>
      <c r="N324" s="238"/>
      <c r="O324" s="238"/>
      <c r="P324" s="238"/>
      <c r="Q324" s="238"/>
      <c r="R324" s="238"/>
      <c r="S324" s="238"/>
      <c r="T324" s="23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0" t="s">
        <v>152</v>
      </c>
      <c r="AU324" s="240" t="s">
        <v>84</v>
      </c>
      <c r="AV324" s="13" t="s">
        <v>84</v>
      </c>
      <c r="AW324" s="13" t="s">
        <v>4</v>
      </c>
      <c r="AX324" s="13" t="s">
        <v>82</v>
      </c>
      <c r="AY324" s="240" t="s">
        <v>131</v>
      </c>
    </row>
    <row r="325" s="2" customFormat="1" ht="16.5" customHeight="1">
      <c r="A325" s="39"/>
      <c r="B325" s="40"/>
      <c r="C325" s="216" t="s">
        <v>628</v>
      </c>
      <c r="D325" s="216" t="s">
        <v>135</v>
      </c>
      <c r="E325" s="217" t="s">
        <v>629</v>
      </c>
      <c r="F325" s="218" t="s">
        <v>630</v>
      </c>
      <c r="G325" s="219" t="s">
        <v>197</v>
      </c>
      <c r="H325" s="220">
        <v>248.52500000000001</v>
      </c>
      <c r="I325" s="221"/>
      <c r="J325" s="222">
        <f>ROUND(I325*H325,2)</f>
        <v>0</v>
      </c>
      <c r="K325" s="218" t="s">
        <v>1</v>
      </c>
      <c r="L325" s="45"/>
      <c r="M325" s="223" t="s">
        <v>1</v>
      </c>
      <c r="N325" s="224" t="s">
        <v>40</v>
      </c>
      <c r="O325" s="92"/>
      <c r="P325" s="225">
        <f>O325*H325</f>
        <v>0</v>
      </c>
      <c r="Q325" s="225">
        <v>0</v>
      </c>
      <c r="R325" s="225">
        <f>Q325*H325</f>
        <v>0</v>
      </c>
      <c r="S325" s="225">
        <v>0</v>
      </c>
      <c r="T325" s="226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7" t="s">
        <v>205</v>
      </c>
      <c r="AT325" s="227" t="s">
        <v>135</v>
      </c>
      <c r="AU325" s="227" t="s">
        <v>84</v>
      </c>
      <c r="AY325" s="18" t="s">
        <v>131</v>
      </c>
      <c r="BE325" s="228">
        <f>IF(N325="základní",J325,0)</f>
        <v>0</v>
      </c>
      <c r="BF325" s="228">
        <f>IF(N325="snížená",J325,0)</f>
        <v>0</v>
      </c>
      <c r="BG325" s="228">
        <f>IF(N325="zákl. přenesená",J325,0)</f>
        <v>0</v>
      </c>
      <c r="BH325" s="228">
        <f>IF(N325="sníž. přenesená",J325,0)</f>
        <v>0</v>
      </c>
      <c r="BI325" s="228">
        <f>IF(N325="nulová",J325,0)</f>
        <v>0</v>
      </c>
      <c r="BJ325" s="18" t="s">
        <v>82</v>
      </c>
      <c r="BK325" s="228">
        <f>ROUND(I325*H325,2)</f>
        <v>0</v>
      </c>
      <c r="BL325" s="18" t="s">
        <v>205</v>
      </c>
      <c r="BM325" s="227" t="s">
        <v>631</v>
      </c>
    </row>
    <row r="326" s="13" customFormat="1">
      <c r="A326" s="13"/>
      <c r="B326" s="229"/>
      <c r="C326" s="230"/>
      <c r="D326" s="231" t="s">
        <v>152</v>
      </c>
      <c r="E326" s="232" t="s">
        <v>1</v>
      </c>
      <c r="F326" s="233" t="s">
        <v>425</v>
      </c>
      <c r="G326" s="230"/>
      <c r="H326" s="234">
        <v>248.52500000000001</v>
      </c>
      <c r="I326" s="235"/>
      <c r="J326" s="230"/>
      <c r="K326" s="230"/>
      <c r="L326" s="236"/>
      <c r="M326" s="237"/>
      <c r="N326" s="238"/>
      <c r="O326" s="238"/>
      <c r="P326" s="238"/>
      <c r="Q326" s="238"/>
      <c r="R326" s="238"/>
      <c r="S326" s="238"/>
      <c r="T326" s="23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0" t="s">
        <v>152</v>
      </c>
      <c r="AU326" s="240" t="s">
        <v>84</v>
      </c>
      <c r="AV326" s="13" t="s">
        <v>84</v>
      </c>
      <c r="AW326" s="13" t="s">
        <v>31</v>
      </c>
      <c r="AX326" s="13" t="s">
        <v>75</v>
      </c>
      <c r="AY326" s="240" t="s">
        <v>131</v>
      </c>
    </row>
    <row r="327" s="15" customFormat="1">
      <c r="A327" s="15"/>
      <c r="B327" s="252"/>
      <c r="C327" s="253"/>
      <c r="D327" s="231" t="s">
        <v>152</v>
      </c>
      <c r="E327" s="254" t="s">
        <v>1</v>
      </c>
      <c r="F327" s="255" t="s">
        <v>294</v>
      </c>
      <c r="G327" s="253"/>
      <c r="H327" s="256">
        <v>248.52500000000001</v>
      </c>
      <c r="I327" s="257"/>
      <c r="J327" s="253"/>
      <c r="K327" s="253"/>
      <c r="L327" s="258"/>
      <c r="M327" s="259"/>
      <c r="N327" s="260"/>
      <c r="O327" s="260"/>
      <c r="P327" s="260"/>
      <c r="Q327" s="260"/>
      <c r="R327" s="260"/>
      <c r="S327" s="260"/>
      <c r="T327" s="26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2" t="s">
        <v>152</v>
      </c>
      <c r="AU327" s="262" t="s">
        <v>84</v>
      </c>
      <c r="AV327" s="15" t="s">
        <v>140</v>
      </c>
      <c r="AW327" s="15" t="s">
        <v>31</v>
      </c>
      <c r="AX327" s="15" t="s">
        <v>82</v>
      </c>
      <c r="AY327" s="262" t="s">
        <v>131</v>
      </c>
    </row>
    <row r="328" s="2" customFormat="1" ht="24.15" customHeight="1">
      <c r="A328" s="39"/>
      <c r="B328" s="40"/>
      <c r="C328" s="263" t="s">
        <v>632</v>
      </c>
      <c r="D328" s="263" t="s">
        <v>311</v>
      </c>
      <c r="E328" s="264" t="s">
        <v>633</v>
      </c>
      <c r="F328" s="265" t="s">
        <v>634</v>
      </c>
      <c r="G328" s="266" t="s">
        <v>197</v>
      </c>
      <c r="H328" s="267">
        <v>273.37799999999999</v>
      </c>
      <c r="I328" s="268"/>
      <c r="J328" s="269">
        <f>ROUND(I328*H328,2)</f>
        <v>0</v>
      </c>
      <c r="K328" s="265" t="s">
        <v>1</v>
      </c>
      <c r="L328" s="270"/>
      <c r="M328" s="271" t="s">
        <v>1</v>
      </c>
      <c r="N328" s="272" t="s">
        <v>40</v>
      </c>
      <c r="O328" s="92"/>
      <c r="P328" s="225">
        <f>O328*H328</f>
        <v>0</v>
      </c>
      <c r="Q328" s="225">
        <v>1.0000000000000001E-05</v>
      </c>
      <c r="R328" s="225">
        <f>Q328*H328</f>
        <v>0.0027337799999999999</v>
      </c>
      <c r="S328" s="225">
        <v>0</v>
      </c>
      <c r="T328" s="226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27" t="s">
        <v>314</v>
      </c>
      <c r="AT328" s="227" t="s">
        <v>311</v>
      </c>
      <c r="AU328" s="227" t="s">
        <v>84</v>
      </c>
      <c r="AY328" s="18" t="s">
        <v>131</v>
      </c>
      <c r="BE328" s="228">
        <f>IF(N328="základní",J328,0)</f>
        <v>0</v>
      </c>
      <c r="BF328" s="228">
        <f>IF(N328="snížená",J328,0)</f>
        <v>0</v>
      </c>
      <c r="BG328" s="228">
        <f>IF(N328="zákl. přenesená",J328,0)</f>
        <v>0</v>
      </c>
      <c r="BH328" s="228">
        <f>IF(N328="sníž. přenesená",J328,0)</f>
        <v>0</v>
      </c>
      <c r="BI328" s="228">
        <f>IF(N328="nulová",J328,0)</f>
        <v>0</v>
      </c>
      <c r="BJ328" s="18" t="s">
        <v>82</v>
      </c>
      <c r="BK328" s="228">
        <f>ROUND(I328*H328,2)</f>
        <v>0</v>
      </c>
      <c r="BL328" s="18" t="s">
        <v>205</v>
      </c>
      <c r="BM328" s="227" t="s">
        <v>635</v>
      </c>
    </row>
    <row r="329" s="13" customFormat="1">
      <c r="A329" s="13"/>
      <c r="B329" s="229"/>
      <c r="C329" s="230"/>
      <c r="D329" s="231" t="s">
        <v>152</v>
      </c>
      <c r="E329" s="230"/>
      <c r="F329" s="233" t="s">
        <v>636</v>
      </c>
      <c r="G329" s="230"/>
      <c r="H329" s="234">
        <v>273.37799999999999</v>
      </c>
      <c r="I329" s="235"/>
      <c r="J329" s="230"/>
      <c r="K329" s="230"/>
      <c r="L329" s="236"/>
      <c r="M329" s="237"/>
      <c r="N329" s="238"/>
      <c r="O329" s="238"/>
      <c r="P329" s="238"/>
      <c r="Q329" s="238"/>
      <c r="R329" s="238"/>
      <c r="S329" s="238"/>
      <c r="T329" s="23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0" t="s">
        <v>152</v>
      </c>
      <c r="AU329" s="240" t="s">
        <v>84</v>
      </c>
      <c r="AV329" s="13" t="s">
        <v>84</v>
      </c>
      <c r="AW329" s="13" t="s">
        <v>4</v>
      </c>
      <c r="AX329" s="13" t="s">
        <v>82</v>
      </c>
      <c r="AY329" s="240" t="s">
        <v>131</v>
      </c>
    </row>
    <row r="330" s="2" customFormat="1" ht="24.15" customHeight="1">
      <c r="A330" s="39"/>
      <c r="B330" s="40"/>
      <c r="C330" s="216" t="s">
        <v>637</v>
      </c>
      <c r="D330" s="216" t="s">
        <v>135</v>
      </c>
      <c r="E330" s="217" t="s">
        <v>638</v>
      </c>
      <c r="F330" s="218" t="s">
        <v>639</v>
      </c>
      <c r="G330" s="219" t="s">
        <v>197</v>
      </c>
      <c r="H330" s="220">
        <v>22.652999999999999</v>
      </c>
      <c r="I330" s="221"/>
      <c r="J330" s="222">
        <f>ROUND(I330*H330,2)</f>
        <v>0</v>
      </c>
      <c r="K330" s="218" t="s">
        <v>1</v>
      </c>
      <c r="L330" s="45"/>
      <c r="M330" s="223" t="s">
        <v>1</v>
      </c>
      <c r="N330" s="224" t="s">
        <v>40</v>
      </c>
      <c r="O330" s="92"/>
      <c r="P330" s="225">
        <f>O330*H330</f>
        <v>0</v>
      </c>
      <c r="Q330" s="225">
        <v>0</v>
      </c>
      <c r="R330" s="225">
        <f>Q330*H330</f>
        <v>0</v>
      </c>
      <c r="S330" s="225">
        <v>0</v>
      </c>
      <c r="T330" s="22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7" t="s">
        <v>205</v>
      </c>
      <c r="AT330" s="227" t="s">
        <v>135</v>
      </c>
      <c r="AU330" s="227" t="s">
        <v>84</v>
      </c>
      <c r="AY330" s="18" t="s">
        <v>131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8" t="s">
        <v>82</v>
      </c>
      <c r="BK330" s="228">
        <f>ROUND(I330*H330,2)</f>
        <v>0</v>
      </c>
      <c r="BL330" s="18" t="s">
        <v>205</v>
      </c>
      <c r="BM330" s="227" t="s">
        <v>640</v>
      </c>
    </row>
    <row r="331" s="13" customFormat="1">
      <c r="A331" s="13"/>
      <c r="B331" s="229"/>
      <c r="C331" s="230"/>
      <c r="D331" s="231" t="s">
        <v>152</v>
      </c>
      <c r="E331" s="232" t="s">
        <v>1</v>
      </c>
      <c r="F331" s="233" t="s">
        <v>424</v>
      </c>
      <c r="G331" s="230"/>
      <c r="H331" s="234">
        <v>22.652999999999999</v>
      </c>
      <c r="I331" s="235"/>
      <c r="J331" s="230"/>
      <c r="K331" s="230"/>
      <c r="L331" s="236"/>
      <c r="M331" s="237"/>
      <c r="N331" s="238"/>
      <c r="O331" s="238"/>
      <c r="P331" s="238"/>
      <c r="Q331" s="238"/>
      <c r="R331" s="238"/>
      <c r="S331" s="238"/>
      <c r="T331" s="23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0" t="s">
        <v>152</v>
      </c>
      <c r="AU331" s="240" t="s">
        <v>84</v>
      </c>
      <c r="AV331" s="13" t="s">
        <v>84</v>
      </c>
      <c r="AW331" s="13" t="s">
        <v>31</v>
      </c>
      <c r="AX331" s="13" t="s">
        <v>82</v>
      </c>
      <c r="AY331" s="240" t="s">
        <v>131</v>
      </c>
    </row>
    <row r="332" s="2" customFormat="1" ht="24.15" customHeight="1">
      <c r="A332" s="39"/>
      <c r="B332" s="40"/>
      <c r="C332" s="216" t="s">
        <v>641</v>
      </c>
      <c r="D332" s="216" t="s">
        <v>135</v>
      </c>
      <c r="E332" s="217" t="s">
        <v>642</v>
      </c>
      <c r="F332" s="218" t="s">
        <v>643</v>
      </c>
      <c r="G332" s="219" t="s">
        <v>197</v>
      </c>
      <c r="H332" s="220">
        <v>13.4</v>
      </c>
      <c r="I332" s="221"/>
      <c r="J332" s="222">
        <f>ROUND(I332*H332,2)</f>
        <v>0</v>
      </c>
      <c r="K332" s="218" t="s">
        <v>1</v>
      </c>
      <c r="L332" s="45"/>
      <c r="M332" s="223" t="s">
        <v>1</v>
      </c>
      <c r="N332" s="224" t="s">
        <v>40</v>
      </c>
      <c r="O332" s="92"/>
      <c r="P332" s="225">
        <f>O332*H332</f>
        <v>0</v>
      </c>
      <c r="Q332" s="225">
        <v>0</v>
      </c>
      <c r="R332" s="225">
        <f>Q332*H332</f>
        <v>0</v>
      </c>
      <c r="S332" s="225">
        <v>0</v>
      </c>
      <c r="T332" s="226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7" t="s">
        <v>205</v>
      </c>
      <c r="AT332" s="227" t="s">
        <v>135</v>
      </c>
      <c r="AU332" s="227" t="s">
        <v>84</v>
      </c>
      <c r="AY332" s="18" t="s">
        <v>131</v>
      </c>
      <c r="BE332" s="228">
        <f>IF(N332="základní",J332,0)</f>
        <v>0</v>
      </c>
      <c r="BF332" s="228">
        <f>IF(N332="snížená",J332,0)</f>
        <v>0</v>
      </c>
      <c r="BG332" s="228">
        <f>IF(N332="zákl. přenesená",J332,0)</f>
        <v>0</v>
      </c>
      <c r="BH332" s="228">
        <f>IF(N332="sníž. přenesená",J332,0)</f>
        <v>0</v>
      </c>
      <c r="BI332" s="228">
        <f>IF(N332="nulová",J332,0)</f>
        <v>0</v>
      </c>
      <c r="BJ332" s="18" t="s">
        <v>82</v>
      </c>
      <c r="BK332" s="228">
        <f>ROUND(I332*H332,2)</f>
        <v>0</v>
      </c>
      <c r="BL332" s="18" t="s">
        <v>205</v>
      </c>
      <c r="BM332" s="227" t="s">
        <v>644</v>
      </c>
    </row>
    <row r="333" s="13" customFormat="1">
      <c r="A333" s="13"/>
      <c r="B333" s="229"/>
      <c r="C333" s="230"/>
      <c r="D333" s="231" t="s">
        <v>152</v>
      </c>
      <c r="E333" s="232" t="s">
        <v>1</v>
      </c>
      <c r="F333" s="233" t="s">
        <v>445</v>
      </c>
      <c r="G333" s="230"/>
      <c r="H333" s="234">
        <v>13.4</v>
      </c>
      <c r="I333" s="235"/>
      <c r="J333" s="230"/>
      <c r="K333" s="230"/>
      <c r="L333" s="236"/>
      <c r="M333" s="237"/>
      <c r="N333" s="238"/>
      <c r="O333" s="238"/>
      <c r="P333" s="238"/>
      <c r="Q333" s="238"/>
      <c r="R333" s="238"/>
      <c r="S333" s="238"/>
      <c r="T333" s="23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0" t="s">
        <v>152</v>
      </c>
      <c r="AU333" s="240" t="s">
        <v>84</v>
      </c>
      <c r="AV333" s="13" t="s">
        <v>84</v>
      </c>
      <c r="AW333" s="13" t="s">
        <v>31</v>
      </c>
      <c r="AX333" s="13" t="s">
        <v>82</v>
      </c>
      <c r="AY333" s="240" t="s">
        <v>131</v>
      </c>
    </row>
    <row r="334" s="2" customFormat="1" ht="24.15" customHeight="1">
      <c r="A334" s="39"/>
      <c r="B334" s="40"/>
      <c r="C334" s="216" t="s">
        <v>645</v>
      </c>
      <c r="D334" s="216" t="s">
        <v>135</v>
      </c>
      <c r="E334" s="217" t="s">
        <v>646</v>
      </c>
      <c r="F334" s="218" t="s">
        <v>647</v>
      </c>
      <c r="G334" s="219" t="s">
        <v>197</v>
      </c>
      <c r="H334" s="220">
        <v>28.765000000000001</v>
      </c>
      <c r="I334" s="221"/>
      <c r="J334" s="222">
        <f>ROUND(I334*H334,2)</f>
        <v>0</v>
      </c>
      <c r="K334" s="218" t="s">
        <v>1</v>
      </c>
      <c r="L334" s="45"/>
      <c r="M334" s="223" t="s">
        <v>1</v>
      </c>
      <c r="N334" s="224" t="s">
        <v>40</v>
      </c>
      <c r="O334" s="92"/>
      <c r="P334" s="225">
        <f>O334*H334</f>
        <v>0</v>
      </c>
      <c r="Q334" s="225">
        <v>0</v>
      </c>
      <c r="R334" s="225">
        <f>Q334*H334</f>
        <v>0</v>
      </c>
      <c r="S334" s="225">
        <v>0</v>
      </c>
      <c r="T334" s="22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7" t="s">
        <v>205</v>
      </c>
      <c r="AT334" s="227" t="s">
        <v>135</v>
      </c>
      <c r="AU334" s="227" t="s">
        <v>84</v>
      </c>
      <c r="AY334" s="18" t="s">
        <v>131</v>
      </c>
      <c r="BE334" s="228">
        <f>IF(N334="základní",J334,0)</f>
        <v>0</v>
      </c>
      <c r="BF334" s="228">
        <f>IF(N334="snížená",J334,0)</f>
        <v>0</v>
      </c>
      <c r="BG334" s="228">
        <f>IF(N334="zákl. přenesená",J334,0)</f>
        <v>0</v>
      </c>
      <c r="BH334" s="228">
        <f>IF(N334="sníž. přenesená",J334,0)</f>
        <v>0</v>
      </c>
      <c r="BI334" s="228">
        <f>IF(N334="nulová",J334,0)</f>
        <v>0</v>
      </c>
      <c r="BJ334" s="18" t="s">
        <v>82</v>
      </c>
      <c r="BK334" s="228">
        <f>ROUND(I334*H334,2)</f>
        <v>0</v>
      </c>
      <c r="BL334" s="18" t="s">
        <v>205</v>
      </c>
      <c r="BM334" s="227" t="s">
        <v>648</v>
      </c>
    </row>
    <row r="335" s="13" customFormat="1">
      <c r="A335" s="13"/>
      <c r="B335" s="229"/>
      <c r="C335" s="230"/>
      <c r="D335" s="231" t="s">
        <v>152</v>
      </c>
      <c r="E335" s="232" t="s">
        <v>1</v>
      </c>
      <c r="F335" s="233" t="s">
        <v>649</v>
      </c>
      <c r="G335" s="230"/>
      <c r="H335" s="234">
        <v>28.765000000000001</v>
      </c>
      <c r="I335" s="235"/>
      <c r="J335" s="230"/>
      <c r="K335" s="230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152</v>
      </c>
      <c r="AU335" s="240" t="s">
        <v>84</v>
      </c>
      <c r="AV335" s="13" t="s">
        <v>84</v>
      </c>
      <c r="AW335" s="13" t="s">
        <v>31</v>
      </c>
      <c r="AX335" s="13" t="s">
        <v>82</v>
      </c>
      <c r="AY335" s="240" t="s">
        <v>131</v>
      </c>
    </row>
    <row r="336" s="2" customFormat="1" ht="24.15" customHeight="1">
      <c r="A336" s="39"/>
      <c r="B336" s="40"/>
      <c r="C336" s="216" t="s">
        <v>650</v>
      </c>
      <c r="D336" s="216" t="s">
        <v>135</v>
      </c>
      <c r="E336" s="217" t="s">
        <v>651</v>
      </c>
      <c r="F336" s="218" t="s">
        <v>652</v>
      </c>
      <c r="G336" s="219" t="s">
        <v>138</v>
      </c>
      <c r="H336" s="220">
        <v>273.37799999999999</v>
      </c>
      <c r="I336" s="221"/>
      <c r="J336" s="222">
        <f>ROUND(I336*H336,2)</f>
        <v>0</v>
      </c>
      <c r="K336" s="218" t="s">
        <v>1</v>
      </c>
      <c r="L336" s="45"/>
      <c r="M336" s="223" t="s">
        <v>1</v>
      </c>
      <c r="N336" s="224" t="s">
        <v>40</v>
      </c>
      <c r="O336" s="92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7" t="s">
        <v>205</v>
      </c>
      <c r="AT336" s="227" t="s">
        <v>135</v>
      </c>
      <c r="AU336" s="227" t="s">
        <v>84</v>
      </c>
      <c r="AY336" s="18" t="s">
        <v>131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8" t="s">
        <v>82</v>
      </c>
      <c r="BK336" s="228">
        <f>ROUND(I336*H336,2)</f>
        <v>0</v>
      </c>
      <c r="BL336" s="18" t="s">
        <v>205</v>
      </c>
      <c r="BM336" s="227" t="s">
        <v>653</v>
      </c>
    </row>
    <row r="337" s="2" customFormat="1" ht="44.25" customHeight="1">
      <c r="A337" s="39"/>
      <c r="B337" s="40"/>
      <c r="C337" s="216" t="s">
        <v>654</v>
      </c>
      <c r="D337" s="216" t="s">
        <v>135</v>
      </c>
      <c r="E337" s="217" t="s">
        <v>655</v>
      </c>
      <c r="F337" s="218" t="s">
        <v>656</v>
      </c>
      <c r="G337" s="219" t="s">
        <v>385</v>
      </c>
      <c r="H337" s="273"/>
      <c r="I337" s="221"/>
      <c r="J337" s="222">
        <f>ROUND(I337*H337,2)</f>
        <v>0</v>
      </c>
      <c r="K337" s="218" t="s">
        <v>139</v>
      </c>
      <c r="L337" s="45"/>
      <c r="M337" s="223" t="s">
        <v>1</v>
      </c>
      <c r="N337" s="224" t="s">
        <v>40</v>
      </c>
      <c r="O337" s="92"/>
      <c r="P337" s="225">
        <f>O337*H337</f>
        <v>0</v>
      </c>
      <c r="Q337" s="225">
        <v>0</v>
      </c>
      <c r="R337" s="225">
        <f>Q337*H337</f>
        <v>0</v>
      </c>
      <c r="S337" s="225">
        <v>0</v>
      </c>
      <c r="T337" s="22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7" t="s">
        <v>205</v>
      </c>
      <c r="AT337" s="227" t="s">
        <v>135</v>
      </c>
      <c r="AU337" s="227" t="s">
        <v>84</v>
      </c>
      <c r="AY337" s="18" t="s">
        <v>131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8" t="s">
        <v>82</v>
      </c>
      <c r="BK337" s="228">
        <f>ROUND(I337*H337,2)</f>
        <v>0</v>
      </c>
      <c r="BL337" s="18" t="s">
        <v>205</v>
      </c>
      <c r="BM337" s="227" t="s">
        <v>657</v>
      </c>
    </row>
    <row r="338" s="12" customFormat="1" ht="22.8" customHeight="1">
      <c r="A338" s="12"/>
      <c r="B338" s="200"/>
      <c r="C338" s="201"/>
      <c r="D338" s="202" t="s">
        <v>74</v>
      </c>
      <c r="E338" s="214" t="s">
        <v>658</v>
      </c>
      <c r="F338" s="214" t="s">
        <v>659</v>
      </c>
      <c r="G338" s="201"/>
      <c r="H338" s="201"/>
      <c r="I338" s="204"/>
      <c r="J338" s="215">
        <f>BK338</f>
        <v>0</v>
      </c>
      <c r="K338" s="201"/>
      <c r="L338" s="206"/>
      <c r="M338" s="207"/>
      <c r="N338" s="208"/>
      <c r="O338" s="208"/>
      <c r="P338" s="209">
        <f>SUM(P339:P358)</f>
        <v>0</v>
      </c>
      <c r="Q338" s="208"/>
      <c r="R338" s="209">
        <f>SUM(R339:R358)</f>
        <v>0.13902726000000001</v>
      </c>
      <c r="S338" s="208"/>
      <c r="T338" s="210">
        <f>SUM(T339:T358)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1" t="s">
        <v>84</v>
      </c>
      <c r="AT338" s="212" t="s">
        <v>74</v>
      </c>
      <c r="AU338" s="212" t="s">
        <v>82</v>
      </c>
      <c r="AY338" s="211" t="s">
        <v>131</v>
      </c>
      <c r="BK338" s="213">
        <f>SUM(BK339:BK358)</f>
        <v>0</v>
      </c>
    </row>
    <row r="339" s="2" customFormat="1" ht="24.15" customHeight="1">
      <c r="A339" s="39"/>
      <c r="B339" s="40"/>
      <c r="C339" s="216" t="s">
        <v>660</v>
      </c>
      <c r="D339" s="216" t="s">
        <v>135</v>
      </c>
      <c r="E339" s="217" t="s">
        <v>661</v>
      </c>
      <c r="F339" s="218" t="s">
        <v>662</v>
      </c>
      <c r="G339" s="219" t="s">
        <v>138</v>
      </c>
      <c r="H339" s="220">
        <v>624.77099999999996</v>
      </c>
      <c r="I339" s="221"/>
      <c r="J339" s="222">
        <f>ROUND(I339*H339,2)</f>
        <v>0</v>
      </c>
      <c r="K339" s="218" t="s">
        <v>1</v>
      </c>
      <c r="L339" s="45"/>
      <c r="M339" s="223" t="s">
        <v>1</v>
      </c>
      <c r="N339" s="224" t="s">
        <v>40</v>
      </c>
      <c r="O339" s="92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7" t="s">
        <v>205</v>
      </c>
      <c r="AT339" s="227" t="s">
        <v>135</v>
      </c>
      <c r="AU339" s="227" t="s">
        <v>84</v>
      </c>
      <c r="AY339" s="18" t="s">
        <v>131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18" t="s">
        <v>82</v>
      </c>
      <c r="BK339" s="228">
        <f>ROUND(I339*H339,2)</f>
        <v>0</v>
      </c>
      <c r="BL339" s="18" t="s">
        <v>205</v>
      </c>
      <c r="BM339" s="227" t="s">
        <v>663</v>
      </c>
    </row>
    <row r="340" s="13" customFormat="1">
      <c r="A340" s="13"/>
      <c r="B340" s="229"/>
      <c r="C340" s="230"/>
      <c r="D340" s="231" t="s">
        <v>152</v>
      </c>
      <c r="E340" s="232" t="s">
        <v>1</v>
      </c>
      <c r="F340" s="233" t="s">
        <v>290</v>
      </c>
      <c r="G340" s="230"/>
      <c r="H340" s="234">
        <v>234.76400000000001</v>
      </c>
      <c r="I340" s="235"/>
      <c r="J340" s="230"/>
      <c r="K340" s="230"/>
      <c r="L340" s="236"/>
      <c r="M340" s="237"/>
      <c r="N340" s="238"/>
      <c r="O340" s="238"/>
      <c r="P340" s="238"/>
      <c r="Q340" s="238"/>
      <c r="R340" s="238"/>
      <c r="S340" s="238"/>
      <c r="T340" s="23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152</v>
      </c>
      <c r="AU340" s="240" t="s">
        <v>84</v>
      </c>
      <c r="AV340" s="13" t="s">
        <v>84</v>
      </c>
      <c r="AW340" s="13" t="s">
        <v>31</v>
      </c>
      <c r="AX340" s="13" t="s">
        <v>75</v>
      </c>
      <c r="AY340" s="240" t="s">
        <v>131</v>
      </c>
    </row>
    <row r="341" s="13" customFormat="1">
      <c r="A341" s="13"/>
      <c r="B341" s="229"/>
      <c r="C341" s="230"/>
      <c r="D341" s="231" t="s">
        <v>152</v>
      </c>
      <c r="E341" s="232" t="s">
        <v>1</v>
      </c>
      <c r="F341" s="233" t="s">
        <v>291</v>
      </c>
      <c r="G341" s="230"/>
      <c r="H341" s="234">
        <v>13.760999999999999</v>
      </c>
      <c r="I341" s="235"/>
      <c r="J341" s="230"/>
      <c r="K341" s="230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152</v>
      </c>
      <c r="AU341" s="240" t="s">
        <v>84</v>
      </c>
      <c r="AV341" s="13" t="s">
        <v>84</v>
      </c>
      <c r="AW341" s="13" t="s">
        <v>31</v>
      </c>
      <c r="AX341" s="13" t="s">
        <v>75</v>
      </c>
      <c r="AY341" s="240" t="s">
        <v>131</v>
      </c>
    </row>
    <row r="342" s="14" customFormat="1">
      <c r="A342" s="14"/>
      <c r="B342" s="241"/>
      <c r="C342" s="242"/>
      <c r="D342" s="231" t="s">
        <v>152</v>
      </c>
      <c r="E342" s="243" t="s">
        <v>1</v>
      </c>
      <c r="F342" s="244" t="s">
        <v>292</v>
      </c>
      <c r="G342" s="242"/>
      <c r="H342" s="245">
        <v>248.52500000000001</v>
      </c>
      <c r="I342" s="246"/>
      <c r="J342" s="242"/>
      <c r="K342" s="242"/>
      <c r="L342" s="247"/>
      <c r="M342" s="248"/>
      <c r="N342" s="249"/>
      <c r="O342" s="249"/>
      <c r="P342" s="249"/>
      <c r="Q342" s="249"/>
      <c r="R342" s="249"/>
      <c r="S342" s="249"/>
      <c r="T342" s="25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1" t="s">
        <v>152</v>
      </c>
      <c r="AU342" s="251" t="s">
        <v>84</v>
      </c>
      <c r="AV342" s="14" t="s">
        <v>88</v>
      </c>
      <c r="AW342" s="14" t="s">
        <v>31</v>
      </c>
      <c r="AX342" s="14" t="s">
        <v>75</v>
      </c>
      <c r="AY342" s="251" t="s">
        <v>131</v>
      </c>
    </row>
    <row r="343" s="13" customFormat="1">
      <c r="A343" s="13"/>
      <c r="B343" s="229"/>
      <c r="C343" s="230"/>
      <c r="D343" s="231" t="s">
        <v>152</v>
      </c>
      <c r="E343" s="232" t="s">
        <v>1</v>
      </c>
      <c r="F343" s="233" t="s">
        <v>293</v>
      </c>
      <c r="G343" s="230"/>
      <c r="H343" s="234">
        <v>-97.200000000000003</v>
      </c>
      <c r="I343" s="235"/>
      <c r="J343" s="230"/>
      <c r="K343" s="230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152</v>
      </c>
      <c r="AU343" s="240" t="s">
        <v>84</v>
      </c>
      <c r="AV343" s="13" t="s">
        <v>84</v>
      </c>
      <c r="AW343" s="13" t="s">
        <v>31</v>
      </c>
      <c r="AX343" s="13" t="s">
        <v>75</v>
      </c>
      <c r="AY343" s="240" t="s">
        <v>131</v>
      </c>
    </row>
    <row r="344" s="13" customFormat="1">
      <c r="A344" s="13"/>
      <c r="B344" s="229"/>
      <c r="C344" s="230"/>
      <c r="D344" s="231" t="s">
        <v>152</v>
      </c>
      <c r="E344" s="232" t="s">
        <v>1</v>
      </c>
      <c r="F344" s="233" t="s">
        <v>664</v>
      </c>
      <c r="G344" s="230"/>
      <c r="H344" s="234">
        <v>30.265000000000001</v>
      </c>
      <c r="I344" s="235"/>
      <c r="J344" s="230"/>
      <c r="K344" s="230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152</v>
      </c>
      <c r="AU344" s="240" t="s">
        <v>84</v>
      </c>
      <c r="AV344" s="13" t="s">
        <v>84</v>
      </c>
      <c r="AW344" s="13" t="s">
        <v>31</v>
      </c>
      <c r="AX344" s="13" t="s">
        <v>75</v>
      </c>
      <c r="AY344" s="240" t="s">
        <v>131</v>
      </c>
    </row>
    <row r="345" s="14" customFormat="1">
      <c r="A345" s="14"/>
      <c r="B345" s="241"/>
      <c r="C345" s="242"/>
      <c r="D345" s="231" t="s">
        <v>152</v>
      </c>
      <c r="E345" s="243" t="s">
        <v>1</v>
      </c>
      <c r="F345" s="244" t="s">
        <v>292</v>
      </c>
      <c r="G345" s="242"/>
      <c r="H345" s="245">
        <v>-66.935000000000002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1" t="s">
        <v>152</v>
      </c>
      <c r="AU345" s="251" t="s">
        <v>84</v>
      </c>
      <c r="AV345" s="14" t="s">
        <v>88</v>
      </c>
      <c r="AW345" s="14" t="s">
        <v>31</v>
      </c>
      <c r="AX345" s="14" t="s">
        <v>75</v>
      </c>
      <c r="AY345" s="251" t="s">
        <v>131</v>
      </c>
    </row>
    <row r="346" s="13" customFormat="1">
      <c r="A346" s="13"/>
      <c r="B346" s="229"/>
      <c r="C346" s="230"/>
      <c r="D346" s="231" t="s">
        <v>152</v>
      </c>
      <c r="E346" s="232" t="s">
        <v>1</v>
      </c>
      <c r="F346" s="233" t="s">
        <v>665</v>
      </c>
      <c r="G346" s="230"/>
      <c r="H346" s="234">
        <v>149.11500000000001</v>
      </c>
      <c r="I346" s="235"/>
      <c r="J346" s="230"/>
      <c r="K346" s="230"/>
      <c r="L346" s="236"/>
      <c r="M346" s="237"/>
      <c r="N346" s="238"/>
      <c r="O346" s="238"/>
      <c r="P346" s="238"/>
      <c r="Q346" s="238"/>
      <c r="R346" s="238"/>
      <c r="S346" s="238"/>
      <c r="T346" s="23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0" t="s">
        <v>152</v>
      </c>
      <c r="AU346" s="240" t="s">
        <v>84</v>
      </c>
      <c r="AV346" s="13" t="s">
        <v>84</v>
      </c>
      <c r="AW346" s="13" t="s">
        <v>31</v>
      </c>
      <c r="AX346" s="13" t="s">
        <v>75</v>
      </c>
      <c r="AY346" s="240" t="s">
        <v>131</v>
      </c>
    </row>
    <row r="347" s="13" customFormat="1">
      <c r="A347" s="13"/>
      <c r="B347" s="229"/>
      <c r="C347" s="230"/>
      <c r="D347" s="231" t="s">
        <v>152</v>
      </c>
      <c r="E347" s="232" t="s">
        <v>1</v>
      </c>
      <c r="F347" s="233" t="s">
        <v>666</v>
      </c>
      <c r="G347" s="230"/>
      <c r="H347" s="234">
        <v>223.56</v>
      </c>
      <c r="I347" s="235"/>
      <c r="J347" s="230"/>
      <c r="K347" s="230"/>
      <c r="L347" s="236"/>
      <c r="M347" s="237"/>
      <c r="N347" s="238"/>
      <c r="O347" s="238"/>
      <c r="P347" s="238"/>
      <c r="Q347" s="238"/>
      <c r="R347" s="238"/>
      <c r="S347" s="238"/>
      <c r="T347" s="23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0" t="s">
        <v>152</v>
      </c>
      <c r="AU347" s="240" t="s">
        <v>84</v>
      </c>
      <c r="AV347" s="13" t="s">
        <v>84</v>
      </c>
      <c r="AW347" s="13" t="s">
        <v>31</v>
      </c>
      <c r="AX347" s="13" t="s">
        <v>75</v>
      </c>
      <c r="AY347" s="240" t="s">
        <v>131</v>
      </c>
    </row>
    <row r="348" s="13" customFormat="1">
      <c r="A348" s="13"/>
      <c r="B348" s="229"/>
      <c r="C348" s="230"/>
      <c r="D348" s="231" t="s">
        <v>152</v>
      </c>
      <c r="E348" s="232" t="s">
        <v>1</v>
      </c>
      <c r="F348" s="233" t="s">
        <v>667</v>
      </c>
      <c r="G348" s="230"/>
      <c r="H348" s="234">
        <v>70.506</v>
      </c>
      <c r="I348" s="235"/>
      <c r="J348" s="230"/>
      <c r="K348" s="230"/>
      <c r="L348" s="236"/>
      <c r="M348" s="237"/>
      <c r="N348" s="238"/>
      <c r="O348" s="238"/>
      <c r="P348" s="238"/>
      <c r="Q348" s="238"/>
      <c r="R348" s="238"/>
      <c r="S348" s="238"/>
      <c r="T348" s="23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0" t="s">
        <v>152</v>
      </c>
      <c r="AU348" s="240" t="s">
        <v>84</v>
      </c>
      <c r="AV348" s="13" t="s">
        <v>84</v>
      </c>
      <c r="AW348" s="13" t="s">
        <v>31</v>
      </c>
      <c r="AX348" s="13" t="s">
        <v>75</v>
      </c>
      <c r="AY348" s="240" t="s">
        <v>131</v>
      </c>
    </row>
    <row r="349" s="15" customFormat="1">
      <c r="A349" s="15"/>
      <c r="B349" s="252"/>
      <c r="C349" s="253"/>
      <c r="D349" s="231" t="s">
        <v>152</v>
      </c>
      <c r="E349" s="254" t="s">
        <v>1</v>
      </c>
      <c r="F349" s="255" t="s">
        <v>294</v>
      </c>
      <c r="G349" s="253"/>
      <c r="H349" s="256">
        <v>624.77099999999996</v>
      </c>
      <c r="I349" s="257"/>
      <c r="J349" s="253"/>
      <c r="K349" s="253"/>
      <c r="L349" s="258"/>
      <c r="M349" s="259"/>
      <c r="N349" s="260"/>
      <c r="O349" s="260"/>
      <c r="P349" s="260"/>
      <c r="Q349" s="260"/>
      <c r="R349" s="260"/>
      <c r="S349" s="260"/>
      <c r="T349" s="261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2" t="s">
        <v>152</v>
      </c>
      <c r="AU349" s="262" t="s">
        <v>84</v>
      </c>
      <c r="AV349" s="15" t="s">
        <v>140</v>
      </c>
      <c r="AW349" s="15" t="s">
        <v>31</v>
      </c>
      <c r="AX349" s="15" t="s">
        <v>82</v>
      </c>
      <c r="AY349" s="262" t="s">
        <v>131</v>
      </c>
    </row>
    <row r="350" s="2" customFormat="1" ht="44.25" customHeight="1">
      <c r="A350" s="39"/>
      <c r="B350" s="40"/>
      <c r="C350" s="216" t="s">
        <v>668</v>
      </c>
      <c r="D350" s="216" t="s">
        <v>135</v>
      </c>
      <c r="E350" s="217" t="s">
        <v>669</v>
      </c>
      <c r="F350" s="218" t="s">
        <v>670</v>
      </c>
      <c r="G350" s="219" t="s">
        <v>138</v>
      </c>
      <c r="H350" s="220">
        <v>443.18099999999998</v>
      </c>
      <c r="I350" s="221"/>
      <c r="J350" s="222">
        <f>ROUND(I350*H350,2)</f>
        <v>0</v>
      </c>
      <c r="K350" s="218" t="s">
        <v>139</v>
      </c>
      <c r="L350" s="45"/>
      <c r="M350" s="223" t="s">
        <v>1</v>
      </c>
      <c r="N350" s="224" t="s">
        <v>40</v>
      </c>
      <c r="O350" s="92"/>
      <c r="P350" s="225">
        <f>O350*H350</f>
        <v>0</v>
      </c>
      <c r="Q350" s="225">
        <v>0.00022000000000000001</v>
      </c>
      <c r="R350" s="225">
        <f>Q350*H350</f>
        <v>0.097499820000000001</v>
      </c>
      <c r="S350" s="225">
        <v>0</v>
      </c>
      <c r="T350" s="226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7" t="s">
        <v>205</v>
      </c>
      <c r="AT350" s="227" t="s">
        <v>135</v>
      </c>
      <c r="AU350" s="227" t="s">
        <v>84</v>
      </c>
      <c r="AY350" s="18" t="s">
        <v>131</v>
      </c>
      <c r="BE350" s="228">
        <f>IF(N350="základní",J350,0)</f>
        <v>0</v>
      </c>
      <c r="BF350" s="228">
        <f>IF(N350="snížená",J350,0)</f>
        <v>0</v>
      </c>
      <c r="BG350" s="228">
        <f>IF(N350="zákl. přenesená",J350,0)</f>
        <v>0</v>
      </c>
      <c r="BH350" s="228">
        <f>IF(N350="sníž. přenesená",J350,0)</f>
        <v>0</v>
      </c>
      <c r="BI350" s="228">
        <f>IF(N350="nulová",J350,0)</f>
        <v>0</v>
      </c>
      <c r="BJ350" s="18" t="s">
        <v>82</v>
      </c>
      <c r="BK350" s="228">
        <f>ROUND(I350*H350,2)</f>
        <v>0</v>
      </c>
      <c r="BL350" s="18" t="s">
        <v>205</v>
      </c>
      <c r="BM350" s="227" t="s">
        <v>671</v>
      </c>
    </row>
    <row r="351" s="13" customFormat="1">
      <c r="A351" s="13"/>
      <c r="B351" s="229"/>
      <c r="C351" s="230"/>
      <c r="D351" s="231" t="s">
        <v>152</v>
      </c>
      <c r="E351" s="232" t="s">
        <v>1</v>
      </c>
      <c r="F351" s="233" t="s">
        <v>665</v>
      </c>
      <c r="G351" s="230"/>
      <c r="H351" s="234">
        <v>149.11500000000001</v>
      </c>
      <c r="I351" s="235"/>
      <c r="J351" s="230"/>
      <c r="K351" s="230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152</v>
      </c>
      <c r="AU351" s="240" t="s">
        <v>84</v>
      </c>
      <c r="AV351" s="13" t="s">
        <v>84</v>
      </c>
      <c r="AW351" s="13" t="s">
        <v>31</v>
      </c>
      <c r="AX351" s="13" t="s">
        <v>75</v>
      </c>
      <c r="AY351" s="240" t="s">
        <v>131</v>
      </c>
    </row>
    <row r="352" s="13" customFormat="1">
      <c r="A352" s="13"/>
      <c r="B352" s="229"/>
      <c r="C352" s="230"/>
      <c r="D352" s="231" t="s">
        <v>152</v>
      </c>
      <c r="E352" s="232" t="s">
        <v>1</v>
      </c>
      <c r="F352" s="233" t="s">
        <v>666</v>
      </c>
      <c r="G352" s="230"/>
      <c r="H352" s="234">
        <v>223.56</v>
      </c>
      <c r="I352" s="235"/>
      <c r="J352" s="230"/>
      <c r="K352" s="230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152</v>
      </c>
      <c r="AU352" s="240" t="s">
        <v>84</v>
      </c>
      <c r="AV352" s="13" t="s">
        <v>84</v>
      </c>
      <c r="AW352" s="13" t="s">
        <v>31</v>
      </c>
      <c r="AX352" s="13" t="s">
        <v>75</v>
      </c>
      <c r="AY352" s="240" t="s">
        <v>131</v>
      </c>
    </row>
    <row r="353" s="13" customFormat="1">
      <c r="A353" s="13"/>
      <c r="B353" s="229"/>
      <c r="C353" s="230"/>
      <c r="D353" s="231" t="s">
        <v>152</v>
      </c>
      <c r="E353" s="232" t="s">
        <v>1</v>
      </c>
      <c r="F353" s="233" t="s">
        <v>667</v>
      </c>
      <c r="G353" s="230"/>
      <c r="H353" s="234">
        <v>70.506</v>
      </c>
      <c r="I353" s="235"/>
      <c r="J353" s="230"/>
      <c r="K353" s="230"/>
      <c r="L353" s="236"/>
      <c r="M353" s="237"/>
      <c r="N353" s="238"/>
      <c r="O353" s="238"/>
      <c r="P353" s="238"/>
      <c r="Q353" s="238"/>
      <c r="R353" s="238"/>
      <c r="S353" s="238"/>
      <c r="T353" s="23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0" t="s">
        <v>152</v>
      </c>
      <c r="AU353" s="240" t="s">
        <v>84</v>
      </c>
      <c r="AV353" s="13" t="s">
        <v>84</v>
      </c>
      <c r="AW353" s="13" t="s">
        <v>31</v>
      </c>
      <c r="AX353" s="13" t="s">
        <v>75</v>
      </c>
      <c r="AY353" s="240" t="s">
        <v>131</v>
      </c>
    </row>
    <row r="354" s="15" customFormat="1">
      <c r="A354" s="15"/>
      <c r="B354" s="252"/>
      <c r="C354" s="253"/>
      <c r="D354" s="231" t="s">
        <v>152</v>
      </c>
      <c r="E354" s="254" t="s">
        <v>1</v>
      </c>
      <c r="F354" s="255" t="s">
        <v>294</v>
      </c>
      <c r="G354" s="253"/>
      <c r="H354" s="256">
        <v>443.18099999999998</v>
      </c>
      <c r="I354" s="257"/>
      <c r="J354" s="253"/>
      <c r="K354" s="253"/>
      <c r="L354" s="258"/>
      <c r="M354" s="259"/>
      <c r="N354" s="260"/>
      <c r="O354" s="260"/>
      <c r="P354" s="260"/>
      <c r="Q354" s="260"/>
      <c r="R354" s="260"/>
      <c r="S354" s="260"/>
      <c r="T354" s="26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2" t="s">
        <v>152</v>
      </c>
      <c r="AU354" s="262" t="s">
        <v>84</v>
      </c>
      <c r="AV354" s="15" t="s">
        <v>140</v>
      </c>
      <c r="AW354" s="15" t="s">
        <v>31</v>
      </c>
      <c r="AX354" s="15" t="s">
        <v>82</v>
      </c>
      <c r="AY354" s="262" t="s">
        <v>131</v>
      </c>
    </row>
    <row r="355" s="2" customFormat="1" ht="24.15" customHeight="1">
      <c r="A355" s="39"/>
      <c r="B355" s="40"/>
      <c r="C355" s="216" t="s">
        <v>672</v>
      </c>
      <c r="D355" s="216" t="s">
        <v>135</v>
      </c>
      <c r="E355" s="217" t="s">
        <v>673</v>
      </c>
      <c r="F355" s="218" t="s">
        <v>674</v>
      </c>
      <c r="G355" s="219" t="s">
        <v>138</v>
      </c>
      <c r="H355" s="220">
        <v>181.59</v>
      </c>
      <c r="I355" s="221"/>
      <c r="J355" s="222">
        <f>ROUND(I355*H355,2)</f>
        <v>0</v>
      </c>
      <c r="K355" s="218" t="s">
        <v>1</v>
      </c>
      <c r="L355" s="45"/>
      <c r="M355" s="223" t="s">
        <v>1</v>
      </c>
      <c r="N355" s="224" t="s">
        <v>40</v>
      </c>
      <c r="O355" s="92"/>
      <c r="P355" s="225">
        <f>O355*H355</f>
        <v>0</v>
      </c>
      <c r="Q355" s="225">
        <v>0.00021599999999999999</v>
      </c>
      <c r="R355" s="225">
        <f>Q355*H355</f>
        <v>0.039223439999999998</v>
      </c>
      <c r="S355" s="225">
        <v>0</v>
      </c>
      <c r="T355" s="226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7" t="s">
        <v>205</v>
      </c>
      <c r="AT355" s="227" t="s">
        <v>135</v>
      </c>
      <c r="AU355" s="227" t="s">
        <v>84</v>
      </c>
      <c r="AY355" s="18" t="s">
        <v>131</v>
      </c>
      <c r="BE355" s="228">
        <f>IF(N355="základní",J355,0)</f>
        <v>0</v>
      </c>
      <c r="BF355" s="228">
        <f>IF(N355="snížená",J355,0)</f>
        <v>0</v>
      </c>
      <c r="BG355" s="228">
        <f>IF(N355="zákl. přenesená",J355,0)</f>
        <v>0</v>
      </c>
      <c r="BH355" s="228">
        <f>IF(N355="sníž. přenesená",J355,0)</f>
        <v>0</v>
      </c>
      <c r="BI355" s="228">
        <f>IF(N355="nulová",J355,0)</f>
        <v>0</v>
      </c>
      <c r="BJ355" s="18" t="s">
        <v>82</v>
      </c>
      <c r="BK355" s="228">
        <f>ROUND(I355*H355,2)</f>
        <v>0</v>
      </c>
      <c r="BL355" s="18" t="s">
        <v>205</v>
      </c>
      <c r="BM355" s="227" t="s">
        <v>675</v>
      </c>
    </row>
    <row r="356" s="2" customFormat="1" ht="24.15" customHeight="1">
      <c r="A356" s="39"/>
      <c r="B356" s="40"/>
      <c r="C356" s="216" t="s">
        <v>676</v>
      </c>
      <c r="D356" s="216" t="s">
        <v>135</v>
      </c>
      <c r="E356" s="217" t="s">
        <v>677</v>
      </c>
      <c r="F356" s="218" t="s">
        <v>678</v>
      </c>
      <c r="G356" s="219" t="s">
        <v>138</v>
      </c>
      <c r="H356" s="220">
        <v>6.4000000000000004</v>
      </c>
      <c r="I356" s="221"/>
      <c r="J356" s="222">
        <f>ROUND(I356*H356,2)</f>
        <v>0</v>
      </c>
      <c r="K356" s="218" t="s">
        <v>139</v>
      </c>
      <c r="L356" s="45"/>
      <c r="M356" s="223" t="s">
        <v>1</v>
      </c>
      <c r="N356" s="224" t="s">
        <v>40</v>
      </c>
      <c r="O356" s="92"/>
      <c r="P356" s="225">
        <f>O356*H356</f>
        <v>0</v>
      </c>
      <c r="Q356" s="225">
        <v>0</v>
      </c>
      <c r="R356" s="225">
        <f>Q356*H356</f>
        <v>0</v>
      </c>
      <c r="S356" s="225">
        <v>0</v>
      </c>
      <c r="T356" s="226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7" t="s">
        <v>205</v>
      </c>
      <c r="AT356" s="227" t="s">
        <v>135</v>
      </c>
      <c r="AU356" s="227" t="s">
        <v>84</v>
      </c>
      <c r="AY356" s="18" t="s">
        <v>131</v>
      </c>
      <c r="BE356" s="228">
        <f>IF(N356="základní",J356,0)</f>
        <v>0</v>
      </c>
      <c r="BF356" s="228">
        <f>IF(N356="snížená",J356,0)</f>
        <v>0</v>
      </c>
      <c r="BG356" s="228">
        <f>IF(N356="zákl. přenesená",J356,0)</f>
        <v>0</v>
      </c>
      <c r="BH356" s="228">
        <f>IF(N356="sníž. přenesená",J356,0)</f>
        <v>0</v>
      </c>
      <c r="BI356" s="228">
        <f>IF(N356="nulová",J356,0)</f>
        <v>0</v>
      </c>
      <c r="BJ356" s="18" t="s">
        <v>82</v>
      </c>
      <c r="BK356" s="228">
        <f>ROUND(I356*H356,2)</f>
        <v>0</v>
      </c>
      <c r="BL356" s="18" t="s">
        <v>205</v>
      </c>
      <c r="BM356" s="227" t="s">
        <v>679</v>
      </c>
    </row>
    <row r="357" s="13" customFormat="1">
      <c r="A357" s="13"/>
      <c r="B357" s="229"/>
      <c r="C357" s="230"/>
      <c r="D357" s="231" t="s">
        <v>152</v>
      </c>
      <c r="E357" s="232" t="s">
        <v>1</v>
      </c>
      <c r="F357" s="233" t="s">
        <v>174</v>
      </c>
      <c r="G357" s="230"/>
      <c r="H357" s="234">
        <v>6.4000000000000004</v>
      </c>
      <c r="I357" s="235"/>
      <c r="J357" s="230"/>
      <c r="K357" s="230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152</v>
      </c>
      <c r="AU357" s="240" t="s">
        <v>84</v>
      </c>
      <c r="AV357" s="13" t="s">
        <v>84</v>
      </c>
      <c r="AW357" s="13" t="s">
        <v>31</v>
      </c>
      <c r="AX357" s="13" t="s">
        <v>82</v>
      </c>
      <c r="AY357" s="240" t="s">
        <v>131</v>
      </c>
    </row>
    <row r="358" s="2" customFormat="1" ht="44.25" customHeight="1">
      <c r="A358" s="39"/>
      <c r="B358" s="40"/>
      <c r="C358" s="216" t="s">
        <v>680</v>
      </c>
      <c r="D358" s="216" t="s">
        <v>135</v>
      </c>
      <c r="E358" s="217" t="s">
        <v>681</v>
      </c>
      <c r="F358" s="218" t="s">
        <v>682</v>
      </c>
      <c r="G358" s="219" t="s">
        <v>138</v>
      </c>
      <c r="H358" s="220">
        <v>6.4000000000000004</v>
      </c>
      <c r="I358" s="221"/>
      <c r="J358" s="222">
        <f>ROUND(I358*H358,2)</f>
        <v>0</v>
      </c>
      <c r="K358" s="218" t="s">
        <v>139</v>
      </c>
      <c r="L358" s="45"/>
      <c r="M358" s="223" t="s">
        <v>1</v>
      </c>
      <c r="N358" s="224" t="s">
        <v>40</v>
      </c>
      <c r="O358" s="92"/>
      <c r="P358" s="225">
        <f>O358*H358</f>
        <v>0</v>
      </c>
      <c r="Q358" s="225">
        <v>0.00036000000000000002</v>
      </c>
      <c r="R358" s="225">
        <f>Q358*H358</f>
        <v>0.0023040000000000001</v>
      </c>
      <c r="S358" s="225">
        <v>0</v>
      </c>
      <c r="T358" s="226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7" t="s">
        <v>205</v>
      </c>
      <c r="AT358" s="227" t="s">
        <v>135</v>
      </c>
      <c r="AU358" s="227" t="s">
        <v>84</v>
      </c>
      <c r="AY358" s="18" t="s">
        <v>131</v>
      </c>
      <c r="BE358" s="228">
        <f>IF(N358="základní",J358,0)</f>
        <v>0</v>
      </c>
      <c r="BF358" s="228">
        <f>IF(N358="snížená",J358,0)</f>
        <v>0</v>
      </c>
      <c r="BG358" s="228">
        <f>IF(N358="zákl. přenesená",J358,0)</f>
        <v>0</v>
      </c>
      <c r="BH358" s="228">
        <f>IF(N358="sníž. přenesená",J358,0)</f>
        <v>0</v>
      </c>
      <c r="BI358" s="228">
        <f>IF(N358="nulová",J358,0)</f>
        <v>0</v>
      </c>
      <c r="BJ358" s="18" t="s">
        <v>82</v>
      </c>
      <c r="BK358" s="228">
        <f>ROUND(I358*H358,2)</f>
        <v>0</v>
      </c>
      <c r="BL358" s="18" t="s">
        <v>205</v>
      </c>
      <c r="BM358" s="227" t="s">
        <v>683</v>
      </c>
    </row>
    <row r="359" s="12" customFormat="1" ht="25.92" customHeight="1">
      <c r="A359" s="12"/>
      <c r="B359" s="200"/>
      <c r="C359" s="201"/>
      <c r="D359" s="202" t="s">
        <v>74</v>
      </c>
      <c r="E359" s="203" t="s">
        <v>684</v>
      </c>
      <c r="F359" s="203" t="s">
        <v>685</v>
      </c>
      <c r="G359" s="201"/>
      <c r="H359" s="201"/>
      <c r="I359" s="204"/>
      <c r="J359" s="205">
        <f>BK359</f>
        <v>0</v>
      </c>
      <c r="K359" s="201"/>
      <c r="L359" s="206"/>
      <c r="M359" s="207"/>
      <c r="N359" s="208"/>
      <c r="O359" s="208"/>
      <c r="P359" s="209">
        <f>P360+P363+P365+P369+P371</f>
        <v>0</v>
      </c>
      <c r="Q359" s="208"/>
      <c r="R359" s="209">
        <f>R360+R363+R365+R369+R371</f>
        <v>0</v>
      </c>
      <c r="S359" s="208"/>
      <c r="T359" s="210">
        <f>T360+T363+T365+T369+T371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1" t="s">
        <v>252</v>
      </c>
      <c r="AT359" s="212" t="s">
        <v>74</v>
      </c>
      <c r="AU359" s="212" t="s">
        <v>75</v>
      </c>
      <c r="AY359" s="211" t="s">
        <v>131</v>
      </c>
      <c r="BK359" s="213">
        <f>BK360+BK363+BK365+BK369+BK371</f>
        <v>0</v>
      </c>
    </row>
    <row r="360" s="12" customFormat="1" ht="22.8" customHeight="1">
      <c r="A360" s="12"/>
      <c r="B360" s="200"/>
      <c r="C360" s="201"/>
      <c r="D360" s="202" t="s">
        <v>74</v>
      </c>
      <c r="E360" s="214" t="s">
        <v>686</v>
      </c>
      <c r="F360" s="214" t="s">
        <v>687</v>
      </c>
      <c r="G360" s="201"/>
      <c r="H360" s="201"/>
      <c r="I360" s="204"/>
      <c r="J360" s="215">
        <f>BK360</f>
        <v>0</v>
      </c>
      <c r="K360" s="201"/>
      <c r="L360" s="206"/>
      <c r="M360" s="207"/>
      <c r="N360" s="208"/>
      <c r="O360" s="208"/>
      <c r="P360" s="209">
        <f>SUM(P361:P362)</f>
        <v>0</v>
      </c>
      <c r="Q360" s="208"/>
      <c r="R360" s="209">
        <f>SUM(R361:R362)</f>
        <v>0</v>
      </c>
      <c r="S360" s="208"/>
      <c r="T360" s="210">
        <f>SUM(T361:T362)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1" t="s">
        <v>252</v>
      </c>
      <c r="AT360" s="212" t="s">
        <v>74</v>
      </c>
      <c r="AU360" s="212" t="s">
        <v>82</v>
      </c>
      <c r="AY360" s="211" t="s">
        <v>131</v>
      </c>
      <c r="BK360" s="213">
        <f>SUM(BK361:BK362)</f>
        <v>0</v>
      </c>
    </row>
    <row r="361" s="2" customFormat="1" ht="16.5" customHeight="1">
      <c r="A361" s="39"/>
      <c r="B361" s="40"/>
      <c r="C361" s="216" t="s">
        <v>688</v>
      </c>
      <c r="D361" s="216" t="s">
        <v>135</v>
      </c>
      <c r="E361" s="217" t="s">
        <v>689</v>
      </c>
      <c r="F361" s="218" t="s">
        <v>690</v>
      </c>
      <c r="G361" s="219" t="s">
        <v>691</v>
      </c>
      <c r="H361" s="220">
        <v>1</v>
      </c>
      <c r="I361" s="221"/>
      <c r="J361" s="222">
        <f>ROUND(I361*H361,2)</f>
        <v>0</v>
      </c>
      <c r="K361" s="218" t="s">
        <v>139</v>
      </c>
      <c r="L361" s="45"/>
      <c r="M361" s="223" t="s">
        <v>1</v>
      </c>
      <c r="N361" s="224" t="s">
        <v>40</v>
      </c>
      <c r="O361" s="92"/>
      <c r="P361" s="225">
        <f>O361*H361</f>
        <v>0</v>
      </c>
      <c r="Q361" s="225">
        <v>0</v>
      </c>
      <c r="R361" s="225">
        <f>Q361*H361</f>
        <v>0</v>
      </c>
      <c r="S361" s="225">
        <v>0</v>
      </c>
      <c r="T361" s="226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7" t="s">
        <v>692</v>
      </c>
      <c r="AT361" s="227" t="s">
        <v>135</v>
      </c>
      <c r="AU361" s="227" t="s">
        <v>84</v>
      </c>
      <c r="AY361" s="18" t="s">
        <v>131</v>
      </c>
      <c r="BE361" s="228">
        <f>IF(N361="základní",J361,0)</f>
        <v>0</v>
      </c>
      <c r="BF361" s="228">
        <f>IF(N361="snížená",J361,0)</f>
        <v>0</v>
      </c>
      <c r="BG361" s="228">
        <f>IF(N361="zákl. přenesená",J361,0)</f>
        <v>0</v>
      </c>
      <c r="BH361" s="228">
        <f>IF(N361="sníž. přenesená",J361,0)</f>
        <v>0</v>
      </c>
      <c r="BI361" s="228">
        <f>IF(N361="nulová",J361,0)</f>
        <v>0</v>
      </c>
      <c r="BJ361" s="18" t="s">
        <v>82</v>
      </c>
      <c r="BK361" s="228">
        <f>ROUND(I361*H361,2)</f>
        <v>0</v>
      </c>
      <c r="BL361" s="18" t="s">
        <v>692</v>
      </c>
      <c r="BM361" s="227" t="s">
        <v>693</v>
      </c>
    </row>
    <row r="362" s="2" customFormat="1" ht="16.5" customHeight="1">
      <c r="A362" s="39"/>
      <c r="B362" s="40"/>
      <c r="C362" s="216" t="s">
        <v>694</v>
      </c>
      <c r="D362" s="216" t="s">
        <v>135</v>
      </c>
      <c r="E362" s="217" t="s">
        <v>695</v>
      </c>
      <c r="F362" s="218" t="s">
        <v>696</v>
      </c>
      <c r="G362" s="219" t="s">
        <v>691</v>
      </c>
      <c r="H362" s="220">
        <v>1</v>
      </c>
      <c r="I362" s="221"/>
      <c r="J362" s="222">
        <f>ROUND(I362*H362,2)</f>
        <v>0</v>
      </c>
      <c r="K362" s="218" t="s">
        <v>139</v>
      </c>
      <c r="L362" s="45"/>
      <c r="M362" s="223" t="s">
        <v>1</v>
      </c>
      <c r="N362" s="224" t="s">
        <v>40</v>
      </c>
      <c r="O362" s="92"/>
      <c r="P362" s="225">
        <f>O362*H362</f>
        <v>0</v>
      </c>
      <c r="Q362" s="225">
        <v>0</v>
      </c>
      <c r="R362" s="225">
        <f>Q362*H362</f>
        <v>0</v>
      </c>
      <c r="S362" s="225">
        <v>0</v>
      </c>
      <c r="T362" s="226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7" t="s">
        <v>692</v>
      </c>
      <c r="AT362" s="227" t="s">
        <v>135</v>
      </c>
      <c r="AU362" s="227" t="s">
        <v>84</v>
      </c>
      <c r="AY362" s="18" t="s">
        <v>131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18" t="s">
        <v>82</v>
      </c>
      <c r="BK362" s="228">
        <f>ROUND(I362*H362,2)</f>
        <v>0</v>
      </c>
      <c r="BL362" s="18" t="s">
        <v>692</v>
      </c>
      <c r="BM362" s="227" t="s">
        <v>697</v>
      </c>
    </row>
    <row r="363" s="12" customFormat="1" ht="22.8" customHeight="1">
      <c r="A363" s="12"/>
      <c r="B363" s="200"/>
      <c r="C363" s="201"/>
      <c r="D363" s="202" t="s">
        <v>74</v>
      </c>
      <c r="E363" s="214" t="s">
        <v>698</v>
      </c>
      <c r="F363" s="214" t="s">
        <v>699</v>
      </c>
      <c r="G363" s="201"/>
      <c r="H363" s="201"/>
      <c r="I363" s="204"/>
      <c r="J363" s="215">
        <f>BK363</f>
        <v>0</v>
      </c>
      <c r="K363" s="201"/>
      <c r="L363" s="206"/>
      <c r="M363" s="207"/>
      <c r="N363" s="208"/>
      <c r="O363" s="208"/>
      <c r="P363" s="209">
        <f>P364</f>
        <v>0</v>
      </c>
      <c r="Q363" s="208"/>
      <c r="R363" s="209">
        <f>R364</f>
        <v>0</v>
      </c>
      <c r="S363" s="208"/>
      <c r="T363" s="210">
        <f>T364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1" t="s">
        <v>252</v>
      </c>
      <c r="AT363" s="212" t="s">
        <v>74</v>
      </c>
      <c r="AU363" s="212" t="s">
        <v>82</v>
      </c>
      <c r="AY363" s="211" t="s">
        <v>131</v>
      </c>
      <c r="BK363" s="213">
        <f>BK364</f>
        <v>0</v>
      </c>
    </row>
    <row r="364" s="2" customFormat="1" ht="16.5" customHeight="1">
      <c r="A364" s="39"/>
      <c r="B364" s="40"/>
      <c r="C364" s="216" t="s">
        <v>700</v>
      </c>
      <c r="D364" s="216" t="s">
        <v>135</v>
      </c>
      <c r="E364" s="217" t="s">
        <v>701</v>
      </c>
      <c r="F364" s="218" t="s">
        <v>699</v>
      </c>
      <c r="G364" s="219" t="s">
        <v>691</v>
      </c>
      <c r="H364" s="220">
        <v>1</v>
      </c>
      <c r="I364" s="221"/>
      <c r="J364" s="222">
        <f>ROUND(I364*H364,2)</f>
        <v>0</v>
      </c>
      <c r="K364" s="218" t="s">
        <v>139</v>
      </c>
      <c r="L364" s="45"/>
      <c r="M364" s="223" t="s">
        <v>1</v>
      </c>
      <c r="N364" s="224" t="s">
        <v>40</v>
      </c>
      <c r="O364" s="92"/>
      <c r="P364" s="225">
        <f>O364*H364</f>
        <v>0</v>
      </c>
      <c r="Q364" s="225">
        <v>0</v>
      </c>
      <c r="R364" s="225">
        <f>Q364*H364</f>
        <v>0</v>
      </c>
      <c r="S364" s="225">
        <v>0</v>
      </c>
      <c r="T364" s="226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7" t="s">
        <v>692</v>
      </c>
      <c r="AT364" s="227" t="s">
        <v>135</v>
      </c>
      <c r="AU364" s="227" t="s">
        <v>84</v>
      </c>
      <c r="AY364" s="18" t="s">
        <v>131</v>
      </c>
      <c r="BE364" s="228">
        <f>IF(N364="základní",J364,0)</f>
        <v>0</v>
      </c>
      <c r="BF364" s="228">
        <f>IF(N364="snížená",J364,0)</f>
        <v>0</v>
      </c>
      <c r="BG364" s="228">
        <f>IF(N364="zákl. přenesená",J364,0)</f>
        <v>0</v>
      </c>
      <c r="BH364" s="228">
        <f>IF(N364="sníž. přenesená",J364,0)</f>
        <v>0</v>
      </c>
      <c r="BI364" s="228">
        <f>IF(N364="nulová",J364,0)</f>
        <v>0</v>
      </c>
      <c r="BJ364" s="18" t="s">
        <v>82</v>
      </c>
      <c r="BK364" s="228">
        <f>ROUND(I364*H364,2)</f>
        <v>0</v>
      </c>
      <c r="BL364" s="18" t="s">
        <v>692</v>
      </c>
      <c r="BM364" s="227" t="s">
        <v>702</v>
      </c>
    </row>
    <row r="365" s="12" customFormat="1" ht="22.8" customHeight="1">
      <c r="A365" s="12"/>
      <c r="B365" s="200"/>
      <c r="C365" s="201"/>
      <c r="D365" s="202" t="s">
        <v>74</v>
      </c>
      <c r="E365" s="214" t="s">
        <v>703</v>
      </c>
      <c r="F365" s="214" t="s">
        <v>704</v>
      </c>
      <c r="G365" s="201"/>
      <c r="H365" s="201"/>
      <c r="I365" s="204"/>
      <c r="J365" s="215">
        <f>BK365</f>
        <v>0</v>
      </c>
      <c r="K365" s="201"/>
      <c r="L365" s="206"/>
      <c r="M365" s="207"/>
      <c r="N365" s="208"/>
      <c r="O365" s="208"/>
      <c r="P365" s="209">
        <f>SUM(P366:P368)</f>
        <v>0</v>
      </c>
      <c r="Q365" s="208"/>
      <c r="R365" s="209">
        <f>SUM(R366:R368)</f>
        <v>0</v>
      </c>
      <c r="S365" s="208"/>
      <c r="T365" s="210">
        <f>SUM(T366:T368)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1" t="s">
        <v>252</v>
      </c>
      <c r="AT365" s="212" t="s">
        <v>74</v>
      </c>
      <c r="AU365" s="212" t="s">
        <v>82</v>
      </c>
      <c r="AY365" s="211" t="s">
        <v>131</v>
      </c>
      <c r="BK365" s="213">
        <f>SUM(BK366:BK368)</f>
        <v>0</v>
      </c>
    </row>
    <row r="366" s="2" customFormat="1" ht="16.5" customHeight="1">
      <c r="A366" s="39"/>
      <c r="B366" s="40"/>
      <c r="C366" s="216" t="s">
        <v>705</v>
      </c>
      <c r="D366" s="216" t="s">
        <v>135</v>
      </c>
      <c r="E366" s="217" t="s">
        <v>706</v>
      </c>
      <c r="F366" s="218" t="s">
        <v>707</v>
      </c>
      <c r="G366" s="219" t="s">
        <v>691</v>
      </c>
      <c r="H366" s="220">
        <v>1</v>
      </c>
      <c r="I366" s="221"/>
      <c r="J366" s="222">
        <f>ROUND(I366*H366,2)</f>
        <v>0</v>
      </c>
      <c r="K366" s="218" t="s">
        <v>139</v>
      </c>
      <c r="L366" s="45"/>
      <c r="M366" s="223" t="s">
        <v>1</v>
      </c>
      <c r="N366" s="224" t="s">
        <v>40</v>
      </c>
      <c r="O366" s="92"/>
      <c r="P366" s="225">
        <f>O366*H366</f>
        <v>0</v>
      </c>
      <c r="Q366" s="225">
        <v>0</v>
      </c>
      <c r="R366" s="225">
        <f>Q366*H366</f>
        <v>0</v>
      </c>
      <c r="S366" s="225">
        <v>0</v>
      </c>
      <c r="T366" s="226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7" t="s">
        <v>692</v>
      </c>
      <c r="AT366" s="227" t="s">
        <v>135</v>
      </c>
      <c r="AU366" s="227" t="s">
        <v>84</v>
      </c>
      <c r="AY366" s="18" t="s">
        <v>131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8" t="s">
        <v>82</v>
      </c>
      <c r="BK366" s="228">
        <f>ROUND(I366*H366,2)</f>
        <v>0</v>
      </c>
      <c r="BL366" s="18" t="s">
        <v>692</v>
      </c>
      <c r="BM366" s="227" t="s">
        <v>708</v>
      </c>
    </row>
    <row r="367" s="2" customFormat="1" ht="16.5" customHeight="1">
      <c r="A367" s="39"/>
      <c r="B367" s="40"/>
      <c r="C367" s="216" t="s">
        <v>709</v>
      </c>
      <c r="D367" s="216" t="s">
        <v>135</v>
      </c>
      <c r="E367" s="217" t="s">
        <v>710</v>
      </c>
      <c r="F367" s="218" t="s">
        <v>711</v>
      </c>
      <c r="G367" s="219" t="s">
        <v>691</v>
      </c>
      <c r="H367" s="220">
        <v>1</v>
      </c>
      <c r="I367" s="221"/>
      <c r="J367" s="222">
        <f>ROUND(I367*H367,2)</f>
        <v>0</v>
      </c>
      <c r="K367" s="218" t="s">
        <v>139</v>
      </c>
      <c r="L367" s="45"/>
      <c r="M367" s="223" t="s">
        <v>1</v>
      </c>
      <c r="N367" s="224" t="s">
        <v>40</v>
      </c>
      <c r="O367" s="92"/>
      <c r="P367" s="225">
        <f>O367*H367</f>
        <v>0</v>
      </c>
      <c r="Q367" s="225">
        <v>0</v>
      </c>
      <c r="R367" s="225">
        <f>Q367*H367</f>
        <v>0</v>
      </c>
      <c r="S367" s="225">
        <v>0</v>
      </c>
      <c r="T367" s="226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27" t="s">
        <v>692</v>
      </c>
      <c r="AT367" s="227" t="s">
        <v>135</v>
      </c>
      <c r="AU367" s="227" t="s">
        <v>84</v>
      </c>
      <c r="AY367" s="18" t="s">
        <v>131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18" t="s">
        <v>82</v>
      </c>
      <c r="BK367" s="228">
        <f>ROUND(I367*H367,2)</f>
        <v>0</v>
      </c>
      <c r="BL367" s="18" t="s">
        <v>692</v>
      </c>
      <c r="BM367" s="227" t="s">
        <v>712</v>
      </c>
    </row>
    <row r="368" s="2" customFormat="1" ht="16.5" customHeight="1">
      <c r="A368" s="39"/>
      <c r="B368" s="40"/>
      <c r="C368" s="216" t="s">
        <v>713</v>
      </c>
      <c r="D368" s="216" t="s">
        <v>135</v>
      </c>
      <c r="E368" s="217" t="s">
        <v>714</v>
      </c>
      <c r="F368" s="218" t="s">
        <v>715</v>
      </c>
      <c r="G368" s="219" t="s">
        <v>691</v>
      </c>
      <c r="H368" s="220">
        <v>1</v>
      </c>
      <c r="I368" s="221"/>
      <c r="J368" s="222">
        <f>ROUND(I368*H368,2)</f>
        <v>0</v>
      </c>
      <c r="K368" s="218" t="s">
        <v>139</v>
      </c>
      <c r="L368" s="45"/>
      <c r="M368" s="223" t="s">
        <v>1</v>
      </c>
      <c r="N368" s="224" t="s">
        <v>40</v>
      </c>
      <c r="O368" s="92"/>
      <c r="P368" s="225">
        <f>O368*H368</f>
        <v>0</v>
      </c>
      <c r="Q368" s="225">
        <v>0</v>
      </c>
      <c r="R368" s="225">
        <f>Q368*H368</f>
        <v>0</v>
      </c>
      <c r="S368" s="225">
        <v>0</v>
      </c>
      <c r="T368" s="226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7" t="s">
        <v>692</v>
      </c>
      <c r="AT368" s="227" t="s">
        <v>135</v>
      </c>
      <c r="AU368" s="227" t="s">
        <v>84</v>
      </c>
      <c r="AY368" s="18" t="s">
        <v>131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8" t="s">
        <v>82</v>
      </c>
      <c r="BK368" s="228">
        <f>ROUND(I368*H368,2)</f>
        <v>0</v>
      </c>
      <c r="BL368" s="18" t="s">
        <v>692</v>
      </c>
      <c r="BM368" s="227" t="s">
        <v>716</v>
      </c>
    </row>
    <row r="369" s="12" customFormat="1" ht="22.8" customHeight="1">
      <c r="A369" s="12"/>
      <c r="B369" s="200"/>
      <c r="C369" s="201"/>
      <c r="D369" s="202" t="s">
        <v>74</v>
      </c>
      <c r="E369" s="214" t="s">
        <v>717</v>
      </c>
      <c r="F369" s="214" t="s">
        <v>718</v>
      </c>
      <c r="G369" s="201"/>
      <c r="H369" s="201"/>
      <c r="I369" s="204"/>
      <c r="J369" s="215">
        <f>BK369</f>
        <v>0</v>
      </c>
      <c r="K369" s="201"/>
      <c r="L369" s="206"/>
      <c r="M369" s="207"/>
      <c r="N369" s="208"/>
      <c r="O369" s="208"/>
      <c r="P369" s="209">
        <f>P370</f>
        <v>0</v>
      </c>
      <c r="Q369" s="208"/>
      <c r="R369" s="209">
        <f>R370</f>
        <v>0</v>
      </c>
      <c r="S369" s="208"/>
      <c r="T369" s="210">
        <f>T370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1" t="s">
        <v>252</v>
      </c>
      <c r="AT369" s="212" t="s">
        <v>74</v>
      </c>
      <c r="AU369" s="212" t="s">
        <v>82</v>
      </c>
      <c r="AY369" s="211" t="s">
        <v>131</v>
      </c>
      <c r="BK369" s="213">
        <f>BK370</f>
        <v>0</v>
      </c>
    </row>
    <row r="370" s="2" customFormat="1" ht="16.5" customHeight="1">
      <c r="A370" s="39"/>
      <c r="B370" s="40"/>
      <c r="C370" s="216" t="s">
        <v>719</v>
      </c>
      <c r="D370" s="216" t="s">
        <v>135</v>
      </c>
      <c r="E370" s="217" t="s">
        <v>720</v>
      </c>
      <c r="F370" s="218" t="s">
        <v>721</v>
      </c>
      <c r="G370" s="219" t="s">
        <v>691</v>
      </c>
      <c r="H370" s="220">
        <v>1</v>
      </c>
      <c r="I370" s="221"/>
      <c r="J370" s="222">
        <f>ROUND(I370*H370,2)</f>
        <v>0</v>
      </c>
      <c r="K370" s="218" t="s">
        <v>139</v>
      </c>
      <c r="L370" s="45"/>
      <c r="M370" s="223" t="s">
        <v>1</v>
      </c>
      <c r="N370" s="224" t="s">
        <v>40</v>
      </c>
      <c r="O370" s="92"/>
      <c r="P370" s="225">
        <f>O370*H370</f>
        <v>0</v>
      </c>
      <c r="Q370" s="225">
        <v>0</v>
      </c>
      <c r="R370" s="225">
        <f>Q370*H370</f>
        <v>0</v>
      </c>
      <c r="S370" s="225">
        <v>0</v>
      </c>
      <c r="T370" s="226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7" t="s">
        <v>692</v>
      </c>
      <c r="AT370" s="227" t="s">
        <v>135</v>
      </c>
      <c r="AU370" s="227" t="s">
        <v>84</v>
      </c>
      <c r="AY370" s="18" t="s">
        <v>131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8" t="s">
        <v>82</v>
      </c>
      <c r="BK370" s="228">
        <f>ROUND(I370*H370,2)</f>
        <v>0</v>
      </c>
      <c r="BL370" s="18" t="s">
        <v>692</v>
      </c>
      <c r="BM370" s="227" t="s">
        <v>722</v>
      </c>
    </row>
    <row r="371" s="12" customFormat="1" ht="22.8" customHeight="1">
      <c r="A371" s="12"/>
      <c r="B371" s="200"/>
      <c r="C371" s="201"/>
      <c r="D371" s="202" t="s">
        <v>74</v>
      </c>
      <c r="E371" s="214" t="s">
        <v>723</v>
      </c>
      <c r="F371" s="214" t="s">
        <v>724</v>
      </c>
      <c r="G371" s="201"/>
      <c r="H371" s="201"/>
      <c r="I371" s="204"/>
      <c r="J371" s="215">
        <f>BK371</f>
        <v>0</v>
      </c>
      <c r="K371" s="201"/>
      <c r="L371" s="206"/>
      <c r="M371" s="207"/>
      <c r="N371" s="208"/>
      <c r="O371" s="208"/>
      <c r="P371" s="209">
        <f>P372</f>
        <v>0</v>
      </c>
      <c r="Q371" s="208"/>
      <c r="R371" s="209">
        <f>R372</f>
        <v>0</v>
      </c>
      <c r="S371" s="208"/>
      <c r="T371" s="210">
        <f>T372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1" t="s">
        <v>252</v>
      </c>
      <c r="AT371" s="212" t="s">
        <v>74</v>
      </c>
      <c r="AU371" s="212" t="s">
        <v>82</v>
      </c>
      <c r="AY371" s="211" t="s">
        <v>131</v>
      </c>
      <c r="BK371" s="213">
        <f>BK372</f>
        <v>0</v>
      </c>
    </row>
    <row r="372" s="2" customFormat="1" ht="16.5" customHeight="1">
      <c r="A372" s="39"/>
      <c r="B372" s="40"/>
      <c r="C372" s="216" t="s">
        <v>725</v>
      </c>
      <c r="D372" s="216" t="s">
        <v>135</v>
      </c>
      <c r="E372" s="217" t="s">
        <v>726</v>
      </c>
      <c r="F372" s="218" t="s">
        <v>727</v>
      </c>
      <c r="G372" s="219" t="s">
        <v>691</v>
      </c>
      <c r="H372" s="220">
        <v>1</v>
      </c>
      <c r="I372" s="221"/>
      <c r="J372" s="222">
        <f>ROUND(I372*H372,2)</f>
        <v>0</v>
      </c>
      <c r="K372" s="218" t="s">
        <v>139</v>
      </c>
      <c r="L372" s="45"/>
      <c r="M372" s="289" t="s">
        <v>1</v>
      </c>
      <c r="N372" s="290" t="s">
        <v>40</v>
      </c>
      <c r="O372" s="291"/>
      <c r="P372" s="292">
        <f>O372*H372</f>
        <v>0</v>
      </c>
      <c r="Q372" s="292">
        <v>0</v>
      </c>
      <c r="R372" s="292">
        <f>Q372*H372</f>
        <v>0</v>
      </c>
      <c r="S372" s="292">
        <v>0</v>
      </c>
      <c r="T372" s="293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7" t="s">
        <v>692</v>
      </c>
      <c r="AT372" s="227" t="s">
        <v>135</v>
      </c>
      <c r="AU372" s="227" t="s">
        <v>84</v>
      </c>
      <c r="AY372" s="18" t="s">
        <v>131</v>
      </c>
      <c r="BE372" s="228">
        <f>IF(N372="základní",J372,0)</f>
        <v>0</v>
      </c>
      <c r="BF372" s="228">
        <f>IF(N372="snížená",J372,0)</f>
        <v>0</v>
      </c>
      <c r="BG372" s="228">
        <f>IF(N372="zákl. přenesená",J372,0)</f>
        <v>0</v>
      </c>
      <c r="BH372" s="228">
        <f>IF(N372="sníž. přenesená",J372,0)</f>
        <v>0</v>
      </c>
      <c r="BI372" s="228">
        <f>IF(N372="nulová",J372,0)</f>
        <v>0</v>
      </c>
      <c r="BJ372" s="18" t="s">
        <v>82</v>
      </c>
      <c r="BK372" s="228">
        <f>ROUND(I372*H372,2)</f>
        <v>0</v>
      </c>
      <c r="BL372" s="18" t="s">
        <v>692</v>
      </c>
      <c r="BM372" s="227" t="s">
        <v>728</v>
      </c>
    </row>
    <row r="373" s="2" customFormat="1" ht="6.96" customHeight="1">
      <c r="A373" s="39"/>
      <c r="B373" s="67"/>
      <c r="C373" s="68"/>
      <c r="D373" s="68"/>
      <c r="E373" s="68"/>
      <c r="F373" s="68"/>
      <c r="G373" s="68"/>
      <c r="H373" s="68"/>
      <c r="I373" s="68"/>
      <c r="J373" s="68"/>
      <c r="K373" s="68"/>
      <c r="L373" s="45"/>
      <c r="M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</row>
  </sheetData>
  <sheetProtection sheet="1" autoFilter="0" formatColumns="0" formatRows="0" objects="1" scenarios="1" spinCount="100000" saltValue="MS6SuBCR6ZMMbgM0oreuZWKae1Cff9X7W6NfI7JfAaAN8flqwSYBX6Q6Pwb0PrOgvXlTHNsPRYIQH/GqR+FsTA==" hashValue="M96ONx1c+MRtGNo99WGVdPcYhBtQ2Vc1vgxQHX5XrU5GS0euVG1OTm7hEZAZCR+KLEmLVRMTW/qwxzntxoa18g==" algorithmName="SHA-512" password="CC35"/>
  <autoFilter ref="C134:K372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4"/>
      <c r="C3" s="135"/>
      <c r="D3" s="135"/>
      <c r="E3" s="135"/>
      <c r="F3" s="135"/>
      <c r="G3" s="135"/>
      <c r="H3" s="21"/>
    </row>
    <row r="4" s="1" customFormat="1" ht="24.96" customHeight="1">
      <c r="B4" s="21"/>
      <c r="C4" s="136" t="s">
        <v>729</v>
      </c>
      <c r="H4" s="21"/>
    </row>
    <row r="5" s="1" customFormat="1" ht="12" customHeight="1">
      <c r="B5" s="21"/>
      <c r="C5" s="294" t="s">
        <v>13</v>
      </c>
      <c r="D5" s="145" t="s">
        <v>14</v>
      </c>
      <c r="E5" s="1"/>
      <c r="F5" s="1"/>
      <c r="H5" s="21"/>
    </row>
    <row r="6" s="1" customFormat="1" ht="36.96" customHeight="1">
      <c r="B6" s="21"/>
      <c r="C6" s="295" t="s">
        <v>16</v>
      </c>
      <c r="D6" s="296" t="s">
        <v>17</v>
      </c>
      <c r="E6" s="1"/>
      <c r="F6" s="1"/>
      <c r="H6" s="21"/>
    </row>
    <row r="7" s="1" customFormat="1" ht="16.5" customHeight="1">
      <c r="B7" s="21"/>
      <c r="C7" s="138" t="s">
        <v>22</v>
      </c>
      <c r="D7" s="142" t="str">
        <f>'Rekapitulace stavby'!AN8</f>
        <v>17. 5. 2024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9"/>
      <c r="B9" s="297"/>
      <c r="C9" s="298" t="s">
        <v>56</v>
      </c>
      <c r="D9" s="299" t="s">
        <v>57</v>
      </c>
      <c r="E9" s="299" t="s">
        <v>118</v>
      </c>
      <c r="F9" s="300" t="s">
        <v>730</v>
      </c>
      <c r="G9" s="189"/>
      <c r="H9" s="297"/>
    </row>
    <row r="10" s="2" customFormat="1" ht="26.4" customHeight="1">
      <c r="A10" s="39"/>
      <c r="B10" s="45"/>
      <c r="C10" s="301" t="s">
        <v>731</v>
      </c>
      <c r="D10" s="301" t="s">
        <v>17</v>
      </c>
      <c r="E10" s="39"/>
      <c r="F10" s="39"/>
      <c r="G10" s="39"/>
      <c r="H10" s="45"/>
    </row>
    <row r="11" s="2" customFormat="1" ht="16.8" customHeight="1">
      <c r="A11" s="39"/>
      <c r="B11" s="45"/>
      <c r="C11" s="302" t="s">
        <v>85</v>
      </c>
      <c r="D11" s="303" t="s">
        <v>86</v>
      </c>
      <c r="E11" s="304" t="s">
        <v>1</v>
      </c>
      <c r="F11" s="305">
        <v>25.998000000000001</v>
      </c>
      <c r="G11" s="39"/>
      <c r="H11" s="45"/>
    </row>
    <row r="12" s="2" customFormat="1" ht="16.8" customHeight="1">
      <c r="A12" s="39"/>
      <c r="B12" s="45"/>
      <c r="C12" s="306" t="s">
        <v>1</v>
      </c>
      <c r="D12" s="306" t="s">
        <v>732</v>
      </c>
      <c r="E12" s="18" t="s">
        <v>1</v>
      </c>
      <c r="F12" s="307">
        <v>25.998000000000001</v>
      </c>
      <c r="G12" s="39"/>
      <c r="H12" s="45"/>
    </row>
    <row r="13" s="2" customFormat="1" ht="16.8" customHeight="1">
      <c r="A13" s="39"/>
      <c r="B13" s="45"/>
      <c r="C13" s="308" t="s">
        <v>733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306" t="s">
        <v>597</v>
      </c>
      <c r="D14" s="306" t="s">
        <v>734</v>
      </c>
      <c r="E14" s="18" t="s">
        <v>197</v>
      </c>
      <c r="F14" s="307">
        <v>25.998000000000001</v>
      </c>
      <c r="G14" s="39"/>
      <c r="H14" s="45"/>
    </row>
    <row r="15" s="2" customFormat="1" ht="16.8" customHeight="1">
      <c r="A15" s="39"/>
      <c r="B15" s="45"/>
      <c r="C15" s="302" t="s">
        <v>1</v>
      </c>
      <c r="D15" s="303" t="s">
        <v>732</v>
      </c>
      <c r="E15" s="304" t="s">
        <v>1</v>
      </c>
      <c r="F15" s="305">
        <v>25.998000000000001</v>
      </c>
      <c r="G15" s="39"/>
      <c r="H15" s="45"/>
    </row>
    <row r="16" s="2" customFormat="1" ht="16.8" customHeight="1">
      <c r="A16" s="39"/>
      <c r="B16" s="45"/>
      <c r="C16" s="306" t="s">
        <v>1</v>
      </c>
      <c r="D16" s="306" t="s">
        <v>604</v>
      </c>
      <c r="E16" s="18" t="s">
        <v>1</v>
      </c>
      <c r="F16" s="307">
        <v>25.998000000000001</v>
      </c>
      <c r="G16" s="39"/>
      <c r="H16" s="45"/>
    </row>
    <row r="17" s="2" customFormat="1" ht="7.44" customHeight="1">
      <c r="A17" s="39"/>
      <c r="B17" s="168"/>
      <c r="C17" s="169"/>
      <c r="D17" s="169"/>
      <c r="E17" s="169"/>
      <c r="F17" s="169"/>
      <c r="G17" s="169"/>
      <c r="H17" s="45"/>
    </row>
    <row r="18" s="2" customFormat="1">
      <c r="A18" s="39"/>
      <c r="B18" s="39"/>
      <c r="C18" s="39"/>
      <c r="D18" s="39"/>
      <c r="E18" s="39"/>
      <c r="F18" s="39"/>
      <c r="G18" s="39"/>
      <c r="H18" s="39"/>
    </row>
  </sheetData>
  <sheetProtection sheet="1" formatColumns="0" formatRows="0" objects="1" scenarios="1" spinCount="100000" saltValue="Zy4o3uDmxkXnnf18eCGZQhpYmc4uvRU0qwTeLgIgdrBO5pULbVNw1rswt+s79lsNJSnLNevq69dGaURvsbFBhg==" hashValue="+ONPgXHxRbvvnFE/qnSnw+ieMeEvXoy50foEn2y3n0UQd4wMCGALoTbyeBTUDtGJFz49dNcQwZh2nEdaQFjC5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HP\Mistr</dc:creator>
  <cp:lastModifiedBy>HP\Mistr</cp:lastModifiedBy>
  <dcterms:created xsi:type="dcterms:W3CDTF">2024-06-18T12:53:27Z</dcterms:created>
  <dcterms:modified xsi:type="dcterms:W3CDTF">2024-06-18T12:53:37Z</dcterms:modified>
</cp:coreProperties>
</file>