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O:\ORMI\Podklady pro VZ\Zakázky ORMI\2025\Kanalizace Lada\"/>
    </mc:Choice>
  </mc:AlternateContent>
  <xr:revisionPtr revIDLastSave="0" documentId="8_{135146EF-8A08-47BA-AFCC-1BBEEDCD812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kapitulace stavby" sheetId="1" r:id="rId1"/>
    <sheet name="2022_4.0 - SOUPIS VEDLEJŠ..." sheetId="2" r:id="rId2"/>
    <sheet name="2022_4.1 - IO 01 Stoka A" sheetId="3" r:id="rId3"/>
    <sheet name="2022_4.2 - IO 02 Stoka B" sheetId="4" r:id="rId4"/>
    <sheet name="2022_4.3 - IO 03.1 Stoka C" sheetId="5" r:id="rId5"/>
    <sheet name="2022_4.4 - IO 03.2 Stoka C1" sheetId="6" r:id="rId6"/>
    <sheet name="2022_4.5 - IO 03.3 Stoka C2" sheetId="7" r:id="rId7"/>
    <sheet name="2022_4.6 - IO 04  Stoka D" sheetId="8" r:id="rId8"/>
    <sheet name="2022_4.7 - IO 05.1  Stoka E" sheetId="9" r:id="rId9"/>
    <sheet name="2022_4.8 - IO 05.2  Stoka E1" sheetId="10" r:id="rId10"/>
    <sheet name="2022_4.9 - IO 06.1  Stoka F" sheetId="11" r:id="rId11"/>
    <sheet name="2022_4.10 - IO 06.2  Stok..." sheetId="12" r:id="rId12"/>
    <sheet name="2022_4.11 - IO 07.1  Tlak..." sheetId="13" r:id="rId13"/>
    <sheet name="2022_4.12 - IO 07.2  Tlak..." sheetId="14" r:id="rId14"/>
    <sheet name="2022_4.13 - IO 07.3 Tlako..." sheetId="15" r:id="rId15"/>
    <sheet name="2022_4.14 - IO 08 Výtlak" sheetId="16" r:id="rId16"/>
    <sheet name="2022_4.15 - IO 09 Kanaliz..." sheetId="17" r:id="rId17"/>
    <sheet name="2022_4.16 - SO 01 Čerpací..." sheetId="18" r:id="rId18"/>
    <sheet name="2022_4.17.1 - Strojní čás..." sheetId="19" r:id="rId19"/>
    <sheet name="2022_4.17.2.1. - Přípojka nn" sheetId="20" r:id="rId20"/>
    <sheet name="2022_4.17.2.2. - Dodávky ..." sheetId="21" r:id="rId21"/>
    <sheet name="2022_4.17.2.3. - Rozvaděč R1" sheetId="22" r:id="rId22"/>
    <sheet name="2022_4.18 - Rekonstrukce ..." sheetId="23" r:id="rId23"/>
  </sheets>
  <definedNames>
    <definedName name="_xlnm._FilterDatabase" localSheetId="1" hidden="1">'2022_4.0 - SOUPIS VEDLEJŠ...'!$C$124:$L$173</definedName>
    <definedName name="_xlnm._FilterDatabase" localSheetId="2" hidden="1">'2022_4.1 - IO 01 Stoka A'!$C$134:$L$534</definedName>
    <definedName name="_xlnm._FilterDatabase" localSheetId="11" hidden="1">'2022_4.10 - IO 06.2  Stok...'!$C$131:$L$462</definedName>
    <definedName name="_xlnm._FilterDatabase" localSheetId="12" hidden="1">'2022_4.11 - IO 07.1  Tlak...'!$C$131:$L$488</definedName>
    <definedName name="_xlnm._FilterDatabase" localSheetId="13" hidden="1">'2022_4.12 - IO 07.2  Tlak...'!$C$131:$L$502</definedName>
    <definedName name="_xlnm._FilterDatabase" localSheetId="14" hidden="1">'2022_4.13 - IO 07.3 Tlako...'!$C$131:$L$444</definedName>
    <definedName name="_xlnm._FilterDatabase" localSheetId="15" hidden="1">'2022_4.14 - IO 08 Výtlak'!$C$135:$L$586</definedName>
    <definedName name="_xlnm._FilterDatabase" localSheetId="16" hidden="1">'2022_4.15 - IO 09 Kanaliz...'!$C$126:$L$399</definedName>
    <definedName name="_xlnm._FilterDatabase" localSheetId="17" hidden="1">'2022_4.16 - SO 01 Čerpací...'!$C$127:$L$327</definedName>
    <definedName name="_xlnm._FilterDatabase" localSheetId="18" hidden="1">'2022_4.17.1 - Strojní čás...'!$C$126:$L$178</definedName>
    <definedName name="_xlnm._FilterDatabase" localSheetId="19" hidden="1">'2022_4.17.2.1. - Přípojka nn'!$C$127:$L$206</definedName>
    <definedName name="_xlnm._FilterDatabase" localSheetId="20" hidden="1">'2022_4.17.2.2. - Dodávky ...'!$C$126:$L$263</definedName>
    <definedName name="_xlnm._FilterDatabase" localSheetId="21" hidden="1">'2022_4.17.2.3. - Rozvaděč R1'!$C$124:$L$346</definedName>
    <definedName name="_xlnm._FilterDatabase" localSheetId="22" hidden="1">'2022_4.18 - Rekonstrukce ...'!$C$125:$L$478</definedName>
    <definedName name="_xlnm._FilterDatabase" localSheetId="3" hidden="1">'2022_4.2 - IO 02 Stoka B'!$C$134:$L$479</definedName>
    <definedName name="_xlnm._FilterDatabase" localSheetId="4" hidden="1">'2022_4.3 - IO 03.1 Stoka C'!$C$134:$L$446</definedName>
    <definedName name="_xlnm._FilterDatabase" localSheetId="5" hidden="1">'2022_4.4 - IO 03.2 Stoka C1'!$C$132:$L$375</definedName>
    <definedName name="_xlnm._FilterDatabase" localSheetId="6" hidden="1">'2022_4.5 - IO 03.3 Stoka C2'!$C$132:$L$376</definedName>
    <definedName name="_xlnm._FilterDatabase" localSheetId="7" hidden="1">'2022_4.6 - IO 04  Stoka D'!$C$134:$L$456</definedName>
    <definedName name="_xlnm._FilterDatabase" localSheetId="8" hidden="1">'2022_4.7 - IO 05.1  Stoka E'!$C$134:$L$480</definedName>
    <definedName name="_xlnm._FilterDatabase" localSheetId="9" hidden="1">'2022_4.8 - IO 05.2  Stoka E1'!$C$131:$L$381</definedName>
    <definedName name="_xlnm._FilterDatabase" localSheetId="10" hidden="1">'2022_4.9 - IO 06.1  Stoka F'!$C$132:$L$407</definedName>
    <definedName name="_xlnm.Print_Titles" localSheetId="1">'2022_4.0 - SOUPIS VEDLEJŠ...'!$124:$124</definedName>
    <definedName name="_xlnm.Print_Titles" localSheetId="2">'2022_4.1 - IO 01 Stoka A'!$134:$134</definedName>
    <definedName name="_xlnm.Print_Titles" localSheetId="11">'2022_4.10 - IO 06.2  Stok...'!$131:$131</definedName>
    <definedName name="_xlnm.Print_Titles" localSheetId="12">'2022_4.11 - IO 07.1  Tlak...'!$131:$131</definedName>
    <definedName name="_xlnm.Print_Titles" localSheetId="13">'2022_4.12 - IO 07.2  Tlak...'!$131:$131</definedName>
    <definedName name="_xlnm.Print_Titles" localSheetId="14">'2022_4.13 - IO 07.3 Tlako...'!$131:$131</definedName>
    <definedName name="_xlnm.Print_Titles" localSheetId="15">'2022_4.14 - IO 08 Výtlak'!$135:$135</definedName>
    <definedName name="_xlnm.Print_Titles" localSheetId="16">'2022_4.15 - IO 09 Kanaliz...'!$126:$126</definedName>
    <definedName name="_xlnm.Print_Titles" localSheetId="17">'2022_4.16 - SO 01 Čerpací...'!$127:$127</definedName>
    <definedName name="_xlnm.Print_Titles" localSheetId="18">'2022_4.17.1 - Strojní čás...'!$126:$126</definedName>
    <definedName name="_xlnm.Print_Titles" localSheetId="19">'2022_4.17.2.1. - Přípojka nn'!$127:$127</definedName>
    <definedName name="_xlnm.Print_Titles" localSheetId="20">'2022_4.17.2.2. - Dodávky ...'!$126:$126</definedName>
    <definedName name="_xlnm.Print_Titles" localSheetId="21">'2022_4.17.2.3. - Rozvaděč R1'!$124:$124</definedName>
    <definedName name="_xlnm.Print_Titles" localSheetId="22">'2022_4.18 - Rekonstrukce ...'!$125:$125</definedName>
    <definedName name="_xlnm.Print_Titles" localSheetId="3">'2022_4.2 - IO 02 Stoka B'!$134:$134</definedName>
    <definedName name="_xlnm.Print_Titles" localSheetId="4">'2022_4.3 - IO 03.1 Stoka C'!$134:$134</definedName>
    <definedName name="_xlnm.Print_Titles" localSheetId="5">'2022_4.4 - IO 03.2 Stoka C1'!$132:$132</definedName>
    <definedName name="_xlnm.Print_Titles" localSheetId="6">'2022_4.5 - IO 03.3 Stoka C2'!$132:$132</definedName>
    <definedName name="_xlnm.Print_Titles" localSheetId="7">'2022_4.6 - IO 04  Stoka D'!$134:$134</definedName>
    <definedName name="_xlnm.Print_Titles" localSheetId="8">'2022_4.7 - IO 05.1  Stoka E'!$134:$134</definedName>
    <definedName name="_xlnm.Print_Titles" localSheetId="9">'2022_4.8 - IO 05.2  Stoka E1'!$131:$131</definedName>
    <definedName name="_xlnm.Print_Titles" localSheetId="10">'2022_4.9 - IO 06.1  Stoka F'!$132:$132</definedName>
    <definedName name="_xlnm.Print_Titles" localSheetId="0">'Rekapitulace stavby'!$92:$92</definedName>
    <definedName name="_xlnm.Print_Area" localSheetId="1">'2022_4.0 - SOUPIS VEDLEJŠ...'!$C$4:$K$75,'2022_4.0 - SOUPIS VEDLEJŠ...'!$C$81:$K$104,'2022_4.0 - SOUPIS VEDLEJŠ...'!$C$110:$K$173</definedName>
    <definedName name="_xlnm.Print_Area" localSheetId="2">'2022_4.1 - IO 01 Stoka A'!$C$4:$K$75,'2022_4.1 - IO 01 Stoka A'!$C$81:$K$114,'2022_4.1 - IO 01 Stoka A'!$C$120:$K$534</definedName>
    <definedName name="_xlnm.Print_Area" localSheetId="11">'2022_4.10 - IO 06.2  Stok...'!$C$4:$K$75,'2022_4.10 - IO 06.2  Stok...'!$C$81:$K$111,'2022_4.10 - IO 06.2  Stok...'!$C$117:$K$462</definedName>
    <definedName name="_xlnm.Print_Area" localSheetId="12">'2022_4.11 - IO 07.1  Tlak...'!$C$4:$K$75,'2022_4.11 - IO 07.1  Tlak...'!$C$81:$K$111,'2022_4.11 - IO 07.1  Tlak...'!$C$117:$K$488</definedName>
    <definedName name="_xlnm.Print_Area" localSheetId="13">'2022_4.12 - IO 07.2  Tlak...'!$C$4:$K$75,'2022_4.12 - IO 07.2  Tlak...'!$C$81:$K$111,'2022_4.12 - IO 07.2  Tlak...'!$C$117:$K$502</definedName>
    <definedName name="_xlnm.Print_Area" localSheetId="14">'2022_4.13 - IO 07.3 Tlako...'!$C$4:$K$75,'2022_4.13 - IO 07.3 Tlako...'!$C$81:$K$111,'2022_4.13 - IO 07.3 Tlako...'!$C$117:$K$444</definedName>
    <definedName name="_xlnm.Print_Area" localSheetId="15">'2022_4.14 - IO 08 Výtlak'!$C$4:$K$75,'2022_4.14 - IO 08 Výtlak'!$C$81:$K$115,'2022_4.14 - IO 08 Výtlak'!$C$121:$K$586</definedName>
    <definedName name="_xlnm.Print_Area" localSheetId="16">'2022_4.15 - IO 09 Kanaliz...'!$C$4:$K$75,'2022_4.15 - IO 09 Kanaliz...'!$C$81:$K$106,'2022_4.15 - IO 09 Kanaliz...'!$C$112:$K$399</definedName>
    <definedName name="_xlnm.Print_Area" localSheetId="17">'2022_4.16 - SO 01 Čerpací...'!$C$4:$K$75,'2022_4.16 - SO 01 Čerpací...'!$C$81:$K$107,'2022_4.16 - SO 01 Čerpací...'!$C$113:$K$327</definedName>
    <definedName name="_xlnm.Print_Area" localSheetId="18">'2022_4.17.1 - Strojní čás...'!$C$4:$K$75,'2022_4.17.1 - Strojní čás...'!$C$81:$K$104,'2022_4.17.1 - Strojní čás...'!$C$110:$K$178</definedName>
    <definedName name="_xlnm.Print_Area" localSheetId="19">'2022_4.17.2.1. - Přípojka nn'!$C$4:$K$75,'2022_4.17.2.1. - Přípojka nn'!$C$81:$K$105,'2022_4.17.2.1. - Přípojka nn'!$C$111:$K$206</definedName>
    <definedName name="_xlnm.Print_Area" localSheetId="20">'2022_4.17.2.2. - Dodávky ...'!$C$4:$K$75,'2022_4.17.2.2. - Dodávky ...'!$C$81:$K$104,'2022_4.17.2.2. - Dodávky ...'!$C$110:$K$263</definedName>
    <definedName name="_xlnm.Print_Area" localSheetId="21">'2022_4.17.2.3. - Rozvaděč R1'!$C$4:$K$75,'2022_4.17.2.3. - Rozvaděč R1'!$C$81:$K$102,'2022_4.17.2.3. - Rozvaděč R1'!$C$108:$K$346</definedName>
    <definedName name="_xlnm.Print_Area" localSheetId="22">'2022_4.18 - Rekonstrukce ...'!$C$4:$K$75,'2022_4.18 - Rekonstrukce ...'!$C$81:$K$105,'2022_4.18 - Rekonstrukce ...'!$C$111:$K$478</definedName>
    <definedName name="_xlnm.Print_Area" localSheetId="3">'2022_4.2 - IO 02 Stoka B'!$C$4:$K$75,'2022_4.2 - IO 02 Stoka B'!$C$81:$K$114,'2022_4.2 - IO 02 Stoka B'!$C$120:$K$479</definedName>
    <definedName name="_xlnm.Print_Area" localSheetId="4">'2022_4.3 - IO 03.1 Stoka C'!$C$4:$K$75,'2022_4.3 - IO 03.1 Stoka C'!$C$81:$K$114,'2022_4.3 - IO 03.1 Stoka C'!$C$120:$K$446</definedName>
    <definedName name="_xlnm.Print_Area" localSheetId="5">'2022_4.4 - IO 03.2 Stoka C1'!$C$4:$K$75,'2022_4.4 - IO 03.2 Stoka C1'!$C$81:$K$112,'2022_4.4 - IO 03.2 Stoka C1'!$C$118:$K$375</definedName>
    <definedName name="_xlnm.Print_Area" localSheetId="6">'2022_4.5 - IO 03.3 Stoka C2'!$C$4:$K$75,'2022_4.5 - IO 03.3 Stoka C2'!$C$81:$K$112,'2022_4.5 - IO 03.3 Stoka C2'!$C$118:$K$376</definedName>
    <definedName name="_xlnm.Print_Area" localSheetId="7">'2022_4.6 - IO 04  Stoka D'!$C$4:$K$75,'2022_4.6 - IO 04  Stoka D'!$C$81:$K$114,'2022_4.6 - IO 04  Stoka D'!$C$120:$K$456</definedName>
    <definedName name="_xlnm.Print_Area" localSheetId="8">'2022_4.7 - IO 05.1  Stoka E'!$C$4:$K$75,'2022_4.7 - IO 05.1  Stoka E'!$C$81:$K$114,'2022_4.7 - IO 05.1  Stoka E'!$C$120:$K$480</definedName>
    <definedName name="_xlnm.Print_Area" localSheetId="9">'2022_4.8 - IO 05.2  Stoka E1'!$C$4:$K$75,'2022_4.8 - IO 05.2  Stoka E1'!$C$81:$K$111,'2022_4.8 - IO 05.2  Stoka E1'!$C$117:$K$381</definedName>
    <definedName name="_xlnm.Print_Area" localSheetId="10">'2022_4.9 - IO 06.1  Stoka F'!$C$4:$K$75,'2022_4.9 - IO 06.1  Stoka F'!$C$81:$K$112,'2022_4.9 - IO 06.1  Stoka F'!$C$118:$K$407</definedName>
    <definedName name="_xlnm.Print_Area" localSheetId="0">'Rekapitulace stavby'!$D$4:$AO$76,'Rekapitulace stavby'!$C$82:$AQ$120</definedName>
  </definedNames>
  <calcPr calcId="191029"/>
</workbook>
</file>

<file path=xl/calcChain.xml><?xml version="1.0" encoding="utf-8"?>
<calcChain xmlns="http://schemas.openxmlformats.org/spreadsheetml/2006/main">
  <c r="K41" i="23" l="1"/>
  <c r="K40" i="23"/>
  <c r="BA119" i="1" s="1"/>
  <c r="K39" i="23"/>
  <c r="AZ119" i="1" s="1"/>
  <c r="BI476" i="23"/>
  <c r="BH476" i="23"/>
  <c r="BG476" i="23"/>
  <c r="BF476" i="23"/>
  <c r="X476" i="23"/>
  <c r="V476" i="23"/>
  <c r="T476" i="23"/>
  <c r="P476" i="23"/>
  <c r="BI473" i="23"/>
  <c r="BH473" i="23"/>
  <c r="BG473" i="23"/>
  <c r="BF473" i="23"/>
  <c r="X473" i="23"/>
  <c r="V473" i="23"/>
  <c r="T473" i="23"/>
  <c r="P473" i="23"/>
  <c r="BI469" i="23"/>
  <c r="BH469" i="23"/>
  <c r="BG469" i="23"/>
  <c r="BF469" i="23"/>
  <c r="X469" i="23"/>
  <c r="V469" i="23"/>
  <c r="T469" i="23"/>
  <c r="P469" i="23"/>
  <c r="BI464" i="23"/>
  <c r="BH464" i="23"/>
  <c r="BG464" i="23"/>
  <c r="BF464" i="23"/>
  <c r="X464" i="23"/>
  <c r="V464" i="23"/>
  <c r="T464" i="23"/>
  <c r="P464" i="23"/>
  <c r="BI459" i="23"/>
  <c r="BH459" i="23"/>
  <c r="BG459" i="23"/>
  <c r="BF459" i="23"/>
  <c r="X459" i="23"/>
  <c r="V459" i="23"/>
  <c r="T459" i="23"/>
  <c r="P459" i="23"/>
  <c r="BI455" i="23"/>
  <c r="BH455" i="23"/>
  <c r="BG455" i="23"/>
  <c r="BF455" i="23"/>
  <c r="X455" i="23"/>
  <c r="V455" i="23"/>
  <c r="T455" i="23"/>
  <c r="P455" i="23"/>
  <c r="BI450" i="23"/>
  <c r="BH450" i="23"/>
  <c r="BG450" i="23"/>
  <c r="BF450" i="23"/>
  <c r="X450" i="23"/>
  <c r="V450" i="23"/>
  <c r="T450" i="23"/>
  <c r="P450" i="23"/>
  <c r="BI446" i="23"/>
  <c r="BH446" i="23"/>
  <c r="BG446" i="23"/>
  <c r="BF446" i="23"/>
  <c r="X446" i="23"/>
  <c r="V446" i="23"/>
  <c r="T446" i="23"/>
  <c r="P446" i="23"/>
  <c r="BI444" i="23"/>
  <c r="BH444" i="23"/>
  <c r="BG444" i="23"/>
  <c r="BF444" i="23"/>
  <c r="X444" i="23"/>
  <c r="V444" i="23"/>
  <c r="T444" i="23"/>
  <c r="P444" i="23"/>
  <c r="BI442" i="23"/>
  <c r="BH442" i="23"/>
  <c r="BG442" i="23"/>
  <c r="BF442" i="23"/>
  <c r="X442" i="23"/>
  <c r="V442" i="23"/>
  <c r="T442" i="23"/>
  <c r="P442" i="23"/>
  <c r="BI440" i="23"/>
  <c r="BH440" i="23"/>
  <c r="BG440" i="23"/>
  <c r="BF440" i="23"/>
  <c r="X440" i="23"/>
  <c r="V440" i="23"/>
  <c r="T440" i="23"/>
  <c r="P440" i="23"/>
  <c r="BI438" i="23"/>
  <c r="BH438" i="23"/>
  <c r="BG438" i="23"/>
  <c r="BF438" i="23"/>
  <c r="X438" i="23"/>
  <c r="V438" i="23"/>
  <c r="T438" i="23"/>
  <c r="P438" i="23"/>
  <c r="BI436" i="23"/>
  <c r="BH436" i="23"/>
  <c r="BG436" i="23"/>
  <c r="BF436" i="23"/>
  <c r="X436" i="23"/>
  <c r="V436" i="23"/>
  <c r="T436" i="23"/>
  <c r="P436" i="23"/>
  <c r="BI434" i="23"/>
  <c r="BH434" i="23"/>
  <c r="BG434" i="23"/>
  <c r="BF434" i="23"/>
  <c r="X434" i="23"/>
  <c r="V434" i="23"/>
  <c r="T434" i="23"/>
  <c r="P434" i="23"/>
  <c r="BI432" i="23"/>
  <c r="BH432" i="23"/>
  <c r="BG432" i="23"/>
  <c r="BF432" i="23"/>
  <c r="X432" i="23"/>
  <c r="V432" i="23"/>
  <c r="T432" i="23"/>
  <c r="P432" i="23"/>
  <c r="BI430" i="23"/>
  <c r="BH430" i="23"/>
  <c r="BG430" i="23"/>
  <c r="BF430" i="23"/>
  <c r="X430" i="23"/>
  <c r="V430" i="23"/>
  <c r="T430" i="23"/>
  <c r="P430" i="23"/>
  <c r="BI428" i="23"/>
  <c r="BH428" i="23"/>
  <c r="BG428" i="23"/>
  <c r="BF428" i="23"/>
  <c r="X428" i="23"/>
  <c r="V428" i="23"/>
  <c r="T428" i="23"/>
  <c r="P428" i="23"/>
  <c r="BI426" i="23"/>
  <c r="BH426" i="23"/>
  <c r="BG426" i="23"/>
  <c r="BF426" i="23"/>
  <c r="X426" i="23"/>
  <c r="V426" i="23"/>
  <c r="T426" i="23"/>
  <c r="P426" i="23"/>
  <c r="BI424" i="23"/>
  <c r="BH424" i="23"/>
  <c r="BG424" i="23"/>
  <c r="BF424" i="23"/>
  <c r="X424" i="23"/>
  <c r="V424" i="23"/>
  <c r="T424" i="23"/>
  <c r="P424" i="23"/>
  <c r="BI422" i="23"/>
  <c r="BH422" i="23"/>
  <c r="BG422" i="23"/>
  <c r="BF422" i="23"/>
  <c r="X422" i="23"/>
  <c r="V422" i="23"/>
  <c r="T422" i="23"/>
  <c r="P422" i="23"/>
  <c r="BI419" i="23"/>
  <c r="BH419" i="23"/>
  <c r="BG419" i="23"/>
  <c r="BF419" i="23"/>
  <c r="X419" i="23"/>
  <c r="V419" i="23"/>
  <c r="T419" i="23"/>
  <c r="P419" i="23"/>
  <c r="BI417" i="23"/>
  <c r="BH417" i="23"/>
  <c r="BG417" i="23"/>
  <c r="BF417" i="23"/>
  <c r="X417" i="23"/>
  <c r="V417" i="23"/>
  <c r="T417" i="23"/>
  <c r="P417" i="23"/>
  <c r="BI415" i="23"/>
  <c r="BH415" i="23"/>
  <c r="BG415" i="23"/>
  <c r="BF415" i="23"/>
  <c r="X415" i="23"/>
  <c r="V415" i="23"/>
  <c r="T415" i="23"/>
  <c r="P415" i="23"/>
  <c r="BI413" i="23"/>
  <c r="BH413" i="23"/>
  <c r="BG413" i="23"/>
  <c r="BF413" i="23"/>
  <c r="X413" i="23"/>
  <c r="V413" i="23"/>
  <c r="T413" i="23"/>
  <c r="P413" i="23"/>
  <c r="BI410" i="23"/>
  <c r="BH410" i="23"/>
  <c r="BG410" i="23"/>
  <c r="BF410" i="23"/>
  <c r="X410" i="23"/>
  <c r="V410" i="23"/>
  <c r="T410" i="23"/>
  <c r="P410" i="23"/>
  <c r="BI408" i="23"/>
  <c r="BH408" i="23"/>
  <c r="BG408" i="23"/>
  <c r="BF408" i="23"/>
  <c r="X408" i="23"/>
  <c r="V408" i="23"/>
  <c r="T408" i="23"/>
  <c r="P408" i="23"/>
  <c r="BI405" i="23"/>
  <c r="BH405" i="23"/>
  <c r="BG405" i="23"/>
  <c r="BF405" i="23"/>
  <c r="X405" i="23"/>
  <c r="V405" i="23"/>
  <c r="T405" i="23"/>
  <c r="P405" i="23"/>
  <c r="BI402" i="23"/>
  <c r="BH402" i="23"/>
  <c r="BG402" i="23"/>
  <c r="BF402" i="23"/>
  <c r="X402" i="23"/>
  <c r="V402" i="23"/>
  <c r="T402" i="23"/>
  <c r="P402" i="23"/>
  <c r="BI399" i="23"/>
  <c r="BH399" i="23"/>
  <c r="BG399" i="23"/>
  <c r="BF399" i="23"/>
  <c r="X399" i="23"/>
  <c r="V399" i="23"/>
  <c r="T399" i="23"/>
  <c r="P399" i="23"/>
  <c r="BI396" i="23"/>
  <c r="BH396" i="23"/>
  <c r="BG396" i="23"/>
  <c r="BF396" i="23"/>
  <c r="X396" i="23"/>
  <c r="V396" i="23"/>
  <c r="T396" i="23"/>
  <c r="P396" i="23"/>
  <c r="BI394" i="23"/>
  <c r="BH394" i="23"/>
  <c r="BG394" i="23"/>
  <c r="BF394" i="23"/>
  <c r="X394" i="23"/>
  <c r="V394" i="23"/>
  <c r="T394" i="23"/>
  <c r="P394" i="23"/>
  <c r="BI391" i="23"/>
  <c r="BH391" i="23"/>
  <c r="BG391" i="23"/>
  <c r="BF391" i="23"/>
  <c r="X391" i="23"/>
  <c r="V391" i="23"/>
  <c r="T391" i="23"/>
  <c r="P391" i="23"/>
  <c r="BI388" i="23"/>
  <c r="BH388" i="23"/>
  <c r="BG388" i="23"/>
  <c r="BF388" i="23"/>
  <c r="X388" i="23"/>
  <c r="V388" i="23"/>
  <c r="T388" i="23"/>
  <c r="P388" i="23"/>
  <c r="BI386" i="23"/>
  <c r="BH386" i="23"/>
  <c r="BG386" i="23"/>
  <c r="BF386" i="23"/>
  <c r="X386" i="23"/>
  <c r="V386" i="23"/>
  <c r="T386" i="23"/>
  <c r="P386" i="23"/>
  <c r="BI383" i="23"/>
  <c r="BH383" i="23"/>
  <c r="BG383" i="23"/>
  <c r="BF383" i="23"/>
  <c r="X383" i="23"/>
  <c r="V383" i="23"/>
  <c r="T383" i="23"/>
  <c r="P383" i="23"/>
  <c r="BI381" i="23"/>
  <c r="BH381" i="23"/>
  <c r="BG381" i="23"/>
  <c r="BF381" i="23"/>
  <c r="X381" i="23"/>
  <c r="V381" i="23"/>
  <c r="T381" i="23"/>
  <c r="P381" i="23"/>
  <c r="BI378" i="23"/>
  <c r="BH378" i="23"/>
  <c r="BG378" i="23"/>
  <c r="BF378" i="23"/>
  <c r="X378" i="23"/>
  <c r="V378" i="23"/>
  <c r="T378" i="23"/>
  <c r="P378" i="23"/>
  <c r="BI376" i="23"/>
  <c r="BH376" i="23"/>
  <c r="BG376" i="23"/>
  <c r="BF376" i="23"/>
  <c r="X376" i="23"/>
  <c r="V376" i="23"/>
  <c r="T376" i="23"/>
  <c r="P376" i="23"/>
  <c r="BI374" i="23"/>
  <c r="BH374" i="23"/>
  <c r="BG374" i="23"/>
  <c r="BF374" i="23"/>
  <c r="X374" i="23"/>
  <c r="V374" i="23"/>
  <c r="T374" i="23"/>
  <c r="P374" i="23"/>
  <c r="BI371" i="23"/>
  <c r="BH371" i="23"/>
  <c r="BG371" i="23"/>
  <c r="BF371" i="23"/>
  <c r="X371" i="23"/>
  <c r="V371" i="23"/>
  <c r="T371" i="23"/>
  <c r="P371" i="23"/>
  <c r="BI369" i="23"/>
  <c r="BH369" i="23"/>
  <c r="BG369" i="23"/>
  <c r="BF369" i="23"/>
  <c r="X369" i="23"/>
  <c r="V369" i="23"/>
  <c r="T369" i="23"/>
  <c r="P369" i="23"/>
  <c r="BI367" i="23"/>
  <c r="BH367" i="23"/>
  <c r="BG367" i="23"/>
  <c r="BF367" i="23"/>
  <c r="X367" i="23"/>
  <c r="V367" i="23"/>
  <c r="T367" i="23"/>
  <c r="P367" i="23"/>
  <c r="BI365" i="23"/>
  <c r="BH365" i="23"/>
  <c r="BG365" i="23"/>
  <c r="BF365" i="23"/>
  <c r="X365" i="23"/>
  <c r="V365" i="23"/>
  <c r="T365" i="23"/>
  <c r="P365" i="23"/>
  <c r="BI363" i="23"/>
  <c r="BH363" i="23"/>
  <c r="BG363" i="23"/>
  <c r="BF363" i="23"/>
  <c r="X363" i="23"/>
  <c r="V363" i="23"/>
  <c r="T363" i="23"/>
  <c r="P363" i="23"/>
  <c r="BI361" i="23"/>
  <c r="BH361" i="23"/>
  <c r="BG361" i="23"/>
  <c r="BF361" i="23"/>
  <c r="X361" i="23"/>
  <c r="V361" i="23"/>
  <c r="T361" i="23"/>
  <c r="P361" i="23"/>
  <c r="BI358" i="23"/>
  <c r="BH358" i="23"/>
  <c r="BG358" i="23"/>
  <c r="BF358" i="23"/>
  <c r="X358" i="23"/>
  <c r="V358" i="23"/>
  <c r="T358" i="23"/>
  <c r="P358" i="23"/>
  <c r="BI355" i="23"/>
  <c r="BH355" i="23"/>
  <c r="BG355" i="23"/>
  <c r="BF355" i="23"/>
  <c r="X355" i="23"/>
  <c r="V355" i="23"/>
  <c r="T355" i="23"/>
  <c r="P355" i="23"/>
  <c r="BI352" i="23"/>
  <c r="BH352" i="23"/>
  <c r="BG352" i="23"/>
  <c r="BF352" i="23"/>
  <c r="X352" i="23"/>
  <c r="V352" i="23"/>
  <c r="T352" i="23"/>
  <c r="P352" i="23"/>
  <c r="BI350" i="23"/>
  <c r="BH350" i="23"/>
  <c r="BG350" i="23"/>
  <c r="BF350" i="23"/>
  <c r="X350" i="23"/>
  <c r="V350" i="23"/>
  <c r="T350" i="23"/>
  <c r="P350" i="23"/>
  <c r="BI348" i="23"/>
  <c r="BH348" i="23"/>
  <c r="BG348" i="23"/>
  <c r="BF348" i="23"/>
  <c r="X348" i="23"/>
  <c r="V348" i="23"/>
  <c r="T348" i="23"/>
  <c r="P348" i="23"/>
  <c r="BI346" i="23"/>
  <c r="BH346" i="23"/>
  <c r="BG346" i="23"/>
  <c r="BF346" i="23"/>
  <c r="X346" i="23"/>
  <c r="V346" i="23"/>
  <c r="T346" i="23"/>
  <c r="P346" i="23"/>
  <c r="BI343" i="23"/>
  <c r="BH343" i="23"/>
  <c r="BG343" i="23"/>
  <c r="BF343" i="23"/>
  <c r="X343" i="23"/>
  <c r="V343" i="23"/>
  <c r="T343" i="23"/>
  <c r="P343" i="23"/>
  <c r="BI340" i="23"/>
  <c r="BH340" i="23"/>
  <c r="BG340" i="23"/>
  <c r="BF340" i="23"/>
  <c r="X340" i="23"/>
  <c r="V340" i="23"/>
  <c r="T340" i="23"/>
  <c r="P340" i="23"/>
  <c r="BI337" i="23"/>
  <c r="BH337" i="23"/>
  <c r="BG337" i="23"/>
  <c r="BF337" i="23"/>
  <c r="X337" i="23"/>
  <c r="V337" i="23"/>
  <c r="T337" i="23"/>
  <c r="P337" i="23"/>
  <c r="BI335" i="23"/>
  <c r="BH335" i="23"/>
  <c r="BG335" i="23"/>
  <c r="BF335" i="23"/>
  <c r="X335" i="23"/>
  <c r="V335" i="23"/>
  <c r="T335" i="23"/>
  <c r="P335" i="23"/>
  <c r="BI333" i="23"/>
  <c r="BH333" i="23"/>
  <c r="BG333" i="23"/>
  <c r="BF333" i="23"/>
  <c r="X333" i="23"/>
  <c r="V333" i="23"/>
  <c r="T333" i="23"/>
  <c r="P333" i="23"/>
  <c r="BI330" i="23"/>
  <c r="BH330" i="23"/>
  <c r="BG330" i="23"/>
  <c r="BF330" i="23"/>
  <c r="X330" i="23"/>
  <c r="V330" i="23"/>
  <c r="T330" i="23"/>
  <c r="P330" i="23"/>
  <c r="BI328" i="23"/>
  <c r="BH328" i="23"/>
  <c r="BG328" i="23"/>
  <c r="BF328" i="23"/>
  <c r="X328" i="23"/>
  <c r="V328" i="23"/>
  <c r="T328" i="23"/>
  <c r="P328" i="23"/>
  <c r="BI325" i="23"/>
  <c r="BH325" i="23"/>
  <c r="BG325" i="23"/>
  <c r="BF325" i="23"/>
  <c r="X325" i="23"/>
  <c r="V325" i="23"/>
  <c r="T325" i="23"/>
  <c r="P325" i="23"/>
  <c r="BI322" i="23"/>
  <c r="BH322" i="23"/>
  <c r="BG322" i="23"/>
  <c r="BF322" i="23"/>
  <c r="X322" i="23"/>
  <c r="V322" i="23"/>
  <c r="T322" i="23"/>
  <c r="P322" i="23"/>
  <c r="BI320" i="23"/>
  <c r="BH320" i="23"/>
  <c r="BG320" i="23"/>
  <c r="BF320" i="23"/>
  <c r="X320" i="23"/>
  <c r="V320" i="23"/>
  <c r="T320" i="23"/>
  <c r="P320" i="23"/>
  <c r="BI317" i="23"/>
  <c r="BH317" i="23"/>
  <c r="BG317" i="23"/>
  <c r="BF317" i="23"/>
  <c r="X317" i="23"/>
  <c r="V317" i="23"/>
  <c r="T317" i="23"/>
  <c r="P317" i="23"/>
  <c r="BI315" i="23"/>
  <c r="BH315" i="23"/>
  <c r="BG315" i="23"/>
  <c r="BF315" i="23"/>
  <c r="X315" i="23"/>
  <c r="V315" i="23"/>
  <c r="T315" i="23"/>
  <c r="P315" i="23"/>
  <c r="BI312" i="23"/>
  <c r="BH312" i="23"/>
  <c r="BG312" i="23"/>
  <c r="BF312" i="23"/>
  <c r="X312" i="23"/>
  <c r="V312" i="23"/>
  <c r="T312" i="23"/>
  <c r="P312" i="23"/>
  <c r="BI310" i="23"/>
  <c r="BH310" i="23"/>
  <c r="BG310" i="23"/>
  <c r="BF310" i="23"/>
  <c r="X310" i="23"/>
  <c r="V310" i="23"/>
  <c r="T310" i="23"/>
  <c r="P310" i="23"/>
  <c r="BI307" i="23"/>
  <c r="BH307" i="23"/>
  <c r="BG307" i="23"/>
  <c r="BF307" i="23"/>
  <c r="X307" i="23"/>
  <c r="V307" i="23"/>
  <c r="T307" i="23"/>
  <c r="P307" i="23"/>
  <c r="BI305" i="23"/>
  <c r="BH305" i="23"/>
  <c r="BG305" i="23"/>
  <c r="BF305" i="23"/>
  <c r="X305" i="23"/>
  <c r="V305" i="23"/>
  <c r="T305" i="23"/>
  <c r="P305" i="23"/>
  <c r="BI303" i="23"/>
  <c r="BH303" i="23"/>
  <c r="BG303" i="23"/>
  <c r="BF303" i="23"/>
  <c r="X303" i="23"/>
  <c r="V303" i="23"/>
  <c r="T303" i="23"/>
  <c r="P303" i="23"/>
  <c r="BI300" i="23"/>
  <c r="BH300" i="23"/>
  <c r="BG300" i="23"/>
  <c r="BF300" i="23"/>
  <c r="X300" i="23"/>
  <c r="V300" i="23"/>
  <c r="T300" i="23"/>
  <c r="P300" i="23"/>
  <c r="BI297" i="23"/>
  <c r="BH297" i="23"/>
  <c r="BG297" i="23"/>
  <c r="BF297" i="23"/>
  <c r="X297" i="23"/>
  <c r="V297" i="23"/>
  <c r="T297" i="23"/>
  <c r="P297" i="23"/>
  <c r="BI295" i="23"/>
  <c r="BH295" i="23"/>
  <c r="BG295" i="23"/>
  <c r="BF295" i="23"/>
  <c r="X295" i="23"/>
  <c r="V295" i="23"/>
  <c r="T295" i="23"/>
  <c r="P295" i="23"/>
  <c r="BI292" i="23"/>
  <c r="BH292" i="23"/>
  <c r="BG292" i="23"/>
  <c r="BF292" i="23"/>
  <c r="X292" i="23"/>
  <c r="V292" i="23"/>
  <c r="T292" i="23"/>
  <c r="P292" i="23"/>
  <c r="BI289" i="23"/>
  <c r="BH289" i="23"/>
  <c r="BG289" i="23"/>
  <c r="BF289" i="23"/>
  <c r="X289" i="23"/>
  <c r="V289" i="23"/>
  <c r="T289" i="23"/>
  <c r="P289" i="23"/>
  <c r="BI286" i="23"/>
  <c r="BH286" i="23"/>
  <c r="BG286" i="23"/>
  <c r="BF286" i="23"/>
  <c r="X286" i="23"/>
  <c r="V286" i="23"/>
  <c r="T286" i="23"/>
  <c r="P286" i="23"/>
  <c r="BI283" i="23"/>
  <c r="BH283" i="23"/>
  <c r="BG283" i="23"/>
  <c r="BF283" i="23"/>
  <c r="X283" i="23"/>
  <c r="V283" i="23"/>
  <c r="T283" i="23"/>
  <c r="P283" i="23"/>
  <c r="BI281" i="23"/>
  <c r="BH281" i="23"/>
  <c r="BG281" i="23"/>
  <c r="BF281" i="23"/>
  <c r="X281" i="23"/>
  <c r="V281" i="23"/>
  <c r="T281" i="23"/>
  <c r="P281" i="23"/>
  <c r="BI279" i="23"/>
  <c r="BH279" i="23"/>
  <c r="BG279" i="23"/>
  <c r="BF279" i="23"/>
  <c r="X279" i="23"/>
  <c r="V279" i="23"/>
  <c r="T279" i="23"/>
  <c r="P279" i="23"/>
  <c r="BI277" i="23"/>
  <c r="BH277" i="23"/>
  <c r="BG277" i="23"/>
  <c r="BF277" i="23"/>
  <c r="X277" i="23"/>
  <c r="V277" i="23"/>
  <c r="T277" i="23"/>
  <c r="P277" i="23"/>
  <c r="BI274" i="23"/>
  <c r="BH274" i="23"/>
  <c r="BG274" i="23"/>
  <c r="BF274" i="23"/>
  <c r="X274" i="23"/>
  <c r="V274" i="23"/>
  <c r="T274" i="23"/>
  <c r="P274" i="23"/>
  <c r="BI272" i="23"/>
  <c r="BH272" i="23"/>
  <c r="BG272" i="23"/>
  <c r="BF272" i="23"/>
  <c r="X272" i="23"/>
  <c r="V272" i="23"/>
  <c r="T272" i="23"/>
  <c r="P272" i="23"/>
  <c r="BI269" i="23"/>
  <c r="BH269" i="23"/>
  <c r="BG269" i="23"/>
  <c r="BF269" i="23"/>
  <c r="X269" i="23"/>
  <c r="V269" i="23"/>
  <c r="T269" i="23"/>
  <c r="P269" i="23"/>
  <c r="BI267" i="23"/>
  <c r="BH267" i="23"/>
  <c r="BG267" i="23"/>
  <c r="BF267" i="23"/>
  <c r="X267" i="23"/>
  <c r="V267" i="23"/>
  <c r="T267" i="23"/>
  <c r="P267" i="23"/>
  <c r="BI265" i="23"/>
  <c r="BH265" i="23"/>
  <c r="BG265" i="23"/>
  <c r="BF265" i="23"/>
  <c r="X265" i="23"/>
  <c r="V265" i="23"/>
  <c r="T265" i="23"/>
  <c r="P265" i="23"/>
  <c r="BI263" i="23"/>
  <c r="BH263" i="23"/>
  <c r="BG263" i="23"/>
  <c r="BF263" i="23"/>
  <c r="X263" i="23"/>
  <c r="V263" i="23"/>
  <c r="T263" i="23"/>
  <c r="P263" i="23"/>
  <c r="BI261" i="23"/>
  <c r="BH261" i="23"/>
  <c r="BG261" i="23"/>
  <c r="BF261" i="23"/>
  <c r="X261" i="23"/>
  <c r="V261" i="23"/>
  <c r="T261" i="23"/>
  <c r="P261" i="23"/>
  <c r="BI258" i="23"/>
  <c r="BH258" i="23"/>
  <c r="BG258" i="23"/>
  <c r="BF258" i="23"/>
  <c r="X258" i="23"/>
  <c r="V258" i="23"/>
  <c r="T258" i="23"/>
  <c r="P258" i="23"/>
  <c r="BI254" i="23"/>
  <c r="BH254" i="23"/>
  <c r="BG254" i="23"/>
  <c r="BF254" i="23"/>
  <c r="X254" i="23"/>
  <c r="V254" i="23"/>
  <c r="T254" i="23"/>
  <c r="P254" i="23"/>
  <c r="BI251" i="23"/>
  <c r="BH251" i="23"/>
  <c r="BG251" i="23"/>
  <c r="BF251" i="23"/>
  <c r="X251" i="23"/>
  <c r="V251" i="23"/>
  <c r="T251" i="23"/>
  <c r="P251" i="23"/>
  <c r="BI247" i="23"/>
  <c r="BH247" i="23"/>
  <c r="BG247" i="23"/>
  <c r="BF247" i="23"/>
  <c r="X247" i="23"/>
  <c r="V247" i="23"/>
  <c r="T247" i="23"/>
  <c r="P247" i="23"/>
  <c r="BI244" i="23"/>
  <c r="BH244" i="23"/>
  <c r="BG244" i="23"/>
  <c r="BF244" i="23"/>
  <c r="X244" i="23"/>
  <c r="V244" i="23"/>
  <c r="T244" i="23"/>
  <c r="P244" i="23"/>
  <c r="BI241" i="23"/>
  <c r="BH241" i="23"/>
  <c r="BG241" i="23"/>
  <c r="BF241" i="23"/>
  <c r="X241" i="23"/>
  <c r="V241" i="23"/>
  <c r="T241" i="23"/>
  <c r="P241" i="23"/>
  <c r="BI238" i="23"/>
  <c r="BH238" i="23"/>
  <c r="BG238" i="23"/>
  <c r="BF238" i="23"/>
  <c r="X238" i="23"/>
  <c r="V238" i="23"/>
  <c r="T238" i="23"/>
  <c r="P238" i="23"/>
  <c r="BI235" i="23"/>
  <c r="BH235" i="23"/>
  <c r="BG235" i="23"/>
  <c r="BF235" i="23"/>
  <c r="X235" i="23"/>
  <c r="V235" i="23"/>
  <c r="T235" i="23"/>
  <c r="P235" i="23"/>
  <c r="BI231" i="23"/>
  <c r="BH231" i="23"/>
  <c r="BG231" i="23"/>
  <c r="BF231" i="23"/>
  <c r="X231" i="23"/>
  <c r="X230" i="23" s="1"/>
  <c r="V231" i="23"/>
  <c r="V230" i="23" s="1"/>
  <c r="T231" i="23"/>
  <c r="T230" i="23" s="1"/>
  <c r="P231" i="23"/>
  <c r="BI224" i="23"/>
  <c r="BH224" i="23"/>
  <c r="BG224" i="23"/>
  <c r="BF224" i="23"/>
  <c r="X224" i="23"/>
  <c r="V224" i="23"/>
  <c r="T224" i="23"/>
  <c r="P224" i="23"/>
  <c r="BI218" i="23"/>
  <c r="BH218" i="23"/>
  <c r="BG218" i="23"/>
  <c r="BF218" i="23"/>
  <c r="X218" i="23"/>
  <c r="V218" i="23"/>
  <c r="T218" i="23"/>
  <c r="P218" i="23"/>
  <c r="BI215" i="23"/>
  <c r="BH215" i="23"/>
  <c r="BG215" i="23"/>
  <c r="BF215" i="23"/>
  <c r="X215" i="23"/>
  <c r="V215" i="23"/>
  <c r="T215" i="23"/>
  <c r="P215" i="23"/>
  <c r="BI212" i="23"/>
  <c r="BH212" i="23"/>
  <c r="BG212" i="23"/>
  <c r="BF212" i="23"/>
  <c r="X212" i="23"/>
  <c r="V212" i="23"/>
  <c r="T212" i="23"/>
  <c r="P212" i="23"/>
  <c r="BI207" i="23"/>
  <c r="BH207" i="23"/>
  <c r="BG207" i="23"/>
  <c r="BF207" i="23"/>
  <c r="X207" i="23"/>
  <c r="V207" i="23"/>
  <c r="T207" i="23"/>
  <c r="P207" i="23"/>
  <c r="BI202" i="23"/>
  <c r="BH202" i="23"/>
  <c r="BG202" i="23"/>
  <c r="BF202" i="23"/>
  <c r="X202" i="23"/>
  <c r="V202" i="23"/>
  <c r="T202" i="23"/>
  <c r="P202" i="23"/>
  <c r="BI200" i="23"/>
  <c r="BH200" i="23"/>
  <c r="BG200" i="23"/>
  <c r="BF200" i="23"/>
  <c r="X200" i="23"/>
  <c r="V200" i="23"/>
  <c r="T200" i="23"/>
  <c r="P200" i="23"/>
  <c r="BI197" i="23"/>
  <c r="BH197" i="23"/>
  <c r="BG197" i="23"/>
  <c r="BF197" i="23"/>
  <c r="X197" i="23"/>
  <c r="V197" i="23"/>
  <c r="T197" i="23"/>
  <c r="P197" i="23"/>
  <c r="BI192" i="23"/>
  <c r="BH192" i="23"/>
  <c r="BG192" i="23"/>
  <c r="BF192" i="23"/>
  <c r="X192" i="23"/>
  <c r="V192" i="23"/>
  <c r="T192" i="23"/>
  <c r="P192" i="23"/>
  <c r="BI187" i="23"/>
  <c r="BH187" i="23"/>
  <c r="BG187" i="23"/>
  <c r="BF187" i="23"/>
  <c r="X187" i="23"/>
  <c r="V187" i="23"/>
  <c r="T187" i="23"/>
  <c r="P187" i="23"/>
  <c r="BI182" i="23"/>
  <c r="BH182" i="23"/>
  <c r="BG182" i="23"/>
  <c r="BF182" i="23"/>
  <c r="X182" i="23"/>
  <c r="V182" i="23"/>
  <c r="T182" i="23"/>
  <c r="P182" i="23"/>
  <c r="BI177" i="23"/>
  <c r="BH177" i="23"/>
  <c r="BG177" i="23"/>
  <c r="BF177" i="23"/>
  <c r="X177" i="23"/>
  <c r="V177" i="23"/>
  <c r="T177" i="23"/>
  <c r="P177" i="23"/>
  <c r="BI174" i="23"/>
  <c r="BH174" i="23"/>
  <c r="BG174" i="23"/>
  <c r="BF174" i="23"/>
  <c r="X174" i="23"/>
  <c r="V174" i="23"/>
  <c r="T174" i="23"/>
  <c r="P174" i="23"/>
  <c r="BI171" i="23"/>
  <c r="BH171" i="23"/>
  <c r="BG171" i="23"/>
  <c r="BF171" i="23"/>
  <c r="X171" i="23"/>
  <c r="V171" i="23"/>
  <c r="T171" i="23"/>
  <c r="P171" i="23"/>
  <c r="BI166" i="23"/>
  <c r="BH166" i="23"/>
  <c r="BG166" i="23"/>
  <c r="BF166" i="23"/>
  <c r="X166" i="23"/>
  <c r="V166" i="23"/>
  <c r="T166" i="23"/>
  <c r="P166" i="23"/>
  <c r="BI161" i="23"/>
  <c r="BH161" i="23"/>
  <c r="BG161" i="23"/>
  <c r="BF161" i="23"/>
  <c r="X161" i="23"/>
  <c r="V161" i="23"/>
  <c r="T161" i="23"/>
  <c r="P161" i="23"/>
  <c r="BI159" i="23"/>
  <c r="BH159" i="23"/>
  <c r="BG159" i="23"/>
  <c r="BF159" i="23"/>
  <c r="X159" i="23"/>
  <c r="V159" i="23"/>
  <c r="T159" i="23"/>
  <c r="P159" i="23"/>
  <c r="BI154" i="23"/>
  <c r="BH154" i="23"/>
  <c r="BG154" i="23"/>
  <c r="BF154" i="23"/>
  <c r="X154" i="23"/>
  <c r="V154" i="23"/>
  <c r="T154" i="23"/>
  <c r="P154" i="23"/>
  <c r="BI151" i="23"/>
  <c r="BH151" i="23"/>
  <c r="BG151" i="23"/>
  <c r="BF151" i="23"/>
  <c r="X151" i="23"/>
  <c r="V151" i="23"/>
  <c r="T151" i="23"/>
  <c r="P151" i="23"/>
  <c r="BI148" i="23"/>
  <c r="BH148" i="23"/>
  <c r="BG148" i="23"/>
  <c r="BF148" i="23"/>
  <c r="X148" i="23"/>
  <c r="V148" i="23"/>
  <c r="T148" i="23"/>
  <c r="P148" i="23"/>
  <c r="BI142" i="23"/>
  <c r="BH142" i="23"/>
  <c r="BG142" i="23"/>
  <c r="BF142" i="23"/>
  <c r="X142" i="23"/>
  <c r="V142" i="23"/>
  <c r="T142" i="23"/>
  <c r="P142" i="23"/>
  <c r="BI139" i="23"/>
  <c r="BH139" i="23"/>
  <c r="BG139" i="23"/>
  <c r="BF139" i="23"/>
  <c r="X139" i="23"/>
  <c r="V139" i="23"/>
  <c r="T139" i="23"/>
  <c r="P139" i="23"/>
  <c r="BI136" i="23"/>
  <c r="BH136" i="23"/>
  <c r="BG136" i="23"/>
  <c r="BF136" i="23"/>
  <c r="X136" i="23"/>
  <c r="V136" i="23"/>
  <c r="T136" i="23"/>
  <c r="P136" i="23"/>
  <c r="BI132" i="23"/>
  <c r="BH132" i="23"/>
  <c r="BG132" i="23"/>
  <c r="BF132" i="23"/>
  <c r="X132" i="23"/>
  <c r="V132" i="23"/>
  <c r="T132" i="23"/>
  <c r="P132" i="23"/>
  <c r="BI129" i="23"/>
  <c r="BH129" i="23"/>
  <c r="BG129" i="23"/>
  <c r="BF129" i="23"/>
  <c r="X129" i="23"/>
  <c r="V129" i="23"/>
  <c r="T129" i="23"/>
  <c r="P129" i="23"/>
  <c r="J123" i="23"/>
  <c r="J122" i="23"/>
  <c r="F122" i="23"/>
  <c r="F120" i="23"/>
  <c r="E118" i="23"/>
  <c r="J93" i="23"/>
  <c r="J92" i="23"/>
  <c r="F92" i="23"/>
  <c r="F90" i="23"/>
  <c r="E88" i="23"/>
  <c r="J20" i="23"/>
  <c r="E20" i="23"/>
  <c r="F123" i="23" s="1"/>
  <c r="J19" i="23"/>
  <c r="J14" i="23"/>
  <c r="J90" i="23" s="1"/>
  <c r="E7" i="23"/>
  <c r="E114" i="23" s="1"/>
  <c r="K43" i="22"/>
  <c r="K42" i="22"/>
  <c r="BA118" i="1" s="1"/>
  <c r="K41" i="22"/>
  <c r="AZ118" i="1" s="1"/>
  <c r="BI344" i="22"/>
  <c r="BH344" i="22"/>
  <c r="BG344" i="22"/>
  <c r="BF344" i="22"/>
  <c r="X344" i="22"/>
  <c r="V344" i="22"/>
  <c r="T344" i="22"/>
  <c r="P344" i="22"/>
  <c r="BI341" i="22"/>
  <c r="BH341" i="22"/>
  <c r="BG341" i="22"/>
  <c r="BF341" i="22"/>
  <c r="X341" i="22"/>
  <c r="V341" i="22"/>
  <c r="T341" i="22"/>
  <c r="P341" i="22"/>
  <c r="BI338" i="22"/>
  <c r="BH338" i="22"/>
  <c r="BG338" i="22"/>
  <c r="BF338" i="22"/>
  <c r="X338" i="22"/>
  <c r="V338" i="22"/>
  <c r="T338" i="22"/>
  <c r="P338" i="22"/>
  <c r="BI335" i="22"/>
  <c r="BH335" i="22"/>
  <c r="BG335" i="22"/>
  <c r="BF335" i="22"/>
  <c r="X335" i="22"/>
  <c r="V335" i="22"/>
  <c r="T335" i="22"/>
  <c r="P335" i="22"/>
  <c r="BI332" i="22"/>
  <c r="BH332" i="22"/>
  <c r="BG332" i="22"/>
  <c r="BF332" i="22"/>
  <c r="X332" i="22"/>
  <c r="V332" i="22"/>
  <c r="T332" i="22"/>
  <c r="P332" i="22"/>
  <c r="BI329" i="22"/>
  <c r="BH329" i="22"/>
  <c r="BG329" i="22"/>
  <c r="BF329" i="22"/>
  <c r="X329" i="22"/>
  <c r="V329" i="22"/>
  <c r="T329" i="22"/>
  <c r="P329" i="22"/>
  <c r="BI326" i="22"/>
  <c r="BH326" i="22"/>
  <c r="BG326" i="22"/>
  <c r="BF326" i="22"/>
  <c r="X326" i="22"/>
  <c r="V326" i="22"/>
  <c r="T326" i="22"/>
  <c r="P326" i="22"/>
  <c r="BI323" i="22"/>
  <c r="BH323" i="22"/>
  <c r="BG323" i="22"/>
  <c r="BF323" i="22"/>
  <c r="X323" i="22"/>
  <c r="V323" i="22"/>
  <c r="T323" i="22"/>
  <c r="P323" i="22"/>
  <c r="BI320" i="22"/>
  <c r="BH320" i="22"/>
  <c r="BG320" i="22"/>
  <c r="BF320" i="22"/>
  <c r="X320" i="22"/>
  <c r="V320" i="22"/>
  <c r="T320" i="22"/>
  <c r="P320" i="22"/>
  <c r="BI317" i="22"/>
  <c r="BH317" i="22"/>
  <c r="BG317" i="22"/>
  <c r="BF317" i="22"/>
  <c r="X317" i="22"/>
  <c r="V317" i="22"/>
  <c r="T317" i="22"/>
  <c r="P317" i="22"/>
  <c r="BI314" i="22"/>
  <c r="BH314" i="22"/>
  <c r="BG314" i="22"/>
  <c r="BF314" i="22"/>
  <c r="X314" i="22"/>
  <c r="V314" i="22"/>
  <c r="T314" i="22"/>
  <c r="P314" i="22"/>
  <c r="BI311" i="22"/>
  <c r="BH311" i="22"/>
  <c r="BG311" i="22"/>
  <c r="BF311" i="22"/>
  <c r="X311" i="22"/>
  <c r="V311" i="22"/>
  <c r="T311" i="22"/>
  <c r="P311" i="22"/>
  <c r="BI308" i="22"/>
  <c r="BH308" i="22"/>
  <c r="BG308" i="22"/>
  <c r="BF308" i="22"/>
  <c r="X308" i="22"/>
  <c r="V308" i="22"/>
  <c r="T308" i="22"/>
  <c r="P308" i="22"/>
  <c r="BI305" i="22"/>
  <c r="BH305" i="22"/>
  <c r="BG305" i="22"/>
  <c r="BF305" i="22"/>
  <c r="X305" i="22"/>
  <c r="V305" i="22"/>
  <c r="T305" i="22"/>
  <c r="P305" i="22"/>
  <c r="BI302" i="22"/>
  <c r="BH302" i="22"/>
  <c r="BG302" i="22"/>
  <c r="BF302" i="22"/>
  <c r="X302" i="22"/>
  <c r="V302" i="22"/>
  <c r="T302" i="22"/>
  <c r="P302" i="22"/>
  <c r="BI299" i="22"/>
  <c r="BH299" i="22"/>
  <c r="BG299" i="22"/>
  <c r="BF299" i="22"/>
  <c r="X299" i="22"/>
  <c r="V299" i="22"/>
  <c r="T299" i="22"/>
  <c r="P299" i="22"/>
  <c r="BI296" i="22"/>
  <c r="BH296" i="22"/>
  <c r="BG296" i="22"/>
  <c r="BF296" i="22"/>
  <c r="X296" i="22"/>
  <c r="V296" i="22"/>
  <c r="T296" i="22"/>
  <c r="P296" i="22"/>
  <c r="BI293" i="22"/>
  <c r="BH293" i="22"/>
  <c r="BG293" i="22"/>
  <c r="BF293" i="22"/>
  <c r="X293" i="22"/>
  <c r="V293" i="22"/>
  <c r="T293" i="22"/>
  <c r="P293" i="22"/>
  <c r="BI290" i="22"/>
  <c r="BH290" i="22"/>
  <c r="BG290" i="22"/>
  <c r="BF290" i="22"/>
  <c r="X290" i="22"/>
  <c r="V290" i="22"/>
  <c r="T290" i="22"/>
  <c r="P290" i="22"/>
  <c r="BI287" i="22"/>
  <c r="BH287" i="22"/>
  <c r="BG287" i="22"/>
  <c r="BF287" i="22"/>
  <c r="X287" i="22"/>
  <c r="V287" i="22"/>
  <c r="T287" i="22"/>
  <c r="P287" i="22"/>
  <c r="BI284" i="22"/>
  <c r="BH284" i="22"/>
  <c r="BG284" i="22"/>
  <c r="BF284" i="22"/>
  <c r="X284" i="22"/>
  <c r="V284" i="22"/>
  <c r="T284" i="22"/>
  <c r="P284" i="22"/>
  <c r="BI281" i="22"/>
  <c r="BH281" i="22"/>
  <c r="BG281" i="22"/>
  <c r="BF281" i="22"/>
  <c r="X281" i="22"/>
  <c r="V281" i="22"/>
  <c r="T281" i="22"/>
  <c r="P281" i="22"/>
  <c r="BI278" i="22"/>
  <c r="BH278" i="22"/>
  <c r="BG278" i="22"/>
  <c r="BF278" i="22"/>
  <c r="X278" i="22"/>
  <c r="V278" i="22"/>
  <c r="T278" i="22"/>
  <c r="P278" i="22"/>
  <c r="BI275" i="22"/>
  <c r="BH275" i="22"/>
  <c r="BG275" i="22"/>
  <c r="BF275" i="22"/>
  <c r="X275" i="22"/>
  <c r="V275" i="22"/>
  <c r="T275" i="22"/>
  <c r="P275" i="22"/>
  <c r="BI272" i="22"/>
  <c r="BH272" i="22"/>
  <c r="BG272" i="22"/>
  <c r="BF272" i="22"/>
  <c r="X272" i="22"/>
  <c r="V272" i="22"/>
  <c r="T272" i="22"/>
  <c r="P272" i="22"/>
  <c r="BI269" i="22"/>
  <c r="BH269" i="22"/>
  <c r="BG269" i="22"/>
  <c r="BF269" i="22"/>
  <c r="X269" i="22"/>
  <c r="V269" i="22"/>
  <c r="T269" i="22"/>
  <c r="P269" i="22"/>
  <c r="BI266" i="22"/>
  <c r="BH266" i="22"/>
  <c r="BG266" i="22"/>
  <c r="BF266" i="22"/>
  <c r="X266" i="22"/>
  <c r="V266" i="22"/>
  <c r="T266" i="22"/>
  <c r="P266" i="22"/>
  <c r="BI263" i="22"/>
  <c r="BH263" i="22"/>
  <c r="BG263" i="22"/>
  <c r="BF263" i="22"/>
  <c r="X263" i="22"/>
  <c r="V263" i="22"/>
  <c r="T263" i="22"/>
  <c r="P263" i="22"/>
  <c r="BI260" i="22"/>
  <c r="BH260" i="22"/>
  <c r="BG260" i="22"/>
  <c r="BF260" i="22"/>
  <c r="X260" i="22"/>
  <c r="V260" i="22"/>
  <c r="T260" i="22"/>
  <c r="P260" i="22"/>
  <c r="BI257" i="22"/>
  <c r="BH257" i="22"/>
  <c r="BG257" i="22"/>
  <c r="BF257" i="22"/>
  <c r="X257" i="22"/>
  <c r="V257" i="22"/>
  <c r="T257" i="22"/>
  <c r="P257" i="22"/>
  <c r="BI254" i="22"/>
  <c r="BH254" i="22"/>
  <c r="BG254" i="22"/>
  <c r="BF254" i="22"/>
  <c r="X254" i="22"/>
  <c r="V254" i="22"/>
  <c r="T254" i="22"/>
  <c r="P254" i="22"/>
  <c r="BI251" i="22"/>
  <c r="BH251" i="22"/>
  <c r="BG251" i="22"/>
  <c r="BF251" i="22"/>
  <c r="X251" i="22"/>
  <c r="V251" i="22"/>
  <c r="T251" i="22"/>
  <c r="P251" i="22"/>
  <c r="BI248" i="22"/>
  <c r="BH248" i="22"/>
  <c r="BG248" i="22"/>
  <c r="BF248" i="22"/>
  <c r="X248" i="22"/>
  <c r="V248" i="22"/>
  <c r="T248" i="22"/>
  <c r="P248" i="22"/>
  <c r="BI245" i="22"/>
  <c r="BH245" i="22"/>
  <c r="BG245" i="22"/>
  <c r="BF245" i="22"/>
  <c r="X245" i="22"/>
  <c r="V245" i="22"/>
  <c r="T245" i="22"/>
  <c r="P245" i="22"/>
  <c r="BI242" i="22"/>
  <c r="BH242" i="22"/>
  <c r="BG242" i="22"/>
  <c r="BF242" i="22"/>
  <c r="X242" i="22"/>
  <c r="V242" i="22"/>
  <c r="T242" i="22"/>
  <c r="P242" i="22"/>
  <c r="BI239" i="22"/>
  <c r="BH239" i="22"/>
  <c r="BG239" i="22"/>
  <c r="BF239" i="22"/>
  <c r="X239" i="22"/>
  <c r="V239" i="22"/>
  <c r="T239" i="22"/>
  <c r="P239" i="22"/>
  <c r="BI236" i="22"/>
  <c r="BH236" i="22"/>
  <c r="BG236" i="22"/>
  <c r="BF236" i="22"/>
  <c r="X236" i="22"/>
  <c r="V236" i="22"/>
  <c r="T236" i="22"/>
  <c r="P236" i="22"/>
  <c r="BI233" i="22"/>
  <c r="BH233" i="22"/>
  <c r="BG233" i="22"/>
  <c r="BF233" i="22"/>
  <c r="X233" i="22"/>
  <c r="V233" i="22"/>
  <c r="T233" i="22"/>
  <c r="P233" i="22"/>
  <c r="BI230" i="22"/>
  <c r="BH230" i="22"/>
  <c r="BG230" i="22"/>
  <c r="BF230" i="22"/>
  <c r="X230" i="22"/>
  <c r="V230" i="22"/>
  <c r="T230" i="22"/>
  <c r="P230" i="22"/>
  <c r="BI227" i="22"/>
  <c r="BH227" i="22"/>
  <c r="BG227" i="22"/>
  <c r="BF227" i="22"/>
  <c r="X227" i="22"/>
  <c r="V227" i="22"/>
  <c r="T227" i="22"/>
  <c r="P227" i="22"/>
  <c r="BI224" i="22"/>
  <c r="BH224" i="22"/>
  <c r="BG224" i="22"/>
  <c r="BF224" i="22"/>
  <c r="X224" i="22"/>
  <c r="V224" i="22"/>
  <c r="T224" i="22"/>
  <c r="P224" i="22"/>
  <c r="BI221" i="22"/>
  <c r="BH221" i="22"/>
  <c r="BG221" i="22"/>
  <c r="BF221" i="22"/>
  <c r="X221" i="22"/>
  <c r="V221" i="22"/>
  <c r="T221" i="22"/>
  <c r="P221" i="22"/>
  <c r="BI218" i="22"/>
  <c r="BH218" i="22"/>
  <c r="BG218" i="22"/>
  <c r="BF218" i="22"/>
  <c r="X218" i="22"/>
  <c r="V218" i="22"/>
  <c r="T218" i="22"/>
  <c r="P218" i="22"/>
  <c r="BI215" i="22"/>
  <c r="BH215" i="22"/>
  <c r="BG215" i="22"/>
  <c r="BF215" i="22"/>
  <c r="X215" i="22"/>
  <c r="V215" i="22"/>
  <c r="T215" i="22"/>
  <c r="P215" i="22"/>
  <c r="BI212" i="22"/>
  <c r="BH212" i="22"/>
  <c r="BG212" i="22"/>
  <c r="BF212" i="22"/>
  <c r="X212" i="22"/>
  <c r="V212" i="22"/>
  <c r="T212" i="22"/>
  <c r="P212" i="22"/>
  <c r="BI209" i="22"/>
  <c r="BH209" i="22"/>
  <c r="BG209" i="22"/>
  <c r="BF209" i="22"/>
  <c r="X209" i="22"/>
  <c r="V209" i="22"/>
  <c r="T209" i="22"/>
  <c r="P209" i="22"/>
  <c r="BI206" i="22"/>
  <c r="BH206" i="22"/>
  <c r="BG206" i="22"/>
  <c r="BF206" i="22"/>
  <c r="X206" i="22"/>
  <c r="V206" i="22"/>
  <c r="T206" i="22"/>
  <c r="P206" i="22"/>
  <c r="BI203" i="22"/>
  <c r="BH203" i="22"/>
  <c r="BG203" i="22"/>
  <c r="BF203" i="22"/>
  <c r="X203" i="22"/>
  <c r="V203" i="22"/>
  <c r="T203" i="22"/>
  <c r="P203" i="22"/>
  <c r="BI200" i="22"/>
  <c r="BH200" i="22"/>
  <c r="BG200" i="22"/>
  <c r="BF200" i="22"/>
  <c r="X200" i="22"/>
  <c r="V200" i="22"/>
  <c r="T200" i="22"/>
  <c r="P200" i="22"/>
  <c r="BI197" i="22"/>
  <c r="BH197" i="22"/>
  <c r="BG197" i="22"/>
  <c r="BF197" i="22"/>
  <c r="X197" i="22"/>
  <c r="V197" i="22"/>
  <c r="T197" i="22"/>
  <c r="P197" i="22"/>
  <c r="BI194" i="22"/>
  <c r="BH194" i="22"/>
  <c r="BG194" i="22"/>
  <c r="BF194" i="22"/>
  <c r="X194" i="22"/>
  <c r="V194" i="22"/>
  <c r="T194" i="22"/>
  <c r="P194" i="22"/>
  <c r="BI191" i="22"/>
  <c r="BH191" i="22"/>
  <c r="BG191" i="22"/>
  <c r="BF191" i="22"/>
  <c r="X191" i="22"/>
  <c r="V191" i="22"/>
  <c r="T191" i="22"/>
  <c r="P191" i="22"/>
  <c r="BI188" i="22"/>
  <c r="BH188" i="22"/>
  <c r="BG188" i="22"/>
  <c r="BF188" i="22"/>
  <c r="X188" i="22"/>
  <c r="V188" i="22"/>
  <c r="T188" i="22"/>
  <c r="P188" i="22"/>
  <c r="BI185" i="22"/>
  <c r="BH185" i="22"/>
  <c r="BG185" i="22"/>
  <c r="BF185" i="22"/>
  <c r="X185" i="22"/>
  <c r="V185" i="22"/>
  <c r="T185" i="22"/>
  <c r="P185" i="22"/>
  <c r="BI182" i="22"/>
  <c r="BH182" i="22"/>
  <c r="BG182" i="22"/>
  <c r="BF182" i="22"/>
  <c r="X182" i="22"/>
  <c r="V182" i="22"/>
  <c r="T182" i="22"/>
  <c r="P182" i="22"/>
  <c r="BI179" i="22"/>
  <c r="BH179" i="22"/>
  <c r="BG179" i="22"/>
  <c r="BF179" i="22"/>
  <c r="X179" i="22"/>
  <c r="V179" i="22"/>
  <c r="T179" i="22"/>
  <c r="P179" i="22"/>
  <c r="BI176" i="22"/>
  <c r="BH176" i="22"/>
  <c r="BG176" i="22"/>
  <c r="BF176" i="22"/>
  <c r="X176" i="22"/>
  <c r="V176" i="22"/>
  <c r="T176" i="22"/>
  <c r="P176" i="22"/>
  <c r="BI173" i="22"/>
  <c r="BH173" i="22"/>
  <c r="BG173" i="22"/>
  <c r="BF173" i="22"/>
  <c r="X173" i="22"/>
  <c r="V173" i="22"/>
  <c r="T173" i="22"/>
  <c r="P173" i="22"/>
  <c r="BI170" i="22"/>
  <c r="BH170" i="22"/>
  <c r="BG170" i="22"/>
  <c r="BF170" i="22"/>
  <c r="X170" i="22"/>
  <c r="V170" i="22"/>
  <c r="T170" i="22"/>
  <c r="P170" i="22"/>
  <c r="BI167" i="22"/>
  <c r="BH167" i="22"/>
  <c r="BG167" i="22"/>
  <c r="BF167" i="22"/>
  <c r="X167" i="22"/>
  <c r="V167" i="22"/>
  <c r="T167" i="22"/>
  <c r="P167" i="22"/>
  <c r="BI164" i="22"/>
  <c r="BH164" i="22"/>
  <c r="BG164" i="22"/>
  <c r="BF164" i="22"/>
  <c r="X164" i="22"/>
  <c r="V164" i="22"/>
  <c r="T164" i="22"/>
  <c r="P164" i="22"/>
  <c r="BI161" i="22"/>
  <c r="BH161" i="22"/>
  <c r="BG161" i="22"/>
  <c r="BF161" i="22"/>
  <c r="X161" i="22"/>
  <c r="V161" i="22"/>
  <c r="T161" i="22"/>
  <c r="P161" i="22"/>
  <c r="BI158" i="22"/>
  <c r="BH158" i="22"/>
  <c r="BG158" i="22"/>
  <c r="BF158" i="22"/>
  <c r="X158" i="22"/>
  <c r="V158" i="22"/>
  <c r="T158" i="22"/>
  <c r="P158" i="22"/>
  <c r="BI155" i="22"/>
  <c r="BH155" i="22"/>
  <c r="BG155" i="22"/>
  <c r="BF155" i="22"/>
  <c r="X155" i="22"/>
  <c r="V155" i="22"/>
  <c r="T155" i="22"/>
  <c r="P155" i="22"/>
  <c r="BI152" i="22"/>
  <c r="BH152" i="22"/>
  <c r="BG152" i="22"/>
  <c r="BF152" i="22"/>
  <c r="X152" i="22"/>
  <c r="V152" i="22"/>
  <c r="T152" i="22"/>
  <c r="P152" i="22"/>
  <c r="BI149" i="22"/>
  <c r="BH149" i="22"/>
  <c r="BG149" i="22"/>
  <c r="BF149" i="22"/>
  <c r="X149" i="22"/>
  <c r="V149" i="22"/>
  <c r="T149" i="22"/>
  <c r="P149" i="22"/>
  <c r="BI146" i="22"/>
  <c r="BH146" i="22"/>
  <c r="BG146" i="22"/>
  <c r="BF146" i="22"/>
  <c r="X146" i="22"/>
  <c r="V146" i="22"/>
  <c r="T146" i="22"/>
  <c r="P146" i="22"/>
  <c r="BI143" i="22"/>
  <c r="BH143" i="22"/>
  <c r="BG143" i="22"/>
  <c r="BF143" i="22"/>
  <c r="X143" i="22"/>
  <c r="V143" i="22"/>
  <c r="T143" i="22"/>
  <c r="P143" i="22"/>
  <c r="BI140" i="22"/>
  <c r="BH140" i="22"/>
  <c r="BG140" i="22"/>
  <c r="BF140" i="22"/>
  <c r="X140" i="22"/>
  <c r="V140" i="22"/>
  <c r="T140" i="22"/>
  <c r="P140" i="22"/>
  <c r="BI137" i="22"/>
  <c r="BH137" i="22"/>
  <c r="BG137" i="22"/>
  <c r="BF137" i="22"/>
  <c r="X137" i="22"/>
  <c r="V137" i="22"/>
  <c r="T137" i="22"/>
  <c r="P137" i="22"/>
  <c r="BI134" i="22"/>
  <c r="BH134" i="22"/>
  <c r="BG134" i="22"/>
  <c r="BF134" i="22"/>
  <c r="X134" i="22"/>
  <c r="V134" i="22"/>
  <c r="T134" i="22"/>
  <c r="P134" i="22"/>
  <c r="BI131" i="22"/>
  <c r="BH131" i="22"/>
  <c r="BG131" i="22"/>
  <c r="BF131" i="22"/>
  <c r="X131" i="22"/>
  <c r="V131" i="22"/>
  <c r="T131" i="22"/>
  <c r="P131" i="22"/>
  <c r="BI128" i="22"/>
  <c r="BH128" i="22"/>
  <c r="BG128" i="22"/>
  <c r="BF128" i="22"/>
  <c r="X128" i="22"/>
  <c r="V128" i="22"/>
  <c r="T128" i="22"/>
  <c r="P128" i="22"/>
  <c r="J122" i="22"/>
  <c r="J121" i="22"/>
  <c r="F121" i="22"/>
  <c r="F119" i="22"/>
  <c r="E117" i="22"/>
  <c r="J95" i="22"/>
  <c r="J94" i="22"/>
  <c r="F94" i="22"/>
  <c r="F92" i="22"/>
  <c r="E90" i="22"/>
  <c r="J22" i="22"/>
  <c r="E22" i="22"/>
  <c r="F95" i="22" s="1"/>
  <c r="J21" i="22"/>
  <c r="J16" i="22"/>
  <c r="J119" i="22" s="1"/>
  <c r="E7" i="22"/>
  <c r="E84" i="22"/>
  <c r="K43" i="21"/>
  <c r="K42" i="21"/>
  <c r="BA117" i="1" s="1"/>
  <c r="K41" i="21"/>
  <c r="AZ117" i="1" s="1"/>
  <c r="BI261" i="21"/>
  <c r="BH261" i="21"/>
  <c r="BG261" i="21"/>
  <c r="BF261" i="21"/>
  <c r="X261" i="21"/>
  <c r="V261" i="21"/>
  <c r="T261" i="21"/>
  <c r="P261" i="21"/>
  <c r="BI258" i="21"/>
  <c r="BH258" i="21"/>
  <c r="BG258" i="21"/>
  <c r="BF258" i="21"/>
  <c r="X258" i="21"/>
  <c r="V258" i="21"/>
  <c r="T258" i="21"/>
  <c r="P258" i="21"/>
  <c r="BI255" i="21"/>
  <c r="BH255" i="21"/>
  <c r="BG255" i="21"/>
  <c r="BF255" i="21"/>
  <c r="X255" i="21"/>
  <c r="V255" i="21"/>
  <c r="T255" i="21"/>
  <c r="P255" i="21"/>
  <c r="BI252" i="21"/>
  <c r="BH252" i="21"/>
  <c r="BG252" i="21"/>
  <c r="BF252" i="21"/>
  <c r="X252" i="21"/>
  <c r="V252" i="21"/>
  <c r="T252" i="21"/>
  <c r="P252" i="21"/>
  <c r="BI250" i="21"/>
  <c r="BH250" i="21"/>
  <c r="BG250" i="21"/>
  <c r="BF250" i="21"/>
  <c r="X250" i="21"/>
  <c r="V250" i="21"/>
  <c r="T250" i="21"/>
  <c r="P250" i="21"/>
  <c r="BI248" i="21"/>
  <c r="BH248" i="21"/>
  <c r="BG248" i="21"/>
  <c r="BF248" i="21"/>
  <c r="X248" i="21"/>
  <c r="V248" i="21"/>
  <c r="T248" i="21"/>
  <c r="P248" i="21"/>
  <c r="BI243" i="21"/>
  <c r="BH243" i="21"/>
  <c r="BG243" i="21"/>
  <c r="BF243" i="21"/>
  <c r="X243" i="21"/>
  <c r="V243" i="21"/>
  <c r="T243" i="21"/>
  <c r="P243" i="21"/>
  <c r="BI240" i="21"/>
  <c r="BH240" i="21"/>
  <c r="BG240" i="21"/>
  <c r="BF240" i="21"/>
  <c r="X240" i="21"/>
  <c r="V240" i="21"/>
  <c r="T240" i="21"/>
  <c r="P240" i="21"/>
  <c r="BI237" i="21"/>
  <c r="BH237" i="21"/>
  <c r="BG237" i="21"/>
  <c r="BF237" i="21"/>
  <c r="X237" i="21"/>
  <c r="V237" i="21"/>
  <c r="T237" i="21"/>
  <c r="P237" i="21"/>
  <c r="BI234" i="21"/>
  <c r="BH234" i="21"/>
  <c r="BG234" i="21"/>
  <c r="BF234" i="21"/>
  <c r="X234" i="21"/>
  <c r="V234" i="21"/>
  <c r="T234" i="21"/>
  <c r="P234" i="21"/>
  <c r="BI231" i="21"/>
  <c r="BH231" i="21"/>
  <c r="BG231" i="21"/>
  <c r="BF231" i="21"/>
  <c r="X231" i="21"/>
  <c r="V231" i="21"/>
  <c r="T231" i="21"/>
  <c r="P231" i="21"/>
  <c r="BI228" i="21"/>
  <c r="BH228" i="21"/>
  <c r="BG228" i="21"/>
  <c r="BF228" i="21"/>
  <c r="X228" i="21"/>
  <c r="V228" i="21"/>
  <c r="T228" i="21"/>
  <c r="P228" i="21"/>
  <c r="BI225" i="21"/>
  <c r="BH225" i="21"/>
  <c r="BG225" i="21"/>
  <c r="BF225" i="21"/>
  <c r="X225" i="21"/>
  <c r="V225" i="21"/>
  <c r="T225" i="21"/>
  <c r="P225" i="21"/>
  <c r="BI222" i="21"/>
  <c r="BH222" i="21"/>
  <c r="BG222" i="21"/>
  <c r="BF222" i="21"/>
  <c r="X222" i="21"/>
  <c r="V222" i="21"/>
  <c r="T222" i="21"/>
  <c r="P222" i="21"/>
  <c r="BI219" i="21"/>
  <c r="BH219" i="21"/>
  <c r="BG219" i="21"/>
  <c r="BF219" i="21"/>
  <c r="X219" i="21"/>
  <c r="V219" i="21"/>
  <c r="T219" i="21"/>
  <c r="P219" i="21"/>
  <c r="BI216" i="21"/>
  <c r="BH216" i="21"/>
  <c r="BG216" i="21"/>
  <c r="BF216" i="21"/>
  <c r="X216" i="21"/>
  <c r="V216" i="21"/>
  <c r="T216" i="21"/>
  <c r="P216" i="21"/>
  <c r="BI213" i="21"/>
  <c r="BH213" i="21"/>
  <c r="BG213" i="21"/>
  <c r="BF213" i="21"/>
  <c r="X213" i="21"/>
  <c r="V213" i="21"/>
  <c r="T213" i="21"/>
  <c r="P213" i="21"/>
  <c r="BI210" i="21"/>
  <c r="BH210" i="21"/>
  <c r="BG210" i="21"/>
  <c r="BF210" i="21"/>
  <c r="X210" i="21"/>
  <c r="V210" i="21"/>
  <c r="T210" i="21"/>
  <c r="P210" i="21"/>
  <c r="BI208" i="21"/>
  <c r="BH208" i="21"/>
  <c r="BG208" i="21"/>
  <c r="BF208" i="21"/>
  <c r="X208" i="21"/>
  <c r="V208" i="21"/>
  <c r="T208" i="21"/>
  <c r="P208" i="21"/>
  <c r="BI205" i="21"/>
  <c r="BH205" i="21"/>
  <c r="BG205" i="21"/>
  <c r="BF205" i="21"/>
  <c r="X205" i="21"/>
  <c r="V205" i="21"/>
  <c r="T205" i="21"/>
  <c r="P205" i="21"/>
  <c r="BI202" i="21"/>
  <c r="BH202" i="21"/>
  <c r="BG202" i="21"/>
  <c r="BF202" i="21"/>
  <c r="X202" i="21"/>
  <c r="V202" i="21"/>
  <c r="T202" i="21"/>
  <c r="P202" i="21"/>
  <c r="BI199" i="21"/>
  <c r="BH199" i="21"/>
  <c r="BG199" i="21"/>
  <c r="BF199" i="21"/>
  <c r="X199" i="21"/>
  <c r="V199" i="21"/>
  <c r="T199" i="21"/>
  <c r="P199" i="21"/>
  <c r="BI196" i="21"/>
  <c r="BH196" i="21"/>
  <c r="BG196" i="21"/>
  <c r="BF196" i="21"/>
  <c r="X196" i="21"/>
  <c r="V196" i="21"/>
  <c r="T196" i="21"/>
  <c r="P196" i="21"/>
  <c r="BI193" i="21"/>
  <c r="BH193" i="21"/>
  <c r="BG193" i="21"/>
  <c r="BF193" i="21"/>
  <c r="X193" i="21"/>
  <c r="V193" i="21"/>
  <c r="T193" i="21"/>
  <c r="P193" i="21"/>
  <c r="BI190" i="21"/>
  <c r="BH190" i="21"/>
  <c r="BG190" i="21"/>
  <c r="BF190" i="21"/>
  <c r="X190" i="21"/>
  <c r="V190" i="21"/>
  <c r="T190" i="21"/>
  <c r="P190" i="21"/>
  <c r="BI187" i="21"/>
  <c r="BH187" i="21"/>
  <c r="BG187" i="21"/>
  <c r="BF187" i="21"/>
  <c r="X187" i="21"/>
  <c r="V187" i="21"/>
  <c r="T187" i="21"/>
  <c r="P187" i="21"/>
  <c r="BI184" i="21"/>
  <c r="BH184" i="21"/>
  <c r="BG184" i="21"/>
  <c r="BF184" i="21"/>
  <c r="X184" i="21"/>
  <c r="V184" i="21"/>
  <c r="T184" i="21"/>
  <c r="P184" i="21"/>
  <c r="BI181" i="21"/>
  <c r="BH181" i="21"/>
  <c r="BG181" i="21"/>
  <c r="BF181" i="21"/>
  <c r="X181" i="21"/>
  <c r="V181" i="21"/>
  <c r="T181" i="21"/>
  <c r="P181" i="21"/>
  <c r="BI178" i="21"/>
  <c r="BH178" i="21"/>
  <c r="BG178" i="21"/>
  <c r="BF178" i="21"/>
  <c r="X178" i="21"/>
  <c r="V178" i="21"/>
  <c r="T178" i="21"/>
  <c r="P178" i="21"/>
  <c r="BI175" i="21"/>
  <c r="BH175" i="21"/>
  <c r="BG175" i="21"/>
  <c r="BF175" i="21"/>
  <c r="X175" i="21"/>
  <c r="V175" i="21"/>
  <c r="T175" i="21"/>
  <c r="P175" i="21"/>
  <c r="BI172" i="21"/>
  <c r="BH172" i="21"/>
  <c r="BG172" i="21"/>
  <c r="BF172" i="21"/>
  <c r="X172" i="21"/>
  <c r="V172" i="21"/>
  <c r="T172" i="21"/>
  <c r="P172" i="21"/>
  <c r="BI169" i="21"/>
  <c r="BH169" i="21"/>
  <c r="BG169" i="21"/>
  <c r="BF169" i="21"/>
  <c r="X169" i="21"/>
  <c r="V169" i="21"/>
  <c r="T169" i="21"/>
  <c r="P169" i="21"/>
  <c r="BI166" i="21"/>
  <c r="BH166" i="21"/>
  <c r="BG166" i="21"/>
  <c r="BF166" i="21"/>
  <c r="X166" i="21"/>
  <c r="V166" i="21"/>
  <c r="T166" i="21"/>
  <c r="P166" i="21"/>
  <c r="BI163" i="21"/>
  <c r="BH163" i="21"/>
  <c r="BG163" i="21"/>
  <c r="BF163" i="21"/>
  <c r="X163" i="21"/>
  <c r="V163" i="21"/>
  <c r="T163" i="21"/>
  <c r="P163" i="21"/>
  <c r="BI160" i="21"/>
  <c r="BH160" i="21"/>
  <c r="BG160" i="21"/>
  <c r="BF160" i="21"/>
  <c r="X160" i="21"/>
  <c r="V160" i="21"/>
  <c r="T160" i="21"/>
  <c r="P160" i="21"/>
  <c r="BI157" i="21"/>
  <c r="BH157" i="21"/>
  <c r="BG157" i="21"/>
  <c r="BF157" i="21"/>
  <c r="X157" i="21"/>
  <c r="V157" i="21"/>
  <c r="T157" i="21"/>
  <c r="P157" i="21"/>
  <c r="BI154" i="21"/>
  <c r="BH154" i="21"/>
  <c r="BG154" i="21"/>
  <c r="BF154" i="21"/>
  <c r="X154" i="21"/>
  <c r="V154" i="21"/>
  <c r="T154" i="21"/>
  <c r="P154" i="21"/>
  <c r="BI151" i="21"/>
  <c r="BH151" i="21"/>
  <c r="BG151" i="21"/>
  <c r="BF151" i="21"/>
  <c r="X151" i="21"/>
  <c r="V151" i="21"/>
  <c r="T151" i="21"/>
  <c r="P151" i="21"/>
  <c r="BI148" i="21"/>
  <c r="BH148" i="21"/>
  <c r="BG148" i="21"/>
  <c r="BF148" i="21"/>
  <c r="X148" i="21"/>
  <c r="V148" i="21"/>
  <c r="T148" i="21"/>
  <c r="P148" i="21"/>
  <c r="BI145" i="21"/>
  <c r="BH145" i="21"/>
  <c r="BG145" i="21"/>
  <c r="BF145" i="21"/>
  <c r="X145" i="21"/>
  <c r="V145" i="21"/>
  <c r="T145" i="21"/>
  <c r="P145" i="21"/>
  <c r="BI142" i="21"/>
  <c r="BH142" i="21"/>
  <c r="BG142" i="21"/>
  <c r="BF142" i="21"/>
  <c r="X142" i="21"/>
  <c r="V142" i="21"/>
  <c r="T142" i="21"/>
  <c r="P142" i="21"/>
  <c r="BI139" i="21"/>
  <c r="BH139" i="21"/>
  <c r="BG139" i="21"/>
  <c r="BF139" i="21"/>
  <c r="X139" i="21"/>
  <c r="V139" i="21"/>
  <c r="T139" i="21"/>
  <c r="P139" i="21"/>
  <c r="BI136" i="21"/>
  <c r="BH136" i="21"/>
  <c r="BG136" i="21"/>
  <c r="BF136" i="21"/>
  <c r="X136" i="21"/>
  <c r="V136" i="21"/>
  <c r="T136" i="21"/>
  <c r="P136" i="21"/>
  <c r="BI133" i="21"/>
  <c r="BH133" i="21"/>
  <c r="BG133" i="21"/>
  <c r="BF133" i="21"/>
  <c r="X133" i="21"/>
  <c r="V133" i="21"/>
  <c r="T133" i="21"/>
  <c r="P133" i="21"/>
  <c r="BI130" i="21"/>
  <c r="BH130" i="21"/>
  <c r="BG130" i="21"/>
  <c r="BF130" i="21"/>
  <c r="X130" i="21"/>
  <c r="V130" i="21"/>
  <c r="T130" i="21"/>
  <c r="P130" i="21"/>
  <c r="J124" i="21"/>
  <c r="J123" i="21"/>
  <c r="F123" i="21"/>
  <c r="F121" i="21"/>
  <c r="E119" i="21"/>
  <c r="J95" i="21"/>
  <c r="J94" i="21"/>
  <c r="F94" i="21"/>
  <c r="F92" i="21"/>
  <c r="E90" i="21"/>
  <c r="J22" i="21"/>
  <c r="E22" i="21"/>
  <c r="F95" i="21" s="1"/>
  <c r="J21" i="21"/>
  <c r="J16" i="21"/>
  <c r="J121" i="21" s="1"/>
  <c r="E7" i="21"/>
  <c r="E84" i="21" s="1"/>
  <c r="K43" i="20"/>
  <c r="K42" i="20"/>
  <c r="BA116" i="1" s="1"/>
  <c r="K41" i="20"/>
  <c r="AZ116" i="1" s="1"/>
  <c r="BI205" i="20"/>
  <c r="BH205" i="20"/>
  <c r="BG205" i="20"/>
  <c r="BF205" i="20"/>
  <c r="X205" i="20"/>
  <c r="V205" i="20"/>
  <c r="T205" i="20"/>
  <c r="P205" i="20"/>
  <c r="BI202" i="20"/>
  <c r="BH202" i="20"/>
  <c r="BG202" i="20"/>
  <c r="BF202" i="20"/>
  <c r="X202" i="20"/>
  <c r="V202" i="20"/>
  <c r="T202" i="20"/>
  <c r="P202" i="20"/>
  <c r="BI199" i="20"/>
  <c r="BH199" i="20"/>
  <c r="BG199" i="20"/>
  <c r="BF199" i="20"/>
  <c r="X199" i="20"/>
  <c r="V199" i="20"/>
  <c r="T199" i="20"/>
  <c r="P199" i="20"/>
  <c r="BI196" i="20"/>
  <c r="BH196" i="20"/>
  <c r="BG196" i="20"/>
  <c r="BF196" i="20"/>
  <c r="X196" i="20"/>
  <c r="V196" i="20"/>
  <c r="T196" i="20"/>
  <c r="P196" i="20"/>
  <c r="BI192" i="20"/>
  <c r="BH192" i="20"/>
  <c r="BG192" i="20"/>
  <c r="BF192" i="20"/>
  <c r="X192" i="20"/>
  <c r="V192" i="20"/>
  <c r="T192" i="20"/>
  <c r="P192" i="20"/>
  <c r="BI189" i="20"/>
  <c r="BH189" i="20"/>
  <c r="BG189" i="20"/>
  <c r="BF189" i="20"/>
  <c r="X189" i="20"/>
  <c r="V189" i="20"/>
  <c r="T189" i="20"/>
  <c r="P189" i="20"/>
  <c r="BI186" i="20"/>
  <c r="BH186" i="20"/>
  <c r="BG186" i="20"/>
  <c r="BF186" i="20"/>
  <c r="X186" i="20"/>
  <c r="V186" i="20"/>
  <c r="T186" i="20"/>
  <c r="P186" i="20"/>
  <c r="BI184" i="20"/>
  <c r="BH184" i="20"/>
  <c r="BG184" i="20"/>
  <c r="BF184" i="20"/>
  <c r="X184" i="20"/>
  <c r="V184" i="20"/>
  <c r="T184" i="20"/>
  <c r="P184" i="20"/>
  <c r="BI181" i="20"/>
  <c r="BH181" i="20"/>
  <c r="BG181" i="20"/>
  <c r="BF181" i="20"/>
  <c r="X181" i="20"/>
  <c r="V181" i="20"/>
  <c r="T181" i="20"/>
  <c r="P181" i="20"/>
  <c r="BI178" i="20"/>
  <c r="BH178" i="20"/>
  <c r="BG178" i="20"/>
  <c r="BF178" i="20"/>
  <c r="X178" i="20"/>
  <c r="V178" i="20"/>
  <c r="T178" i="20"/>
  <c r="P178" i="20"/>
  <c r="BI176" i="20"/>
  <c r="BH176" i="20"/>
  <c r="BG176" i="20"/>
  <c r="BF176" i="20"/>
  <c r="X176" i="20"/>
  <c r="V176" i="20"/>
  <c r="T176" i="20"/>
  <c r="P176" i="20"/>
  <c r="BI174" i="20"/>
  <c r="BH174" i="20"/>
  <c r="BG174" i="20"/>
  <c r="BF174" i="20"/>
  <c r="X174" i="20"/>
  <c r="V174" i="20"/>
  <c r="T174" i="20"/>
  <c r="P174" i="20"/>
  <c r="BI172" i="20"/>
  <c r="BH172" i="20"/>
  <c r="BG172" i="20"/>
  <c r="BF172" i="20"/>
  <c r="X172" i="20"/>
  <c r="V172" i="20"/>
  <c r="T172" i="20"/>
  <c r="P172" i="20"/>
  <c r="BI170" i="20"/>
  <c r="BH170" i="20"/>
  <c r="BG170" i="20"/>
  <c r="BF170" i="20"/>
  <c r="X170" i="20"/>
  <c r="V170" i="20"/>
  <c r="T170" i="20"/>
  <c r="P170" i="20"/>
  <c r="BI167" i="20"/>
  <c r="BH167" i="20"/>
  <c r="BG167" i="20"/>
  <c r="BF167" i="20"/>
  <c r="X167" i="20"/>
  <c r="V167" i="20"/>
  <c r="T167" i="20"/>
  <c r="P167" i="20"/>
  <c r="BI163" i="20"/>
  <c r="BH163" i="20"/>
  <c r="BG163" i="20"/>
  <c r="BF163" i="20"/>
  <c r="X163" i="20"/>
  <c r="V163" i="20"/>
  <c r="T163" i="20"/>
  <c r="P163" i="20"/>
  <c r="BI160" i="20"/>
  <c r="BH160" i="20"/>
  <c r="BG160" i="20"/>
  <c r="BF160" i="20"/>
  <c r="X160" i="20"/>
  <c r="V160" i="20"/>
  <c r="T160" i="20"/>
  <c r="P160" i="20"/>
  <c r="BI157" i="20"/>
  <c r="BH157" i="20"/>
  <c r="BG157" i="20"/>
  <c r="BF157" i="20"/>
  <c r="X157" i="20"/>
  <c r="V157" i="20"/>
  <c r="T157" i="20"/>
  <c r="P157" i="20"/>
  <c r="BI154" i="20"/>
  <c r="BH154" i="20"/>
  <c r="BG154" i="20"/>
  <c r="BF154" i="20"/>
  <c r="X154" i="20"/>
  <c r="V154" i="20"/>
  <c r="T154" i="20"/>
  <c r="P154" i="20"/>
  <c r="BI151" i="20"/>
  <c r="BH151" i="20"/>
  <c r="BG151" i="20"/>
  <c r="BF151" i="20"/>
  <c r="X151" i="20"/>
  <c r="V151" i="20"/>
  <c r="T151" i="20"/>
  <c r="P151" i="20"/>
  <c r="BI148" i="20"/>
  <c r="BH148" i="20"/>
  <c r="BG148" i="20"/>
  <c r="BF148" i="20"/>
  <c r="X148" i="20"/>
  <c r="V148" i="20"/>
  <c r="T148" i="20"/>
  <c r="P148" i="20"/>
  <c r="BI145" i="20"/>
  <c r="BH145" i="20"/>
  <c r="BG145" i="20"/>
  <c r="BF145" i="20"/>
  <c r="X145" i="20"/>
  <c r="V145" i="20"/>
  <c r="T145" i="20"/>
  <c r="P145" i="20"/>
  <c r="BI141" i="20"/>
  <c r="BH141" i="20"/>
  <c r="BG141" i="20"/>
  <c r="BF141" i="20"/>
  <c r="X141" i="20"/>
  <c r="V141" i="20"/>
  <c r="T141" i="20"/>
  <c r="P141" i="20"/>
  <c r="BI137" i="20"/>
  <c r="BH137" i="20"/>
  <c r="BG137" i="20"/>
  <c r="BF137" i="20"/>
  <c r="X137" i="20"/>
  <c r="V137" i="20"/>
  <c r="T137" i="20"/>
  <c r="P137" i="20"/>
  <c r="BI134" i="20"/>
  <c r="BH134" i="20"/>
  <c r="BG134" i="20"/>
  <c r="BF134" i="20"/>
  <c r="X134" i="20"/>
  <c r="V134" i="20"/>
  <c r="T134" i="20"/>
  <c r="P134" i="20"/>
  <c r="BI131" i="20"/>
  <c r="BH131" i="20"/>
  <c r="BG131" i="20"/>
  <c r="BF131" i="20"/>
  <c r="X131" i="20"/>
  <c r="V131" i="20"/>
  <c r="T131" i="20"/>
  <c r="P131" i="20"/>
  <c r="J125" i="20"/>
  <c r="J124" i="20"/>
  <c r="F124" i="20"/>
  <c r="F122" i="20"/>
  <c r="E120" i="20"/>
  <c r="J95" i="20"/>
  <c r="J94" i="20"/>
  <c r="F94" i="20"/>
  <c r="F92" i="20"/>
  <c r="E90" i="20"/>
  <c r="J22" i="20"/>
  <c r="E22" i="20"/>
  <c r="F95" i="20" s="1"/>
  <c r="J21" i="20"/>
  <c r="J16" i="20"/>
  <c r="J122" i="20" s="1"/>
  <c r="E7" i="20"/>
  <c r="E114" i="20" s="1"/>
  <c r="K43" i="19"/>
  <c r="K42" i="19"/>
  <c r="BA114" i="1" s="1"/>
  <c r="K41" i="19"/>
  <c r="AZ114" i="1" s="1"/>
  <c r="BI176" i="19"/>
  <c r="BH176" i="19"/>
  <c r="BG176" i="19"/>
  <c r="BF176" i="19"/>
  <c r="X176" i="19"/>
  <c r="X175" i="19" s="1"/>
  <c r="X174" i="19" s="1"/>
  <c r="V176" i="19"/>
  <c r="V175" i="19" s="1"/>
  <c r="V174" i="19" s="1"/>
  <c r="T176" i="19"/>
  <c r="T175" i="19" s="1"/>
  <c r="T174" i="19" s="1"/>
  <c r="P176" i="19"/>
  <c r="BI171" i="19"/>
  <c r="BH171" i="19"/>
  <c r="BG171" i="19"/>
  <c r="BF171" i="19"/>
  <c r="X171" i="19"/>
  <c r="V171" i="19"/>
  <c r="T171" i="19"/>
  <c r="P171" i="19"/>
  <c r="BI168" i="19"/>
  <c r="BH168" i="19"/>
  <c r="BG168" i="19"/>
  <c r="BF168" i="19"/>
  <c r="X168" i="19"/>
  <c r="V168" i="19"/>
  <c r="T168" i="19"/>
  <c r="P168" i="19"/>
  <c r="BI165" i="19"/>
  <c r="BH165" i="19"/>
  <c r="BG165" i="19"/>
  <c r="BF165" i="19"/>
  <c r="X165" i="19"/>
  <c r="V165" i="19"/>
  <c r="T165" i="19"/>
  <c r="P165" i="19"/>
  <c r="BI163" i="19"/>
  <c r="BH163" i="19"/>
  <c r="BG163" i="19"/>
  <c r="BF163" i="19"/>
  <c r="X163" i="19"/>
  <c r="V163" i="19"/>
  <c r="T163" i="19"/>
  <c r="P163" i="19"/>
  <c r="BI160" i="19"/>
  <c r="BH160" i="19"/>
  <c r="BG160" i="19"/>
  <c r="BF160" i="19"/>
  <c r="X160" i="19"/>
  <c r="V160" i="19"/>
  <c r="T160" i="19"/>
  <c r="P160" i="19"/>
  <c r="BI158" i="19"/>
  <c r="BH158" i="19"/>
  <c r="BG158" i="19"/>
  <c r="BF158" i="19"/>
  <c r="X158" i="19"/>
  <c r="V158" i="19"/>
  <c r="T158" i="19"/>
  <c r="P158" i="19"/>
  <c r="BI156" i="19"/>
  <c r="BH156" i="19"/>
  <c r="BG156" i="19"/>
  <c r="BF156" i="19"/>
  <c r="X156" i="19"/>
  <c r="V156" i="19"/>
  <c r="T156" i="19"/>
  <c r="P156" i="19"/>
  <c r="BI154" i="19"/>
  <c r="BH154" i="19"/>
  <c r="BG154" i="19"/>
  <c r="BF154" i="19"/>
  <c r="X154" i="19"/>
  <c r="V154" i="19"/>
  <c r="T154" i="19"/>
  <c r="P154" i="19"/>
  <c r="BI152" i="19"/>
  <c r="BH152" i="19"/>
  <c r="BG152" i="19"/>
  <c r="BF152" i="19"/>
  <c r="X152" i="19"/>
  <c r="V152" i="19"/>
  <c r="T152" i="19"/>
  <c r="P152" i="19"/>
  <c r="BI150" i="19"/>
  <c r="BH150" i="19"/>
  <c r="BG150" i="19"/>
  <c r="BF150" i="19"/>
  <c r="X150" i="19"/>
  <c r="V150" i="19"/>
  <c r="T150" i="19"/>
  <c r="P150" i="19"/>
  <c r="BI148" i="19"/>
  <c r="BH148" i="19"/>
  <c r="BG148" i="19"/>
  <c r="BF148" i="19"/>
  <c r="X148" i="19"/>
  <c r="V148" i="19"/>
  <c r="T148" i="19"/>
  <c r="P148" i="19"/>
  <c r="BI145" i="19"/>
  <c r="BH145" i="19"/>
  <c r="BG145" i="19"/>
  <c r="BF145" i="19"/>
  <c r="X145" i="19"/>
  <c r="V145" i="19"/>
  <c r="T145" i="19"/>
  <c r="P145" i="19"/>
  <c r="BI142" i="19"/>
  <c r="BH142" i="19"/>
  <c r="BG142" i="19"/>
  <c r="BF142" i="19"/>
  <c r="X142" i="19"/>
  <c r="V142" i="19"/>
  <c r="T142" i="19"/>
  <c r="P142" i="19"/>
  <c r="BI139" i="19"/>
  <c r="BH139" i="19"/>
  <c r="BG139" i="19"/>
  <c r="BF139" i="19"/>
  <c r="X139" i="19"/>
  <c r="V139" i="19"/>
  <c r="T139" i="19"/>
  <c r="P139" i="19"/>
  <c r="BI137" i="19"/>
  <c r="BH137" i="19"/>
  <c r="BG137" i="19"/>
  <c r="BF137" i="19"/>
  <c r="X137" i="19"/>
  <c r="V137" i="19"/>
  <c r="T137" i="19"/>
  <c r="P137" i="19"/>
  <c r="BI135" i="19"/>
  <c r="BH135" i="19"/>
  <c r="BG135" i="19"/>
  <c r="BF135" i="19"/>
  <c r="X135" i="19"/>
  <c r="V135" i="19"/>
  <c r="T135" i="19"/>
  <c r="P135" i="19"/>
  <c r="BI133" i="19"/>
  <c r="BH133" i="19"/>
  <c r="BG133" i="19"/>
  <c r="BF133" i="19"/>
  <c r="X133" i="19"/>
  <c r="V133" i="19"/>
  <c r="T133" i="19"/>
  <c r="P133" i="19"/>
  <c r="BI130" i="19"/>
  <c r="BH130" i="19"/>
  <c r="BG130" i="19"/>
  <c r="BF130" i="19"/>
  <c r="X130" i="19"/>
  <c r="V130" i="19"/>
  <c r="T130" i="19"/>
  <c r="P130" i="19"/>
  <c r="J124" i="19"/>
  <c r="J123" i="19"/>
  <c r="F123" i="19"/>
  <c r="F121" i="19"/>
  <c r="E119" i="19"/>
  <c r="J95" i="19"/>
  <c r="J94" i="19"/>
  <c r="F94" i="19"/>
  <c r="F92" i="19"/>
  <c r="E90" i="19"/>
  <c r="J22" i="19"/>
  <c r="E22" i="19"/>
  <c r="F95" i="19" s="1"/>
  <c r="J21" i="19"/>
  <c r="J16" i="19"/>
  <c r="J121" i="19" s="1"/>
  <c r="E7" i="19"/>
  <c r="E84" i="19" s="1"/>
  <c r="K41" i="18"/>
  <c r="K40" i="18"/>
  <c r="BA112" i="1" s="1"/>
  <c r="K39" i="18"/>
  <c r="AZ112" i="1"/>
  <c r="BI325" i="18"/>
  <c r="BH325" i="18"/>
  <c r="BG325" i="18"/>
  <c r="BF325" i="18"/>
  <c r="X325" i="18"/>
  <c r="V325" i="18"/>
  <c r="T325" i="18"/>
  <c r="P325" i="18"/>
  <c r="BI321" i="18"/>
  <c r="BH321" i="18"/>
  <c r="BG321" i="18"/>
  <c r="BF321" i="18"/>
  <c r="X321" i="18"/>
  <c r="V321" i="18"/>
  <c r="T321" i="18"/>
  <c r="P321" i="18"/>
  <c r="BI317" i="18"/>
  <c r="BH317" i="18"/>
  <c r="BG317" i="18"/>
  <c r="BF317" i="18"/>
  <c r="X317" i="18"/>
  <c r="V317" i="18"/>
  <c r="T317" i="18"/>
  <c r="P317" i="18"/>
  <c r="BI314" i="18"/>
  <c r="BH314" i="18"/>
  <c r="BG314" i="18"/>
  <c r="BF314" i="18"/>
  <c r="X314" i="18"/>
  <c r="V314" i="18"/>
  <c r="T314" i="18"/>
  <c r="P314" i="18"/>
  <c r="BI310" i="18"/>
  <c r="BH310" i="18"/>
  <c r="BG310" i="18"/>
  <c r="BF310" i="18"/>
  <c r="X310" i="18"/>
  <c r="V310" i="18"/>
  <c r="T310" i="18"/>
  <c r="P310" i="18"/>
  <c r="BI307" i="18"/>
  <c r="BH307" i="18"/>
  <c r="BG307" i="18"/>
  <c r="BF307" i="18"/>
  <c r="X307" i="18"/>
  <c r="V307" i="18"/>
  <c r="T307" i="18"/>
  <c r="P307" i="18"/>
  <c r="BI304" i="18"/>
  <c r="BH304" i="18"/>
  <c r="BG304" i="18"/>
  <c r="BF304" i="18"/>
  <c r="X304" i="18"/>
  <c r="V304" i="18"/>
  <c r="T304" i="18"/>
  <c r="P304" i="18"/>
  <c r="BI301" i="18"/>
  <c r="BH301" i="18"/>
  <c r="BG301" i="18"/>
  <c r="BF301" i="18"/>
  <c r="X301" i="18"/>
  <c r="V301" i="18"/>
  <c r="T301" i="18"/>
  <c r="P301" i="18"/>
  <c r="BI298" i="18"/>
  <c r="BH298" i="18"/>
  <c r="BG298" i="18"/>
  <c r="BF298" i="18"/>
  <c r="X298" i="18"/>
  <c r="V298" i="18"/>
  <c r="T298" i="18"/>
  <c r="P298" i="18"/>
  <c r="BI295" i="18"/>
  <c r="BH295" i="18"/>
  <c r="BG295" i="18"/>
  <c r="BF295" i="18"/>
  <c r="X295" i="18"/>
  <c r="V295" i="18"/>
  <c r="T295" i="18"/>
  <c r="P295" i="18"/>
  <c r="BI292" i="18"/>
  <c r="BH292" i="18"/>
  <c r="BG292" i="18"/>
  <c r="BF292" i="18"/>
  <c r="X292" i="18"/>
  <c r="V292" i="18"/>
  <c r="T292" i="18"/>
  <c r="P292" i="18"/>
  <c r="BI288" i="18"/>
  <c r="BH288" i="18"/>
  <c r="BG288" i="18"/>
  <c r="BF288" i="18"/>
  <c r="X288" i="18"/>
  <c r="V288" i="18"/>
  <c r="T288" i="18"/>
  <c r="P288" i="18"/>
  <c r="BI285" i="18"/>
  <c r="BH285" i="18"/>
  <c r="BG285" i="18"/>
  <c r="BF285" i="18"/>
  <c r="X285" i="18"/>
  <c r="V285" i="18"/>
  <c r="T285" i="18"/>
  <c r="P285" i="18"/>
  <c r="BI281" i="18"/>
  <c r="BH281" i="18"/>
  <c r="BG281" i="18"/>
  <c r="BF281" i="18"/>
  <c r="X281" i="18"/>
  <c r="X280" i="18" s="1"/>
  <c r="V281" i="18"/>
  <c r="V280" i="18"/>
  <c r="T281" i="18"/>
  <c r="T280" i="18" s="1"/>
  <c r="P281" i="18"/>
  <c r="BI277" i="18"/>
  <c r="BH277" i="18"/>
  <c r="BG277" i="18"/>
  <c r="BF277" i="18"/>
  <c r="X277" i="18"/>
  <c r="V277" i="18"/>
  <c r="T277" i="18"/>
  <c r="P277" i="18"/>
  <c r="BI274" i="18"/>
  <c r="BH274" i="18"/>
  <c r="BG274" i="18"/>
  <c r="BF274" i="18"/>
  <c r="X274" i="18"/>
  <c r="V274" i="18"/>
  <c r="T274" i="18"/>
  <c r="P274" i="18"/>
  <c r="BI271" i="18"/>
  <c r="BH271" i="18"/>
  <c r="BG271" i="18"/>
  <c r="BF271" i="18"/>
  <c r="X271" i="18"/>
  <c r="V271" i="18"/>
  <c r="T271" i="18"/>
  <c r="P271" i="18"/>
  <c r="BI267" i="18"/>
  <c r="BH267" i="18"/>
  <c r="BG267" i="18"/>
  <c r="BF267" i="18"/>
  <c r="X267" i="18"/>
  <c r="X266" i="18"/>
  <c r="V267" i="18"/>
  <c r="V266" i="18" s="1"/>
  <c r="T267" i="18"/>
  <c r="T266" i="18" s="1"/>
  <c r="P267" i="18"/>
  <c r="BI262" i="18"/>
  <c r="BH262" i="18"/>
  <c r="BG262" i="18"/>
  <c r="BF262" i="18"/>
  <c r="X262" i="18"/>
  <c r="V262" i="18"/>
  <c r="T262" i="18"/>
  <c r="P262" i="18"/>
  <c r="BI258" i="18"/>
  <c r="BH258" i="18"/>
  <c r="BG258" i="18"/>
  <c r="BF258" i="18"/>
  <c r="X258" i="18"/>
  <c r="V258" i="18"/>
  <c r="T258" i="18"/>
  <c r="P258" i="18"/>
  <c r="BI255" i="18"/>
  <c r="BH255" i="18"/>
  <c r="BG255" i="18"/>
  <c r="BF255" i="18"/>
  <c r="X255" i="18"/>
  <c r="V255" i="18"/>
  <c r="T255" i="18"/>
  <c r="P255" i="18"/>
  <c r="BI251" i="18"/>
  <c r="BH251" i="18"/>
  <c r="BG251" i="18"/>
  <c r="BF251" i="18"/>
  <c r="X251" i="18"/>
  <c r="V251" i="18"/>
  <c r="T251" i="18"/>
  <c r="P251" i="18"/>
  <c r="BI244" i="18"/>
  <c r="BH244" i="18"/>
  <c r="BG244" i="18"/>
  <c r="BF244" i="18"/>
  <c r="X244" i="18"/>
  <c r="V244" i="18"/>
  <c r="T244" i="18"/>
  <c r="P244" i="18"/>
  <c r="BI241" i="18"/>
  <c r="BH241" i="18"/>
  <c r="BG241" i="18"/>
  <c r="BF241" i="18"/>
  <c r="X241" i="18"/>
  <c r="V241" i="18"/>
  <c r="T241" i="18"/>
  <c r="P241" i="18"/>
  <c r="BI238" i="18"/>
  <c r="BH238" i="18"/>
  <c r="BG238" i="18"/>
  <c r="BF238" i="18"/>
  <c r="X238" i="18"/>
  <c r="V238" i="18"/>
  <c r="T238" i="18"/>
  <c r="P238" i="18"/>
  <c r="BI232" i="18"/>
  <c r="BH232" i="18"/>
  <c r="BG232" i="18"/>
  <c r="BF232" i="18"/>
  <c r="X232" i="18"/>
  <c r="V232" i="18"/>
  <c r="T232" i="18"/>
  <c r="P232" i="18"/>
  <c r="BI226" i="18"/>
  <c r="BH226" i="18"/>
  <c r="BG226" i="18"/>
  <c r="BF226" i="18"/>
  <c r="X226" i="18"/>
  <c r="V226" i="18"/>
  <c r="T226" i="18"/>
  <c r="P226" i="18"/>
  <c r="BI220" i="18"/>
  <c r="BH220" i="18"/>
  <c r="BG220" i="18"/>
  <c r="BF220" i="18"/>
  <c r="X220" i="18"/>
  <c r="V220" i="18"/>
  <c r="T220" i="18"/>
  <c r="P220" i="18"/>
  <c r="BI217" i="18"/>
  <c r="BH217" i="18"/>
  <c r="BG217" i="18"/>
  <c r="BF217" i="18"/>
  <c r="X217" i="18"/>
  <c r="V217" i="18"/>
  <c r="T217" i="18"/>
  <c r="P217" i="18"/>
  <c r="BI211" i="18"/>
  <c r="BH211" i="18"/>
  <c r="BG211" i="18"/>
  <c r="BF211" i="18"/>
  <c r="X211" i="18"/>
  <c r="V211" i="18"/>
  <c r="T211" i="18"/>
  <c r="P211" i="18"/>
  <c r="BI205" i="18"/>
  <c r="BH205" i="18"/>
  <c r="BG205" i="18"/>
  <c r="BF205" i="18"/>
  <c r="X205" i="18"/>
  <c r="V205" i="18"/>
  <c r="T205" i="18"/>
  <c r="P205" i="18"/>
  <c r="BI199" i="18"/>
  <c r="BH199" i="18"/>
  <c r="BG199" i="18"/>
  <c r="BF199" i="18"/>
  <c r="X199" i="18"/>
  <c r="V199" i="18"/>
  <c r="T199" i="18"/>
  <c r="P199" i="18"/>
  <c r="BI193" i="18"/>
  <c r="BH193" i="18"/>
  <c r="BG193" i="18"/>
  <c r="BF193" i="18"/>
  <c r="X193" i="18"/>
  <c r="V193" i="18"/>
  <c r="T193" i="18"/>
  <c r="P193" i="18"/>
  <c r="BI190" i="18"/>
  <c r="BH190" i="18"/>
  <c r="BG190" i="18"/>
  <c r="BF190" i="18"/>
  <c r="X190" i="18"/>
  <c r="V190" i="18"/>
  <c r="T190" i="18"/>
  <c r="P190" i="18"/>
  <c r="BI187" i="18"/>
  <c r="BH187" i="18"/>
  <c r="BG187" i="18"/>
  <c r="BF187" i="18"/>
  <c r="X187" i="18"/>
  <c r="V187" i="18"/>
  <c r="T187" i="18"/>
  <c r="P187" i="18"/>
  <c r="BI184" i="18"/>
  <c r="BH184" i="18"/>
  <c r="BG184" i="18"/>
  <c r="BF184" i="18"/>
  <c r="X184" i="18"/>
  <c r="V184" i="18"/>
  <c r="T184" i="18"/>
  <c r="P184" i="18"/>
  <c r="BI181" i="18"/>
  <c r="BH181" i="18"/>
  <c r="BG181" i="18"/>
  <c r="BF181" i="18"/>
  <c r="X181" i="18"/>
  <c r="V181" i="18"/>
  <c r="T181" i="18"/>
  <c r="P181" i="18"/>
  <c r="BI178" i="18"/>
  <c r="BH178" i="18"/>
  <c r="BG178" i="18"/>
  <c r="BF178" i="18"/>
  <c r="X178" i="18"/>
  <c r="V178" i="18"/>
  <c r="T178" i="18"/>
  <c r="P178" i="18"/>
  <c r="BI173" i="18"/>
  <c r="BH173" i="18"/>
  <c r="BG173" i="18"/>
  <c r="BF173" i="18"/>
  <c r="X173" i="18"/>
  <c r="V173" i="18"/>
  <c r="T173" i="18"/>
  <c r="P173" i="18"/>
  <c r="BI168" i="18"/>
  <c r="BH168" i="18"/>
  <c r="BG168" i="18"/>
  <c r="BF168" i="18"/>
  <c r="X168" i="18"/>
  <c r="V168" i="18"/>
  <c r="T168" i="18"/>
  <c r="P168" i="18"/>
  <c r="BI163" i="18"/>
  <c r="BH163" i="18"/>
  <c r="BG163" i="18"/>
  <c r="BF163" i="18"/>
  <c r="X163" i="18"/>
  <c r="V163" i="18"/>
  <c r="T163" i="18"/>
  <c r="P163" i="18"/>
  <c r="BI158" i="18"/>
  <c r="BH158" i="18"/>
  <c r="BG158" i="18"/>
  <c r="BF158" i="18"/>
  <c r="X158" i="18"/>
  <c r="V158" i="18"/>
  <c r="T158" i="18"/>
  <c r="P158" i="18"/>
  <c r="BI155" i="18"/>
  <c r="BH155" i="18"/>
  <c r="BG155" i="18"/>
  <c r="BF155" i="18"/>
  <c r="X155" i="18"/>
  <c r="V155" i="18"/>
  <c r="T155" i="18"/>
  <c r="P155" i="18"/>
  <c r="BI152" i="18"/>
  <c r="BH152" i="18"/>
  <c r="BG152" i="18"/>
  <c r="BF152" i="18"/>
  <c r="X152" i="18"/>
  <c r="V152" i="18"/>
  <c r="T152" i="18"/>
  <c r="P152" i="18"/>
  <c r="BI149" i="18"/>
  <c r="BH149" i="18"/>
  <c r="BG149" i="18"/>
  <c r="BF149" i="18"/>
  <c r="X149" i="18"/>
  <c r="V149" i="18"/>
  <c r="T149" i="18"/>
  <c r="P149" i="18"/>
  <c r="BI146" i="18"/>
  <c r="BH146" i="18"/>
  <c r="BG146" i="18"/>
  <c r="BF146" i="18"/>
  <c r="X146" i="18"/>
  <c r="V146" i="18"/>
  <c r="T146" i="18"/>
  <c r="P146" i="18"/>
  <c r="BI143" i="18"/>
  <c r="BH143" i="18"/>
  <c r="BG143" i="18"/>
  <c r="BF143" i="18"/>
  <c r="X143" i="18"/>
  <c r="V143" i="18"/>
  <c r="T143" i="18"/>
  <c r="P143" i="18"/>
  <c r="BI140" i="18"/>
  <c r="BH140" i="18"/>
  <c r="BG140" i="18"/>
  <c r="BF140" i="18"/>
  <c r="X140" i="18"/>
  <c r="V140" i="18"/>
  <c r="T140" i="18"/>
  <c r="P140" i="18"/>
  <c r="BI137" i="18"/>
  <c r="BH137" i="18"/>
  <c r="BG137" i="18"/>
  <c r="BF137" i="18"/>
  <c r="X137" i="18"/>
  <c r="V137" i="18"/>
  <c r="T137" i="18"/>
  <c r="P137" i="18"/>
  <c r="BI134" i="18"/>
  <c r="BH134" i="18"/>
  <c r="BG134" i="18"/>
  <c r="BF134" i="18"/>
  <c r="X134" i="18"/>
  <c r="V134" i="18"/>
  <c r="T134" i="18"/>
  <c r="P134" i="18"/>
  <c r="BI131" i="18"/>
  <c r="BH131" i="18"/>
  <c r="BG131" i="18"/>
  <c r="BF131" i="18"/>
  <c r="X131" i="18"/>
  <c r="V131" i="18"/>
  <c r="T131" i="18"/>
  <c r="P131" i="18"/>
  <c r="J125" i="18"/>
  <c r="J124" i="18"/>
  <c r="F124" i="18"/>
  <c r="F122" i="18"/>
  <c r="E120" i="18"/>
  <c r="J93" i="18"/>
  <c r="J92" i="18"/>
  <c r="F92" i="18"/>
  <c r="F90" i="18"/>
  <c r="E88" i="18"/>
  <c r="J20" i="18"/>
  <c r="E20" i="18"/>
  <c r="F93" i="18" s="1"/>
  <c r="J19" i="18"/>
  <c r="J14" i="18"/>
  <c r="J122" i="18" s="1"/>
  <c r="E7" i="18"/>
  <c r="E84" i="18"/>
  <c r="K41" i="17"/>
  <c r="K40" i="17"/>
  <c r="BA111" i="1" s="1"/>
  <c r="K39" i="17"/>
  <c r="AZ111" i="1" s="1"/>
  <c r="BI397" i="17"/>
  <c r="BH397" i="17"/>
  <c r="BG397" i="17"/>
  <c r="BF397" i="17"/>
  <c r="X397" i="17"/>
  <c r="V397" i="17"/>
  <c r="T397" i="17"/>
  <c r="P397" i="17"/>
  <c r="BI394" i="17"/>
  <c r="BH394" i="17"/>
  <c r="BG394" i="17"/>
  <c r="BF394" i="17"/>
  <c r="X394" i="17"/>
  <c r="V394" i="17"/>
  <c r="T394" i="17"/>
  <c r="P394" i="17"/>
  <c r="BI390" i="17"/>
  <c r="BH390" i="17"/>
  <c r="BG390" i="17"/>
  <c r="BF390" i="17"/>
  <c r="X390" i="17"/>
  <c r="V390" i="17"/>
  <c r="T390" i="17"/>
  <c r="P390" i="17"/>
  <c r="BI385" i="17"/>
  <c r="BH385" i="17"/>
  <c r="BG385" i="17"/>
  <c r="BF385" i="17"/>
  <c r="X385" i="17"/>
  <c r="V385" i="17"/>
  <c r="T385" i="17"/>
  <c r="P385" i="17"/>
  <c r="BI380" i="17"/>
  <c r="BH380" i="17"/>
  <c r="BG380" i="17"/>
  <c r="BF380" i="17"/>
  <c r="X380" i="17"/>
  <c r="V380" i="17"/>
  <c r="T380" i="17"/>
  <c r="P380" i="17"/>
  <c r="BI376" i="17"/>
  <c r="BH376" i="17"/>
  <c r="BG376" i="17"/>
  <c r="BF376" i="17"/>
  <c r="X376" i="17"/>
  <c r="V376" i="17"/>
  <c r="T376" i="17"/>
  <c r="P376" i="17"/>
  <c r="BI371" i="17"/>
  <c r="BH371" i="17"/>
  <c r="BG371" i="17"/>
  <c r="BF371" i="17"/>
  <c r="X371" i="17"/>
  <c r="V371" i="17"/>
  <c r="T371" i="17"/>
  <c r="P371" i="17"/>
  <c r="BI368" i="17"/>
  <c r="BH368" i="17"/>
  <c r="BG368" i="17"/>
  <c r="BF368" i="17"/>
  <c r="X368" i="17"/>
  <c r="V368" i="17"/>
  <c r="T368" i="17"/>
  <c r="P368" i="17"/>
  <c r="BI364" i="17"/>
  <c r="BH364" i="17"/>
  <c r="BG364" i="17"/>
  <c r="BF364" i="17"/>
  <c r="X364" i="17"/>
  <c r="V364" i="17"/>
  <c r="T364" i="17"/>
  <c r="P364" i="17"/>
  <c r="BI361" i="17"/>
  <c r="BH361" i="17"/>
  <c r="BG361" i="17"/>
  <c r="BF361" i="17"/>
  <c r="X361" i="17"/>
  <c r="V361" i="17"/>
  <c r="T361" i="17"/>
  <c r="P361" i="17"/>
  <c r="BI357" i="17"/>
  <c r="BH357" i="17"/>
  <c r="BG357" i="17"/>
  <c r="BF357" i="17"/>
  <c r="X357" i="17"/>
  <c r="V357" i="17"/>
  <c r="T357" i="17"/>
  <c r="P357" i="17"/>
  <c r="BI355" i="17"/>
  <c r="BH355" i="17"/>
  <c r="BG355" i="17"/>
  <c r="BF355" i="17"/>
  <c r="X355" i="17"/>
  <c r="V355" i="17"/>
  <c r="T355" i="17"/>
  <c r="P355" i="17"/>
  <c r="BI352" i="17"/>
  <c r="BH352" i="17"/>
  <c r="BG352" i="17"/>
  <c r="BF352" i="17"/>
  <c r="X352" i="17"/>
  <c r="V352" i="17"/>
  <c r="T352" i="17"/>
  <c r="P352" i="17"/>
  <c r="BI349" i="17"/>
  <c r="BH349" i="17"/>
  <c r="BG349" i="17"/>
  <c r="BF349" i="17"/>
  <c r="X349" i="17"/>
  <c r="V349" i="17"/>
  <c r="T349" i="17"/>
  <c r="P349" i="17"/>
  <c r="BI346" i="17"/>
  <c r="BH346" i="17"/>
  <c r="BG346" i="17"/>
  <c r="BF346" i="17"/>
  <c r="X346" i="17"/>
  <c r="V346" i="17"/>
  <c r="T346" i="17"/>
  <c r="P346" i="17"/>
  <c r="BI344" i="17"/>
  <c r="BH344" i="17"/>
  <c r="BG344" i="17"/>
  <c r="BF344" i="17"/>
  <c r="X344" i="17"/>
  <c r="V344" i="17"/>
  <c r="T344" i="17"/>
  <c r="P344" i="17"/>
  <c r="BI342" i="17"/>
  <c r="BH342" i="17"/>
  <c r="BG342" i="17"/>
  <c r="BF342" i="17"/>
  <c r="X342" i="17"/>
  <c r="V342" i="17"/>
  <c r="T342" i="17"/>
  <c r="P342" i="17"/>
  <c r="BI340" i="17"/>
  <c r="BH340" i="17"/>
  <c r="BG340" i="17"/>
  <c r="BF340" i="17"/>
  <c r="X340" i="17"/>
  <c r="V340" i="17"/>
  <c r="T340" i="17"/>
  <c r="P340" i="17"/>
  <c r="BI338" i="17"/>
  <c r="BH338" i="17"/>
  <c r="BG338" i="17"/>
  <c r="BF338" i="17"/>
  <c r="X338" i="17"/>
  <c r="V338" i="17"/>
  <c r="T338" i="17"/>
  <c r="P338" i="17"/>
  <c r="BI336" i="17"/>
  <c r="BH336" i="17"/>
  <c r="BG336" i="17"/>
  <c r="BF336" i="17"/>
  <c r="X336" i="17"/>
  <c r="V336" i="17"/>
  <c r="T336" i="17"/>
  <c r="P336" i="17"/>
  <c r="BI334" i="17"/>
  <c r="BH334" i="17"/>
  <c r="BG334" i="17"/>
  <c r="BF334" i="17"/>
  <c r="X334" i="17"/>
  <c r="V334" i="17"/>
  <c r="T334" i="17"/>
  <c r="P334" i="17"/>
  <c r="BI332" i="17"/>
  <c r="BH332" i="17"/>
  <c r="BG332" i="17"/>
  <c r="BF332" i="17"/>
  <c r="X332" i="17"/>
  <c r="V332" i="17"/>
  <c r="T332" i="17"/>
  <c r="P332" i="17"/>
  <c r="BI329" i="17"/>
  <c r="BH329" i="17"/>
  <c r="BG329" i="17"/>
  <c r="BF329" i="17"/>
  <c r="X329" i="17"/>
  <c r="V329" i="17"/>
  <c r="T329" i="17"/>
  <c r="P329" i="17"/>
  <c r="BI327" i="17"/>
  <c r="BH327" i="17"/>
  <c r="BG327" i="17"/>
  <c r="BF327" i="17"/>
  <c r="X327" i="17"/>
  <c r="V327" i="17"/>
  <c r="T327" i="17"/>
  <c r="P327" i="17"/>
  <c r="BI324" i="17"/>
  <c r="BH324" i="17"/>
  <c r="BG324" i="17"/>
  <c r="BF324" i="17"/>
  <c r="X324" i="17"/>
  <c r="V324" i="17"/>
  <c r="T324" i="17"/>
  <c r="P324" i="17"/>
  <c r="BI321" i="17"/>
  <c r="BH321" i="17"/>
  <c r="BG321" i="17"/>
  <c r="BF321" i="17"/>
  <c r="X321" i="17"/>
  <c r="V321" i="17"/>
  <c r="T321" i="17"/>
  <c r="P321" i="17"/>
  <c r="BI318" i="17"/>
  <c r="BH318" i="17"/>
  <c r="BG318" i="17"/>
  <c r="BF318" i="17"/>
  <c r="X318" i="17"/>
  <c r="V318" i="17"/>
  <c r="T318" i="17"/>
  <c r="P318" i="17"/>
  <c r="BI315" i="17"/>
  <c r="BH315" i="17"/>
  <c r="BG315" i="17"/>
  <c r="BF315" i="17"/>
  <c r="X315" i="17"/>
  <c r="V315" i="17"/>
  <c r="T315" i="17"/>
  <c r="P315" i="17"/>
  <c r="BI312" i="17"/>
  <c r="BH312" i="17"/>
  <c r="BG312" i="17"/>
  <c r="BF312" i="17"/>
  <c r="X312" i="17"/>
  <c r="V312" i="17"/>
  <c r="T312" i="17"/>
  <c r="P312" i="17"/>
  <c r="BI309" i="17"/>
  <c r="BH309" i="17"/>
  <c r="BG309" i="17"/>
  <c r="BF309" i="17"/>
  <c r="X309" i="17"/>
  <c r="V309" i="17"/>
  <c r="T309" i="17"/>
  <c r="P309" i="17"/>
  <c r="BI306" i="17"/>
  <c r="BH306" i="17"/>
  <c r="BG306" i="17"/>
  <c r="BF306" i="17"/>
  <c r="X306" i="17"/>
  <c r="V306" i="17"/>
  <c r="T306" i="17"/>
  <c r="P306" i="17"/>
  <c r="BI304" i="17"/>
  <c r="BH304" i="17"/>
  <c r="BG304" i="17"/>
  <c r="BF304" i="17"/>
  <c r="X304" i="17"/>
  <c r="V304" i="17"/>
  <c r="T304" i="17"/>
  <c r="P304" i="17"/>
  <c r="BI301" i="17"/>
  <c r="BH301" i="17"/>
  <c r="BG301" i="17"/>
  <c r="BF301" i="17"/>
  <c r="X301" i="17"/>
  <c r="V301" i="17"/>
  <c r="T301" i="17"/>
  <c r="P301" i="17"/>
  <c r="BI298" i="17"/>
  <c r="BH298" i="17"/>
  <c r="BG298" i="17"/>
  <c r="BF298" i="17"/>
  <c r="X298" i="17"/>
  <c r="V298" i="17"/>
  <c r="T298" i="17"/>
  <c r="P298" i="17"/>
  <c r="BI295" i="17"/>
  <c r="BH295" i="17"/>
  <c r="BG295" i="17"/>
  <c r="BF295" i="17"/>
  <c r="X295" i="17"/>
  <c r="V295" i="17"/>
  <c r="T295" i="17"/>
  <c r="P295" i="17"/>
  <c r="BI292" i="17"/>
  <c r="BH292" i="17"/>
  <c r="BG292" i="17"/>
  <c r="BF292" i="17"/>
  <c r="X292" i="17"/>
  <c r="V292" i="17"/>
  <c r="T292" i="17"/>
  <c r="P292" i="17"/>
  <c r="BI289" i="17"/>
  <c r="BH289" i="17"/>
  <c r="BG289" i="17"/>
  <c r="BF289" i="17"/>
  <c r="X289" i="17"/>
  <c r="V289" i="17"/>
  <c r="T289" i="17"/>
  <c r="P289" i="17"/>
  <c r="BI286" i="17"/>
  <c r="BH286" i="17"/>
  <c r="BG286" i="17"/>
  <c r="BF286" i="17"/>
  <c r="X286" i="17"/>
  <c r="V286" i="17"/>
  <c r="T286" i="17"/>
  <c r="P286" i="17"/>
  <c r="BI282" i="17"/>
  <c r="BH282" i="17"/>
  <c r="BG282" i="17"/>
  <c r="BF282" i="17"/>
  <c r="X282" i="17"/>
  <c r="V282" i="17"/>
  <c r="T282" i="17"/>
  <c r="P282" i="17"/>
  <c r="BI279" i="17"/>
  <c r="BH279" i="17"/>
  <c r="BG279" i="17"/>
  <c r="BF279" i="17"/>
  <c r="X279" i="17"/>
  <c r="V279" i="17"/>
  <c r="T279" i="17"/>
  <c r="P279" i="17"/>
  <c r="BI276" i="17"/>
  <c r="BH276" i="17"/>
  <c r="BG276" i="17"/>
  <c r="BF276" i="17"/>
  <c r="X276" i="17"/>
  <c r="V276" i="17"/>
  <c r="T276" i="17"/>
  <c r="P276" i="17"/>
  <c r="BI273" i="17"/>
  <c r="BH273" i="17"/>
  <c r="BG273" i="17"/>
  <c r="BF273" i="17"/>
  <c r="X273" i="17"/>
  <c r="V273" i="17"/>
  <c r="T273" i="17"/>
  <c r="P273" i="17"/>
  <c r="BI269" i="17"/>
  <c r="BH269" i="17"/>
  <c r="BG269" i="17"/>
  <c r="BF269" i="17"/>
  <c r="X269" i="17"/>
  <c r="V269" i="17"/>
  <c r="T269" i="17"/>
  <c r="P269" i="17"/>
  <c r="BI266" i="17"/>
  <c r="BH266" i="17"/>
  <c r="BG266" i="17"/>
  <c r="BF266" i="17"/>
  <c r="X266" i="17"/>
  <c r="V266" i="17"/>
  <c r="T266" i="17"/>
  <c r="P266" i="17"/>
  <c r="BI263" i="17"/>
  <c r="BH263" i="17"/>
  <c r="BG263" i="17"/>
  <c r="BF263" i="17"/>
  <c r="X263" i="17"/>
  <c r="V263" i="17"/>
  <c r="T263" i="17"/>
  <c r="P263" i="17"/>
  <c r="BI260" i="17"/>
  <c r="BH260" i="17"/>
  <c r="BG260" i="17"/>
  <c r="BF260" i="17"/>
  <c r="X260" i="17"/>
  <c r="V260" i="17"/>
  <c r="T260" i="17"/>
  <c r="P260" i="17"/>
  <c r="BI257" i="17"/>
  <c r="BH257" i="17"/>
  <c r="BG257" i="17"/>
  <c r="BF257" i="17"/>
  <c r="X257" i="17"/>
  <c r="V257" i="17"/>
  <c r="T257" i="17"/>
  <c r="P257" i="17"/>
  <c r="BI253" i="17"/>
  <c r="BH253" i="17"/>
  <c r="BG253" i="17"/>
  <c r="BF253" i="17"/>
  <c r="X253" i="17"/>
  <c r="X252" i="17" s="1"/>
  <c r="V253" i="17"/>
  <c r="V252" i="17" s="1"/>
  <c r="T253" i="17"/>
  <c r="T252" i="17" s="1"/>
  <c r="P253" i="17"/>
  <c r="BI248" i="17"/>
  <c r="BH248" i="17"/>
  <c r="BG248" i="17"/>
  <c r="BF248" i="17"/>
  <c r="X248" i="17"/>
  <c r="V248" i="17"/>
  <c r="T248" i="17"/>
  <c r="P248" i="17"/>
  <c r="BI245" i="17"/>
  <c r="BH245" i="17"/>
  <c r="BG245" i="17"/>
  <c r="BF245" i="17"/>
  <c r="X245" i="17"/>
  <c r="V245" i="17"/>
  <c r="T245" i="17"/>
  <c r="P245" i="17"/>
  <c r="BI240" i="17"/>
  <c r="BH240" i="17"/>
  <c r="BG240" i="17"/>
  <c r="BF240" i="17"/>
  <c r="X240" i="17"/>
  <c r="V240" i="17"/>
  <c r="T240" i="17"/>
  <c r="P240" i="17"/>
  <c r="BI234" i="17"/>
  <c r="BH234" i="17"/>
  <c r="BG234" i="17"/>
  <c r="BF234" i="17"/>
  <c r="X234" i="17"/>
  <c r="V234" i="17"/>
  <c r="T234" i="17"/>
  <c r="P234" i="17"/>
  <c r="BI231" i="17"/>
  <c r="BH231" i="17"/>
  <c r="BG231" i="17"/>
  <c r="BF231" i="17"/>
  <c r="X231" i="17"/>
  <c r="V231" i="17"/>
  <c r="T231" i="17"/>
  <c r="P231" i="17"/>
  <c r="BI226" i="17"/>
  <c r="BH226" i="17"/>
  <c r="BG226" i="17"/>
  <c r="BF226" i="17"/>
  <c r="X226" i="17"/>
  <c r="V226" i="17"/>
  <c r="T226" i="17"/>
  <c r="P226" i="17"/>
  <c r="BI221" i="17"/>
  <c r="BH221" i="17"/>
  <c r="BG221" i="17"/>
  <c r="BF221" i="17"/>
  <c r="X221" i="17"/>
  <c r="V221" i="17"/>
  <c r="T221" i="17"/>
  <c r="P221" i="17"/>
  <c r="BI216" i="17"/>
  <c r="BH216" i="17"/>
  <c r="BG216" i="17"/>
  <c r="BF216" i="17"/>
  <c r="X216" i="17"/>
  <c r="V216" i="17"/>
  <c r="T216" i="17"/>
  <c r="P216" i="17"/>
  <c r="BI214" i="17"/>
  <c r="BH214" i="17"/>
  <c r="BG214" i="17"/>
  <c r="BF214" i="17"/>
  <c r="X214" i="17"/>
  <c r="V214" i="17"/>
  <c r="T214" i="17"/>
  <c r="P214" i="17"/>
  <c r="BI211" i="17"/>
  <c r="BH211" i="17"/>
  <c r="BG211" i="17"/>
  <c r="BF211" i="17"/>
  <c r="X211" i="17"/>
  <c r="V211" i="17"/>
  <c r="T211" i="17"/>
  <c r="P211" i="17"/>
  <c r="BI206" i="17"/>
  <c r="BH206" i="17"/>
  <c r="BG206" i="17"/>
  <c r="BF206" i="17"/>
  <c r="X206" i="17"/>
  <c r="V206" i="17"/>
  <c r="T206" i="17"/>
  <c r="P206" i="17"/>
  <c r="BI201" i="17"/>
  <c r="BH201" i="17"/>
  <c r="BG201" i="17"/>
  <c r="BF201" i="17"/>
  <c r="X201" i="17"/>
  <c r="V201" i="17"/>
  <c r="T201" i="17"/>
  <c r="P201" i="17"/>
  <c r="BI196" i="17"/>
  <c r="BH196" i="17"/>
  <c r="BG196" i="17"/>
  <c r="BF196" i="17"/>
  <c r="X196" i="17"/>
  <c r="V196" i="17"/>
  <c r="T196" i="17"/>
  <c r="P196" i="17"/>
  <c r="BI191" i="17"/>
  <c r="BH191" i="17"/>
  <c r="BG191" i="17"/>
  <c r="BF191" i="17"/>
  <c r="X191" i="17"/>
  <c r="V191" i="17"/>
  <c r="T191" i="17"/>
  <c r="P191" i="17"/>
  <c r="BI186" i="17"/>
  <c r="BH186" i="17"/>
  <c r="BG186" i="17"/>
  <c r="BF186" i="17"/>
  <c r="X186" i="17"/>
  <c r="V186" i="17"/>
  <c r="T186" i="17"/>
  <c r="P186" i="17"/>
  <c r="BI181" i="17"/>
  <c r="BH181" i="17"/>
  <c r="BG181" i="17"/>
  <c r="BF181" i="17"/>
  <c r="X181" i="17"/>
  <c r="V181" i="17"/>
  <c r="T181" i="17"/>
  <c r="P181" i="17"/>
  <c r="BI176" i="17"/>
  <c r="BH176" i="17"/>
  <c r="BG176" i="17"/>
  <c r="BF176" i="17"/>
  <c r="X176" i="17"/>
  <c r="V176" i="17"/>
  <c r="T176" i="17"/>
  <c r="P176" i="17"/>
  <c r="BI173" i="17"/>
  <c r="BH173" i="17"/>
  <c r="BG173" i="17"/>
  <c r="BF173" i="17"/>
  <c r="X173" i="17"/>
  <c r="V173" i="17"/>
  <c r="T173" i="17"/>
  <c r="P173" i="17"/>
  <c r="BI168" i="17"/>
  <c r="BH168" i="17"/>
  <c r="BG168" i="17"/>
  <c r="BF168" i="17"/>
  <c r="X168" i="17"/>
  <c r="V168" i="17"/>
  <c r="T168" i="17"/>
  <c r="P168" i="17"/>
  <c r="BI165" i="17"/>
  <c r="BH165" i="17"/>
  <c r="BG165" i="17"/>
  <c r="BF165" i="17"/>
  <c r="X165" i="17"/>
  <c r="V165" i="17"/>
  <c r="T165" i="17"/>
  <c r="P165" i="17"/>
  <c r="BI162" i="17"/>
  <c r="BH162" i="17"/>
  <c r="BG162" i="17"/>
  <c r="BF162" i="17"/>
  <c r="X162" i="17"/>
  <c r="V162" i="17"/>
  <c r="T162" i="17"/>
  <c r="P162" i="17"/>
  <c r="BI159" i="17"/>
  <c r="BH159" i="17"/>
  <c r="BG159" i="17"/>
  <c r="BF159" i="17"/>
  <c r="X159" i="17"/>
  <c r="V159" i="17"/>
  <c r="T159" i="17"/>
  <c r="P159" i="17"/>
  <c r="BI154" i="17"/>
  <c r="BH154" i="17"/>
  <c r="BG154" i="17"/>
  <c r="BF154" i="17"/>
  <c r="X154" i="17"/>
  <c r="V154" i="17"/>
  <c r="T154" i="17"/>
  <c r="P154" i="17"/>
  <c r="BI151" i="17"/>
  <c r="BH151" i="17"/>
  <c r="BG151" i="17"/>
  <c r="BF151" i="17"/>
  <c r="X151" i="17"/>
  <c r="V151" i="17"/>
  <c r="T151" i="17"/>
  <c r="P151" i="17"/>
  <c r="BI148" i="17"/>
  <c r="BH148" i="17"/>
  <c r="BG148" i="17"/>
  <c r="BF148" i="17"/>
  <c r="X148" i="17"/>
  <c r="V148" i="17"/>
  <c r="T148" i="17"/>
  <c r="P148" i="17"/>
  <c r="BI145" i="17"/>
  <c r="BH145" i="17"/>
  <c r="BG145" i="17"/>
  <c r="BF145" i="17"/>
  <c r="X145" i="17"/>
  <c r="V145" i="17"/>
  <c r="T145" i="17"/>
  <c r="P145" i="17"/>
  <c r="BI142" i="17"/>
  <c r="BH142" i="17"/>
  <c r="BG142" i="17"/>
  <c r="BF142" i="17"/>
  <c r="X142" i="17"/>
  <c r="V142" i="17"/>
  <c r="T142" i="17"/>
  <c r="P142" i="17"/>
  <c r="BI140" i="17"/>
  <c r="BH140" i="17"/>
  <c r="BG140" i="17"/>
  <c r="BF140" i="17"/>
  <c r="X140" i="17"/>
  <c r="V140" i="17"/>
  <c r="T140" i="17"/>
  <c r="P140" i="17"/>
  <c r="BI137" i="17"/>
  <c r="BH137" i="17"/>
  <c r="BG137" i="17"/>
  <c r="BF137" i="17"/>
  <c r="X137" i="17"/>
  <c r="V137" i="17"/>
  <c r="T137" i="17"/>
  <c r="P137" i="17"/>
  <c r="BI133" i="17"/>
  <c r="BH133" i="17"/>
  <c r="BG133" i="17"/>
  <c r="BF133" i="17"/>
  <c r="X133" i="17"/>
  <c r="V133" i="17"/>
  <c r="T133" i="17"/>
  <c r="P133" i="17"/>
  <c r="BI130" i="17"/>
  <c r="BH130" i="17"/>
  <c r="BG130" i="17"/>
  <c r="BF130" i="17"/>
  <c r="X130" i="17"/>
  <c r="V130" i="17"/>
  <c r="T130" i="17"/>
  <c r="P130" i="17"/>
  <c r="J124" i="17"/>
  <c r="J123" i="17"/>
  <c r="F123" i="17"/>
  <c r="F121" i="17"/>
  <c r="E119" i="17"/>
  <c r="J93" i="17"/>
  <c r="J92" i="17"/>
  <c r="F92" i="17"/>
  <c r="F90" i="17"/>
  <c r="E88" i="17"/>
  <c r="J20" i="17"/>
  <c r="E20" i="17"/>
  <c r="F124" i="17" s="1"/>
  <c r="J19" i="17"/>
  <c r="J14" i="17"/>
  <c r="J121" i="17"/>
  <c r="E7" i="17"/>
  <c r="E115" i="17" s="1"/>
  <c r="K41" i="16"/>
  <c r="K40" i="16"/>
  <c r="BA110" i="1" s="1"/>
  <c r="K39" i="16"/>
  <c r="AZ110" i="1" s="1"/>
  <c r="BI584" i="16"/>
  <c r="BH584" i="16"/>
  <c r="BG584" i="16"/>
  <c r="BF584" i="16"/>
  <c r="X584" i="16"/>
  <c r="X583" i="16" s="1"/>
  <c r="X582" i="16" s="1"/>
  <c r="V584" i="16"/>
  <c r="V583" i="16"/>
  <c r="V582" i="16"/>
  <c r="T584" i="16"/>
  <c r="T583" i="16" s="1"/>
  <c r="T582" i="16" s="1"/>
  <c r="P584" i="16"/>
  <c r="BI579" i="16"/>
  <c r="BH579" i="16"/>
  <c r="BG579" i="16"/>
  <c r="BF579" i="16"/>
  <c r="X579" i="16"/>
  <c r="X578" i="16" s="1"/>
  <c r="V579" i="16"/>
  <c r="V578" i="16" s="1"/>
  <c r="T579" i="16"/>
  <c r="T578" i="16" s="1"/>
  <c r="P579" i="16"/>
  <c r="BI576" i="16"/>
  <c r="BH576" i="16"/>
  <c r="BG576" i="16"/>
  <c r="BF576" i="16"/>
  <c r="X576" i="16"/>
  <c r="V576" i="16"/>
  <c r="T576" i="16"/>
  <c r="P576" i="16"/>
  <c r="K576" i="16" s="1"/>
  <c r="BI574" i="16"/>
  <c r="BH574" i="16"/>
  <c r="BG574" i="16"/>
  <c r="BF574" i="16"/>
  <c r="X574" i="16"/>
  <c r="V574" i="16"/>
  <c r="T574" i="16"/>
  <c r="P574" i="16"/>
  <c r="BI569" i="16"/>
  <c r="BH569" i="16"/>
  <c r="BG569" i="16"/>
  <c r="BF569" i="16"/>
  <c r="X569" i="16"/>
  <c r="X568" i="16" s="1"/>
  <c r="V569" i="16"/>
  <c r="V568" i="16"/>
  <c r="T569" i="16"/>
  <c r="T568" i="16" s="1"/>
  <c r="P569" i="16"/>
  <c r="BI565" i="16"/>
  <c r="BH565" i="16"/>
  <c r="BG565" i="16"/>
  <c r="BF565" i="16"/>
  <c r="X565" i="16"/>
  <c r="V565" i="16"/>
  <c r="T565" i="16"/>
  <c r="P565" i="16"/>
  <c r="BI562" i="16"/>
  <c r="BH562" i="16"/>
  <c r="BG562" i="16"/>
  <c r="BF562" i="16"/>
  <c r="X562" i="16"/>
  <c r="V562" i="16"/>
  <c r="T562" i="16"/>
  <c r="P562" i="16"/>
  <c r="BI558" i="16"/>
  <c r="BH558" i="16"/>
  <c r="BG558" i="16"/>
  <c r="BF558" i="16"/>
  <c r="X558" i="16"/>
  <c r="V558" i="16"/>
  <c r="T558" i="16"/>
  <c r="P558" i="16"/>
  <c r="BI555" i="16"/>
  <c r="BH555" i="16"/>
  <c r="BG555" i="16"/>
  <c r="BF555" i="16"/>
  <c r="X555" i="16"/>
  <c r="V555" i="16"/>
  <c r="T555" i="16"/>
  <c r="P555" i="16"/>
  <c r="BI549" i="16"/>
  <c r="BH549" i="16"/>
  <c r="BG549" i="16"/>
  <c r="BF549" i="16"/>
  <c r="X549" i="16"/>
  <c r="V549" i="16"/>
  <c r="T549" i="16"/>
  <c r="P549" i="16"/>
  <c r="BI544" i="16"/>
  <c r="BH544" i="16"/>
  <c r="BG544" i="16"/>
  <c r="BF544" i="16"/>
  <c r="X544" i="16"/>
  <c r="V544" i="16"/>
  <c r="T544" i="16"/>
  <c r="P544" i="16"/>
  <c r="BI540" i="16"/>
  <c r="BH540" i="16"/>
  <c r="BG540" i="16"/>
  <c r="BF540" i="16"/>
  <c r="X540" i="16"/>
  <c r="V540" i="16"/>
  <c r="T540" i="16"/>
  <c r="P540" i="16"/>
  <c r="BI535" i="16"/>
  <c r="BH535" i="16"/>
  <c r="BG535" i="16"/>
  <c r="BF535" i="16"/>
  <c r="X535" i="16"/>
  <c r="V535" i="16"/>
  <c r="T535" i="16"/>
  <c r="P535" i="16"/>
  <c r="BI532" i="16"/>
  <c r="BH532" i="16"/>
  <c r="BG532" i="16"/>
  <c r="BF532" i="16"/>
  <c r="X532" i="16"/>
  <c r="V532" i="16"/>
  <c r="T532" i="16"/>
  <c r="P532" i="16"/>
  <c r="BI528" i="16"/>
  <c r="BH528" i="16"/>
  <c r="BG528" i="16"/>
  <c r="BF528" i="16"/>
  <c r="X528" i="16"/>
  <c r="V528" i="16"/>
  <c r="T528" i="16"/>
  <c r="P528" i="16"/>
  <c r="BI525" i="16"/>
  <c r="BH525" i="16"/>
  <c r="BG525" i="16"/>
  <c r="BF525" i="16"/>
  <c r="X525" i="16"/>
  <c r="V525" i="16"/>
  <c r="T525" i="16"/>
  <c r="P525" i="16"/>
  <c r="BI522" i="16"/>
  <c r="BH522" i="16"/>
  <c r="BG522" i="16"/>
  <c r="BF522" i="16"/>
  <c r="X522" i="16"/>
  <c r="V522" i="16"/>
  <c r="T522" i="16"/>
  <c r="P522" i="16"/>
  <c r="BI519" i="16"/>
  <c r="BH519" i="16"/>
  <c r="BG519" i="16"/>
  <c r="BF519" i="16"/>
  <c r="X519" i="16"/>
  <c r="V519" i="16"/>
  <c r="T519" i="16"/>
  <c r="P519" i="16"/>
  <c r="BI516" i="16"/>
  <c r="BH516" i="16"/>
  <c r="BG516" i="16"/>
  <c r="BF516" i="16"/>
  <c r="X516" i="16"/>
  <c r="V516" i="16"/>
  <c r="T516" i="16"/>
  <c r="P516" i="16"/>
  <c r="BI513" i="16"/>
  <c r="BH513" i="16"/>
  <c r="BG513" i="16"/>
  <c r="BF513" i="16"/>
  <c r="X513" i="16"/>
  <c r="V513" i="16"/>
  <c r="T513" i="16"/>
  <c r="P513" i="16"/>
  <c r="BI510" i="16"/>
  <c r="BH510" i="16"/>
  <c r="BG510" i="16"/>
  <c r="BF510" i="16"/>
  <c r="X510" i="16"/>
  <c r="V510" i="16"/>
  <c r="T510" i="16"/>
  <c r="P510" i="16"/>
  <c r="BI508" i="16"/>
  <c r="BH508" i="16"/>
  <c r="BG508" i="16"/>
  <c r="BF508" i="16"/>
  <c r="X508" i="16"/>
  <c r="V508" i="16"/>
  <c r="T508" i="16"/>
  <c r="P508" i="16"/>
  <c r="BI505" i="16"/>
  <c r="BH505" i="16"/>
  <c r="BG505" i="16"/>
  <c r="BF505" i="16"/>
  <c r="X505" i="16"/>
  <c r="V505" i="16"/>
  <c r="T505" i="16"/>
  <c r="P505" i="16"/>
  <c r="BI502" i="16"/>
  <c r="BH502" i="16"/>
  <c r="BG502" i="16"/>
  <c r="BF502" i="16"/>
  <c r="X502" i="16"/>
  <c r="V502" i="16"/>
  <c r="T502" i="16"/>
  <c r="P502" i="16"/>
  <c r="BI499" i="16"/>
  <c r="BH499" i="16"/>
  <c r="BG499" i="16"/>
  <c r="BF499" i="16"/>
  <c r="X499" i="16"/>
  <c r="V499" i="16"/>
  <c r="T499" i="16"/>
  <c r="P499" i="16"/>
  <c r="BI496" i="16"/>
  <c r="BH496" i="16"/>
  <c r="BG496" i="16"/>
  <c r="BF496" i="16"/>
  <c r="X496" i="16"/>
  <c r="V496" i="16"/>
  <c r="T496" i="16"/>
  <c r="P496" i="16"/>
  <c r="BI493" i="16"/>
  <c r="BH493" i="16"/>
  <c r="BG493" i="16"/>
  <c r="BF493" i="16"/>
  <c r="X493" i="16"/>
  <c r="V493" i="16"/>
  <c r="T493" i="16"/>
  <c r="P493" i="16"/>
  <c r="BI490" i="16"/>
  <c r="BH490" i="16"/>
  <c r="BG490" i="16"/>
  <c r="BF490" i="16"/>
  <c r="X490" i="16"/>
  <c r="V490" i="16"/>
  <c r="T490" i="16"/>
  <c r="P490" i="16"/>
  <c r="BI487" i="16"/>
  <c r="BH487" i="16"/>
  <c r="BG487" i="16"/>
  <c r="BF487" i="16"/>
  <c r="X487" i="16"/>
  <c r="V487" i="16"/>
  <c r="T487" i="16"/>
  <c r="P487" i="16"/>
  <c r="BI484" i="16"/>
  <c r="BH484" i="16"/>
  <c r="BG484" i="16"/>
  <c r="BF484" i="16"/>
  <c r="X484" i="16"/>
  <c r="V484" i="16"/>
  <c r="T484" i="16"/>
  <c r="P484" i="16"/>
  <c r="BI481" i="16"/>
  <c r="BH481" i="16"/>
  <c r="BG481" i="16"/>
  <c r="BF481" i="16"/>
  <c r="X481" i="16"/>
  <c r="V481" i="16"/>
  <c r="T481" i="16"/>
  <c r="P481" i="16"/>
  <c r="BI478" i="16"/>
  <c r="BH478" i="16"/>
  <c r="BG478" i="16"/>
  <c r="BF478" i="16"/>
  <c r="X478" i="16"/>
  <c r="V478" i="16"/>
  <c r="T478" i="16"/>
  <c r="P478" i="16"/>
  <c r="BI475" i="16"/>
  <c r="BH475" i="16"/>
  <c r="BG475" i="16"/>
  <c r="BF475" i="16"/>
  <c r="X475" i="16"/>
  <c r="V475" i="16"/>
  <c r="T475" i="16"/>
  <c r="P475" i="16"/>
  <c r="BI472" i="16"/>
  <c r="BH472" i="16"/>
  <c r="BG472" i="16"/>
  <c r="BF472" i="16"/>
  <c r="X472" i="16"/>
  <c r="V472" i="16"/>
  <c r="T472" i="16"/>
  <c r="P472" i="16"/>
  <c r="BI470" i="16"/>
  <c r="BH470" i="16"/>
  <c r="BG470" i="16"/>
  <c r="BF470" i="16"/>
  <c r="X470" i="16"/>
  <c r="V470" i="16"/>
  <c r="T470" i="16"/>
  <c r="P470" i="16"/>
  <c r="BI468" i="16"/>
  <c r="BH468" i="16"/>
  <c r="BG468" i="16"/>
  <c r="BF468" i="16"/>
  <c r="X468" i="16"/>
  <c r="V468" i="16"/>
  <c r="T468" i="16"/>
  <c r="P468" i="16"/>
  <c r="BI466" i="16"/>
  <c r="BH466" i="16"/>
  <c r="BG466" i="16"/>
  <c r="BF466" i="16"/>
  <c r="X466" i="16"/>
  <c r="V466" i="16"/>
  <c r="T466" i="16"/>
  <c r="P466" i="16"/>
  <c r="BI463" i="16"/>
  <c r="BH463" i="16"/>
  <c r="BG463" i="16"/>
  <c r="BF463" i="16"/>
  <c r="X463" i="16"/>
  <c r="V463" i="16"/>
  <c r="T463" i="16"/>
  <c r="P463" i="16"/>
  <c r="BI461" i="16"/>
  <c r="BH461" i="16"/>
  <c r="BG461" i="16"/>
  <c r="BF461" i="16"/>
  <c r="X461" i="16"/>
  <c r="V461" i="16"/>
  <c r="T461" i="16"/>
  <c r="P461" i="16"/>
  <c r="BI459" i="16"/>
  <c r="BH459" i="16"/>
  <c r="BG459" i="16"/>
  <c r="BF459" i="16"/>
  <c r="X459" i="16"/>
  <c r="V459" i="16"/>
  <c r="T459" i="16"/>
  <c r="P459" i="16"/>
  <c r="BI457" i="16"/>
  <c r="BH457" i="16"/>
  <c r="BG457" i="16"/>
  <c r="BF457" i="16"/>
  <c r="X457" i="16"/>
  <c r="V457" i="16"/>
  <c r="T457" i="16"/>
  <c r="P457" i="16"/>
  <c r="BI455" i="16"/>
  <c r="BH455" i="16"/>
  <c r="BG455" i="16"/>
  <c r="BF455" i="16"/>
  <c r="X455" i="16"/>
  <c r="V455" i="16"/>
  <c r="T455" i="16"/>
  <c r="P455" i="16"/>
  <c r="BI453" i="16"/>
  <c r="BH453" i="16"/>
  <c r="BG453" i="16"/>
  <c r="BF453" i="16"/>
  <c r="X453" i="16"/>
  <c r="V453" i="16"/>
  <c r="T453" i="16"/>
  <c r="P453" i="16"/>
  <c r="BI451" i="16"/>
  <c r="BH451" i="16"/>
  <c r="BG451" i="16"/>
  <c r="BF451" i="16"/>
  <c r="X451" i="16"/>
  <c r="V451" i="16"/>
  <c r="T451" i="16"/>
  <c r="P451" i="16"/>
  <c r="BI448" i="16"/>
  <c r="BH448" i="16"/>
  <c r="BG448" i="16"/>
  <c r="BF448" i="16"/>
  <c r="X448" i="16"/>
  <c r="V448" i="16"/>
  <c r="T448" i="16"/>
  <c r="P448" i="16"/>
  <c r="BI445" i="16"/>
  <c r="BH445" i="16"/>
  <c r="BG445" i="16"/>
  <c r="BF445" i="16"/>
  <c r="X445" i="16"/>
  <c r="V445" i="16"/>
  <c r="T445" i="16"/>
  <c r="P445" i="16"/>
  <c r="BI442" i="16"/>
  <c r="BH442" i="16"/>
  <c r="BG442" i="16"/>
  <c r="BF442" i="16"/>
  <c r="X442" i="16"/>
  <c r="V442" i="16"/>
  <c r="T442" i="16"/>
  <c r="P442" i="16"/>
  <c r="BI439" i="16"/>
  <c r="BH439" i="16"/>
  <c r="BG439" i="16"/>
  <c r="BF439" i="16"/>
  <c r="X439" i="16"/>
  <c r="V439" i="16"/>
  <c r="T439" i="16"/>
  <c r="P439" i="16"/>
  <c r="BI437" i="16"/>
  <c r="BH437" i="16"/>
  <c r="BG437" i="16"/>
  <c r="BF437" i="16"/>
  <c r="X437" i="16"/>
  <c r="V437" i="16"/>
  <c r="T437" i="16"/>
  <c r="P437" i="16"/>
  <c r="BI434" i="16"/>
  <c r="BH434" i="16"/>
  <c r="BG434" i="16"/>
  <c r="BF434" i="16"/>
  <c r="X434" i="16"/>
  <c r="V434" i="16"/>
  <c r="T434" i="16"/>
  <c r="P434" i="16"/>
  <c r="BI431" i="16"/>
  <c r="BH431" i="16"/>
  <c r="BG431" i="16"/>
  <c r="BF431" i="16"/>
  <c r="X431" i="16"/>
  <c r="V431" i="16"/>
  <c r="T431" i="16"/>
  <c r="P431" i="16"/>
  <c r="BI428" i="16"/>
  <c r="BH428" i="16"/>
  <c r="BG428" i="16"/>
  <c r="BF428" i="16"/>
  <c r="X428" i="16"/>
  <c r="V428" i="16"/>
  <c r="T428" i="16"/>
  <c r="P428" i="16"/>
  <c r="BI425" i="16"/>
  <c r="BH425" i="16"/>
  <c r="BG425" i="16"/>
  <c r="BF425" i="16"/>
  <c r="X425" i="16"/>
  <c r="V425" i="16"/>
  <c r="T425" i="16"/>
  <c r="P425" i="16"/>
  <c r="BI422" i="16"/>
  <c r="BH422" i="16"/>
  <c r="BG422" i="16"/>
  <c r="BF422" i="16"/>
  <c r="X422" i="16"/>
  <c r="V422" i="16"/>
  <c r="T422" i="16"/>
  <c r="P422" i="16"/>
  <c r="BI419" i="16"/>
  <c r="BH419" i="16"/>
  <c r="BG419" i="16"/>
  <c r="BF419" i="16"/>
  <c r="X419" i="16"/>
  <c r="V419" i="16"/>
  <c r="T419" i="16"/>
  <c r="P419" i="16"/>
  <c r="BI417" i="16"/>
  <c r="BH417" i="16"/>
  <c r="BG417" i="16"/>
  <c r="BF417" i="16"/>
  <c r="X417" i="16"/>
  <c r="V417" i="16"/>
  <c r="T417" i="16"/>
  <c r="P417" i="16"/>
  <c r="BI415" i="16"/>
  <c r="BH415" i="16"/>
  <c r="BG415" i="16"/>
  <c r="BF415" i="16"/>
  <c r="X415" i="16"/>
  <c r="V415" i="16"/>
  <c r="T415" i="16"/>
  <c r="P415" i="16"/>
  <c r="BI412" i="16"/>
  <c r="BH412" i="16"/>
  <c r="BG412" i="16"/>
  <c r="BF412" i="16"/>
  <c r="X412" i="16"/>
  <c r="V412" i="16"/>
  <c r="T412" i="16"/>
  <c r="P412" i="16"/>
  <c r="BI409" i="16"/>
  <c r="BH409" i="16"/>
  <c r="BG409" i="16"/>
  <c r="BF409" i="16"/>
  <c r="X409" i="16"/>
  <c r="V409" i="16"/>
  <c r="T409" i="16"/>
  <c r="P409" i="16"/>
  <c r="BI406" i="16"/>
  <c r="BH406" i="16"/>
  <c r="BG406" i="16"/>
  <c r="BF406" i="16"/>
  <c r="X406" i="16"/>
  <c r="V406" i="16"/>
  <c r="T406" i="16"/>
  <c r="P406" i="16"/>
  <c r="BI403" i="16"/>
  <c r="BH403" i="16"/>
  <c r="BG403" i="16"/>
  <c r="BF403" i="16"/>
  <c r="X403" i="16"/>
  <c r="V403" i="16"/>
  <c r="T403" i="16"/>
  <c r="P403" i="16"/>
  <c r="BI400" i="16"/>
  <c r="BH400" i="16"/>
  <c r="BG400" i="16"/>
  <c r="BF400" i="16"/>
  <c r="X400" i="16"/>
  <c r="V400" i="16"/>
  <c r="T400" i="16"/>
  <c r="P400" i="16"/>
  <c r="BI397" i="16"/>
  <c r="BH397" i="16"/>
  <c r="BG397" i="16"/>
  <c r="BF397" i="16"/>
  <c r="X397" i="16"/>
  <c r="V397" i="16"/>
  <c r="T397" i="16"/>
  <c r="P397" i="16"/>
  <c r="BI394" i="16"/>
  <c r="BH394" i="16"/>
  <c r="BG394" i="16"/>
  <c r="BF394" i="16"/>
  <c r="X394" i="16"/>
  <c r="V394" i="16"/>
  <c r="T394" i="16"/>
  <c r="P394" i="16"/>
  <c r="BI391" i="16"/>
  <c r="BH391" i="16"/>
  <c r="BG391" i="16"/>
  <c r="BF391" i="16"/>
  <c r="X391" i="16"/>
  <c r="V391" i="16"/>
  <c r="T391" i="16"/>
  <c r="P391" i="16"/>
  <c r="BI389" i="16"/>
  <c r="BH389" i="16"/>
  <c r="BG389" i="16"/>
  <c r="BF389" i="16"/>
  <c r="X389" i="16"/>
  <c r="V389" i="16"/>
  <c r="T389" i="16"/>
  <c r="P389" i="16"/>
  <c r="BI386" i="16"/>
  <c r="BH386" i="16"/>
  <c r="BG386" i="16"/>
  <c r="BF386" i="16"/>
  <c r="X386" i="16"/>
  <c r="V386" i="16"/>
  <c r="T386" i="16"/>
  <c r="P386" i="16"/>
  <c r="BI383" i="16"/>
  <c r="BH383" i="16"/>
  <c r="BG383" i="16"/>
  <c r="BF383" i="16"/>
  <c r="X383" i="16"/>
  <c r="V383" i="16"/>
  <c r="T383" i="16"/>
  <c r="P383" i="16"/>
  <c r="BI380" i="16"/>
  <c r="BH380" i="16"/>
  <c r="BG380" i="16"/>
  <c r="BF380" i="16"/>
  <c r="X380" i="16"/>
  <c r="V380" i="16"/>
  <c r="T380" i="16"/>
  <c r="P380" i="16"/>
  <c r="BI378" i="16"/>
  <c r="BH378" i="16"/>
  <c r="BG378" i="16"/>
  <c r="BF378" i="16"/>
  <c r="X378" i="16"/>
  <c r="V378" i="16"/>
  <c r="T378" i="16"/>
  <c r="P378" i="16"/>
  <c r="BI376" i="16"/>
  <c r="BH376" i="16"/>
  <c r="BG376" i="16"/>
  <c r="BF376" i="16"/>
  <c r="X376" i="16"/>
  <c r="V376" i="16"/>
  <c r="T376" i="16"/>
  <c r="P376" i="16"/>
  <c r="BI374" i="16"/>
  <c r="BH374" i="16"/>
  <c r="BG374" i="16"/>
  <c r="BF374" i="16"/>
  <c r="X374" i="16"/>
  <c r="V374" i="16"/>
  <c r="T374" i="16"/>
  <c r="P374" i="16"/>
  <c r="BI370" i="16"/>
  <c r="BH370" i="16"/>
  <c r="BG370" i="16"/>
  <c r="BF370" i="16"/>
  <c r="X370" i="16"/>
  <c r="V370" i="16"/>
  <c r="T370" i="16"/>
  <c r="P370" i="16"/>
  <c r="BI367" i="16"/>
  <c r="BH367" i="16"/>
  <c r="BG367" i="16"/>
  <c r="BF367" i="16"/>
  <c r="X367" i="16"/>
  <c r="V367" i="16"/>
  <c r="T367" i="16"/>
  <c r="P367" i="16"/>
  <c r="BI364" i="16"/>
  <c r="BH364" i="16"/>
  <c r="BG364" i="16"/>
  <c r="BF364" i="16"/>
  <c r="X364" i="16"/>
  <c r="V364" i="16"/>
  <c r="T364" i="16"/>
  <c r="P364" i="16"/>
  <c r="BI361" i="16"/>
  <c r="BH361" i="16"/>
  <c r="BG361" i="16"/>
  <c r="BF361" i="16"/>
  <c r="X361" i="16"/>
  <c r="V361" i="16"/>
  <c r="T361" i="16"/>
  <c r="P361" i="16"/>
  <c r="BI358" i="16"/>
  <c r="BH358" i="16"/>
  <c r="BG358" i="16"/>
  <c r="BF358" i="16"/>
  <c r="X358" i="16"/>
  <c r="V358" i="16"/>
  <c r="T358" i="16"/>
  <c r="P358" i="16"/>
  <c r="BI355" i="16"/>
  <c r="BH355" i="16"/>
  <c r="BG355" i="16"/>
  <c r="BF355" i="16"/>
  <c r="X355" i="16"/>
  <c r="V355" i="16"/>
  <c r="T355" i="16"/>
  <c r="P355" i="16"/>
  <c r="BI352" i="16"/>
  <c r="BH352" i="16"/>
  <c r="BG352" i="16"/>
  <c r="BF352" i="16"/>
  <c r="X352" i="16"/>
  <c r="V352" i="16"/>
  <c r="T352" i="16"/>
  <c r="P352" i="16"/>
  <c r="BI348" i="16"/>
  <c r="BH348" i="16"/>
  <c r="BG348" i="16"/>
  <c r="BF348" i="16"/>
  <c r="X348" i="16"/>
  <c r="V348" i="16"/>
  <c r="T348" i="16"/>
  <c r="P348" i="16"/>
  <c r="BI345" i="16"/>
  <c r="BH345" i="16"/>
  <c r="BG345" i="16"/>
  <c r="BF345" i="16"/>
  <c r="X345" i="16"/>
  <c r="V345" i="16"/>
  <c r="T345" i="16"/>
  <c r="P345" i="16"/>
  <c r="BI342" i="16"/>
  <c r="BH342" i="16"/>
  <c r="BG342" i="16"/>
  <c r="BF342" i="16"/>
  <c r="X342" i="16"/>
  <c r="V342" i="16"/>
  <c r="T342" i="16"/>
  <c r="P342" i="16"/>
  <c r="BI340" i="16"/>
  <c r="BH340" i="16"/>
  <c r="BG340" i="16"/>
  <c r="BF340" i="16"/>
  <c r="X340" i="16"/>
  <c r="V340" i="16"/>
  <c r="T340" i="16"/>
  <c r="P340" i="16"/>
  <c r="BI336" i="16"/>
  <c r="BH336" i="16"/>
  <c r="BG336" i="16"/>
  <c r="BF336" i="16"/>
  <c r="X336" i="16"/>
  <c r="X335" i="16" s="1"/>
  <c r="V336" i="16"/>
  <c r="V335" i="16" s="1"/>
  <c r="T336" i="16"/>
  <c r="T335" i="16" s="1"/>
  <c r="P336" i="16"/>
  <c r="BI332" i="16"/>
  <c r="BH332" i="16"/>
  <c r="BG332" i="16"/>
  <c r="BF332" i="16"/>
  <c r="X332" i="16"/>
  <c r="V332" i="16"/>
  <c r="T332" i="16"/>
  <c r="P332" i="16"/>
  <c r="BI329" i="16"/>
  <c r="BH329" i="16"/>
  <c r="BG329" i="16"/>
  <c r="BF329" i="16"/>
  <c r="X329" i="16"/>
  <c r="V329" i="16"/>
  <c r="T329" i="16"/>
  <c r="P329" i="16"/>
  <c r="BI326" i="16"/>
  <c r="BH326" i="16"/>
  <c r="BG326" i="16"/>
  <c r="BF326" i="16"/>
  <c r="X326" i="16"/>
  <c r="V326" i="16"/>
  <c r="T326" i="16"/>
  <c r="P326" i="16"/>
  <c r="BI323" i="16"/>
  <c r="BH323" i="16"/>
  <c r="BG323" i="16"/>
  <c r="BF323" i="16"/>
  <c r="X323" i="16"/>
  <c r="V323" i="16"/>
  <c r="T323" i="16"/>
  <c r="P323" i="16"/>
  <c r="BI319" i="16"/>
  <c r="BH319" i="16"/>
  <c r="BG319" i="16"/>
  <c r="BF319" i="16"/>
  <c r="X319" i="16"/>
  <c r="V319" i="16"/>
  <c r="T319" i="16"/>
  <c r="P319" i="16"/>
  <c r="BI316" i="16"/>
  <c r="BH316" i="16"/>
  <c r="BG316" i="16"/>
  <c r="BF316" i="16"/>
  <c r="X316" i="16"/>
  <c r="V316" i="16"/>
  <c r="T316" i="16"/>
  <c r="P316" i="16"/>
  <c r="BI313" i="16"/>
  <c r="BH313" i="16"/>
  <c r="BG313" i="16"/>
  <c r="BF313" i="16"/>
  <c r="X313" i="16"/>
  <c r="V313" i="16"/>
  <c r="T313" i="16"/>
  <c r="P313" i="16"/>
  <c r="BI310" i="16"/>
  <c r="BH310" i="16"/>
  <c r="BG310" i="16"/>
  <c r="BF310" i="16"/>
  <c r="X310" i="16"/>
  <c r="V310" i="16"/>
  <c r="T310" i="16"/>
  <c r="P310" i="16"/>
  <c r="BI307" i="16"/>
  <c r="BH307" i="16"/>
  <c r="BG307" i="16"/>
  <c r="BF307" i="16"/>
  <c r="X307" i="16"/>
  <c r="V307" i="16"/>
  <c r="T307" i="16"/>
  <c r="P307" i="16"/>
  <c r="BI304" i="16"/>
  <c r="BH304" i="16"/>
  <c r="BG304" i="16"/>
  <c r="BF304" i="16"/>
  <c r="X304" i="16"/>
  <c r="V304" i="16"/>
  <c r="T304" i="16"/>
  <c r="P304" i="16"/>
  <c r="BI300" i="16"/>
  <c r="BH300" i="16"/>
  <c r="BG300" i="16"/>
  <c r="BF300" i="16"/>
  <c r="X300" i="16"/>
  <c r="V300" i="16"/>
  <c r="T300" i="16"/>
  <c r="P300" i="16"/>
  <c r="BI297" i="16"/>
  <c r="BH297" i="16"/>
  <c r="BG297" i="16"/>
  <c r="BF297" i="16"/>
  <c r="X297" i="16"/>
  <c r="V297" i="16"/>
  <c r="T297" i="16"/>
  <c r="P297" i="16"/>
  <c r="BI294" i="16"/>
  <c r="BH294" i="16"/>
  <c r="BG294" i="16"/>
  <c r="BF294" i="16"/>
  <c r="X294" i="16"/>
  <c r="V294" i="16"/>
  <c r="T294" i="16"/>
  <c r="P294" i="16"/>
  <c r="BI291" i="16"/>
  <c r="BH291" i="16"/>
  <c r="BG291" i="16"/>
  <c r="BF291" i="16"/>
  <c r="X291" i="16"/>
  <c r="V291" i="16"/>
  <c r="T291" i="16"/>
  <c r="P291" i="16"/>
  <c r="BI288" i="16"/>
  <c r="BH288" i="16"/>
  <c r="BG288" i="16"/>
  <c r="BF288" i="16"/>
  <c r="X288" i="16"/>
  <c r="V288" i="16"/>
  <c r="T288" i="16"/>
  <c r="P288" i="16"/>
  <c r="BI284" i="16"/>
  <c r="BH284" i="16"/>
  <c r="BG284" i="16"/>
  <c r="BF284" i="16"/>
  <c r="X284" i="16"/>
  <c r="V284" i="16"/>
  <c r="T284" i="16"/>
  <c r="P284" i="16"/>
  <c r="BI281" i="16"/>
  <c r="BH281" i="16"/>
  <c r="BG281" i="16"/>
  <c r="BF281" i="16"/>
  <c r="X281" i="16"/>
  <c r="V281" i="16"/>
  <c r="T281" i="16"/>
  <c r="P281" i="16"/>
  <c r="BI277" i="16"/>
  <c r="BH277" i="16"/>
  <c r="BG277" i="16"/>
  <c r="BF277" i="16"/>
  <c r="X277" i="16"/>
  <c r="X276" i="16" s="1"/>
  <c r="V277" i="16"/>
  <c r="V276" i="16" s="1"/>
  <c r="T277" i="16"/>
  <c r="T276" i="16"/>
  <c r="P277" i="16"/>
  <c r="BI272" i="16"/>
  <c r="BH272" i="16"/>
  <c r="BG272" i="16"/>
  <c r="BF272" i="16"/>
  <c r="X272" i="16"/>
  <c r="V272" i="16"/>
  <c r="T272" i="16"/>
  <c r="P272" i="16"/>
  <c r="BI269" i="16"/>
  <c r="BH269" i="16"/>
  <c r="BG269" i="16"/>
  <c r="BF269" i="16"/>
  <c r="X269" i="16"/>
  <c r="V269" i="16"/>
  <c r="T269" i="16"/>
  <c r="P269" i="16"/>
  <c r="BI264" i="16"/>
  <c r="BH264" i="16"/>
  <c r="BG264" i="16"/>
  <c r="BF264" i="16"/>
  <c r="X264" i="16"/>
  <c r="V264" i="16"/>
  <c r="T264" i="16"/>
  <c r="P264" i="16"/>
  <c r="BI259" i="16"/>
  <c r="BH259" i="16"/>
  <c r="BG259" i="16"/>
  <c r="BF259" i="16"/>
  <c r="X259" i="16"/>
  <c r="V259" i="16"/>
  <c r="T259" i="16"/>
  <c r="P259" i="16"/>
  <c r="BI254" i="16"/>
  <c r="BH254" i="16"/>
  <c r="BG254" i="16"/>
  <c r="BF254" i="16"/>
  <c r="X254" i="16"/>
  <c r="V254" i="16"/>
  <c r="T254" i="16"/>
  <c r="P254" i="16"/>
  <c r="BI251" i="16"/>
  <c r="BH251" i="16"/>
  <c r="BG251" i="16"/>
  <c r="BF251" i="16"/>
  <c r="X251" i="16"/>
  <c r="V251" i="16"/>
  <c r="T251" i="16"/>
  <c r="P251" i="16"/>
  <c r="BI246" i="16"/>
  <c r="BH246" i="16"/>
  <c r="BG246" i="16"/>
  <c r="BF246" i="16"/>
  <c r="X246" i="16"/>
  <c r="V246" i="16"/>
  <c r="T246" i="16"/>
  <c r="P246" i="16"/>
  <c r="BI241" i="16"/>
  <c r="BH241" i="16"/>
  <c r="BG241" i="16"/>
  <c r="BF241" i="16"/>
  <c r="X241" i="16"/>
  <c r="V241" i="16"/>
  <c r="T241" i="16"/>
  <c r="P241" i="16"/>
  <c r="BI236" i="16"/>
  <c r="BH236" i="16"/>
  <c r="BG236" i="16"/>
  <c r="BF236" i="16"/>
  <c r="X236" i="16"/>
  <c r="V236" i="16"/>
  <c r="T236" i="16"/>
  <c r="P236" i="16"/>
  <c r="BI231" i="16"/>
  <c r="BH231" i="16"/>
  <c r="BG231" i="16"/>
  <c r="BF231" i="16"/>
  <c r="X231" i="16"/>
  <c r="V231" i="16"/>
  <c r="T231" i="16"/>
  <c r="P231" i="16"/>
  <c r="BI228" i="16"/>
  <c r="BH228" i="16"/>
  <c r="BG228" i="16"/>
  <c r="BF228" i="16"/>
  <c r="X228" i="16"/>
  <c r="V228" i="16"/>
  <c r="T228" i="16"/>
  <c r="P228" i="16"/>
  <c r="BI223" i="16"/>
  <c r="BH223" i="16"/>
  <c r="BG223" i="16"/>
  <c r="BF223" i="16"/>
  <c r="X223" i="16"/>
  <c r="V223" i="16"/>
  <c r="T223" i="16"/>
  <c r="P223" i="16"/>
  <c r="BI218" i="16"/>
  <c r="BH218" i="16"/>
  <c r="BG218" i="16"/>
  <c r="BF218" i="16"/>
  <c r="X218" i="16"/>
  <c r="V218" i="16"/>
  <c r="T218" i="16"/>
  <c r="P218" i="16"/>
  <c r="BI213" i="16"/>
  <c r="BH213" i="16"/>
  <c r="BG213" i="16"/>
  <c r="BF213" i="16"/>
  <c r="X213" i="16"/>
  <c r="V213" i="16"/>
  <c r="T213" i="16"/>
  <c r="P213" i="16"/>
  <c r="BI208" i="16"/>
  <c r="BH208" i="16"/>
  <c r="BG208" i="16"/>
  <c r="BF208" i="16"/>
  <c r="X208" i="16"/>
  <c r="V208" i="16"/>
  <c r="T208" i="16"/>
  <c r="P208" i="16"/>
  <c r="BI203" i="16"/>
  <c r="BH203" i="16"/>
  <c r="BG203" i="16"/>
  <c r="BF203" i="16"/>
  <c r="X203" i="16"/>
  <c r="V203" i="16"/>
  <c r="T203" i="16"/>
  <c r="P203" i="16"/>
  <c r="BI198" i="16"/>
  <c r="BH198" i="16"/>
  <c r="BG198" i="16"/>
  <c r="BF198" i="16"/>
  <c r="X198" i="16"/>
  <c r="V198" i="16"/>
  <c r="T198" i="16"/>
  <c r="P198" i="16"/>
  <c r="BI195" i="16"/>
  <c r="BH195" i="16"/>
  <c r="BG195" i="16"/>
  <c r="BF195" i="16"/>
  <c r="X195" i="16"/>
  <c r="V195" i="16"/>
  <c r="T195" i="16"/>
  <c r="P195" i="16"/>
  <c r="BI190" i="16"/>
  <c r="BH190" i="16"/>
  <c r="BG190" i="16"/>
  <c r="BF190" i="16"/>
  <c r="X190" i="16"/>
  <c r="V190" i="16"/>
  <c r="T190" i="16"/>
  <c r="P190" i="16"/>
  <c r="BI185" i="16"/>
  <c r="BH185" i="16"/>
  <c r="BG185" i="16"/>
  <c r="BF185" i="16"/>
  <c r="X185" i="16"/>
  <c r="V185" i="16"/>
  <c r="T185" i="16"/>
  <c r="P185" i="16"/>
  <c r="BI182" i="16"/>
  <c r="BH182" i="16"/>
  <c r="BG182" i="16"/>
  <c r="BF182" i="16"/>
  <c r="X182" i="16"/>
  <c r="V182" i="16"/>
  <c r="T182" i="16"/>
  <c r="P182" i="16"/>
  <c r="BI179" i="16"/>
  <c r="BH179" i="16"/>
  <c r="BG179" i="16"/>
  <c r="BF179" i="16"/>
  <c r="X179" i="16"/>
  <c r="V179" i="16"/>
  <c r="T179" i="16"/>
  <c r="P179" i="16"/>
  <c r="BI176" i="16"/>
  <c r="BH176" i="16"/>
  <c r="BG176" i="16"/>
  <c r="BF176" i="16"/>
  <c r="X176" i="16"/>
  <c r="V176" i="16"/>
  <c r="T176" i="16"/>
  <c r="P176" i="16"/>
  <c r="BI173" i="16"/>
  <c r="BH173" i="16"/>
  <c r="BG173" i="16"/>
  <c r="BF173" i="16"/>
  <c r="X173" i="16"/>
  <c r="V173" i="16"/>
  <c r="T173" i="16"/>
  <c r="P173" i="16"/>
  <c r="BI170" i="16"/>
  <c r="BH170" i="16"/>
  <c r="BG170" i="16"/>
  <c r="BF170" i="16"/>
  <c r="X170" i="16"/>
  <c r="V170" i="16"/>
  <c r="T170" i="16"/>
  <c r="P170" i="16"/>
  <c r="BI167" i="16"/>
  <c r="BH167" i="16"/>
  <c r="BG167" i="16"/>
  <c r="BF167" i="16"/>
  <c r="X167" i="16"/>
  <c r="V167" i="16"/>
  <c r="T167" i="16"/>
  <c r="P167" i="16"/>
  <c r="BI164" i="16"/>
  <c r="BH164" i="16"/>
  <c r="BG164" i="16"/>
  <c r="BF164" i="16"/>
  <c r="X164" i="16"/>
  <c r="V164" i="16"/>
  <c r="T164" i="16"/>
  <c r="P164" i="16"/>
  <c r="BI161" i="16"/>
  <c r="BH161" i="16"/>
  <c r="BG161" i="16"/>
  <c r="BF161" i="16"/>
  <c r="X161" i="16"/>
  <c r="V161" i="16"/>
  <c r="T161" i="16"/>
  <c r="P161" i="16"/>
  <c r="BI158" i="16"/>
  <c r="BH158" i="16"/>
  <c r="BG158" i="16"/>
  <c r="BF158" i="16"/>
  <c r="X158" i="16"/>
  <c r="V158" i="16"/>
  <c r="T158" i="16"/>
  <c r="P158" i="16"/>
  <c r="BI155" i="16"/>
  <c r="BH155" i="16"/>
  <c r="BG155" i="16"/>
  <c r="BF155" i="16"/>
  <c r="X155" i="16"/>
  <c r="V155" i="16"/>
  <c r="T155" i="16"/>
  <c r="P155" i="16"/>
  <c r="BI152" i="16"/>
  <c r="BH152" i="16"/>
  <c r="BG152" i="16"/>
  <c r="BF152" i="16"/>
  <c r="X152" i="16"/>
  <c r="V152" i="16"/>
  <c r="T152" i="16"/>
  <c r="P152" i="16"/>
  <c r="BI149" i="16"/>
  <c r="BH149" i="16"/>
  <c r="BG149" i="16"/>
  <c r="BF149" i="16"/>
  <c r="X149" i="16"/>
  <c r="V149" i="16"/>
  <c r="T149" i="16"/>
  <c r="P149" i="16"/>
  <c r="BI146" i="16"/>
  <c r="BH146" i="16"/>
  <c r="BG146" i="16"/>
  <c r="BF146" i="16"/>
  <c r="X146" i="16"/>
  <c r="V146" i="16"/>
  <c r="T146" i="16"/>
  <c r="P146" i="16"/>
  <c r="BI142" i="16"/>
  <c r="BH142" i="16"/>
  <c r="BG142" i="16"/>
  <c r="BF142" i="16"/>
  <c r="X142" i="16"/>
  <c r="V142" i="16"/>
  <c r="T142" i="16"/>
  <c r="P142" i="16"/>
  <c r="BI139" i="16"/>
  <c r="BH139" i="16"/>
  <c r="BG139" i="16"/>
  <c r="BF139" i="16"/>
  <c r="X139" i="16"/>
  <c r="V139" i="16"/>
  <c r="T139" i="16"/>
  <c r="P139" i="16"/>
  <c r="BK139" i="16" s="1"/>
  <c r="J133" i="16"/>
  <c r="J132" i="16"/>
  <c r="F132" i="16"/>
  <c r="F130" i="16"/>
  <c r="E128" i="16"/>
  <c r="J93" i="16"/>
  <c r="J92" i="16"/>
  <c r="F92" i="16"/>
  <c r="F90" i="16"/>
  <c r="E88" i="16"/>
  <c r="J20" i="16"/>
  <c r="E20" i="16"/>
  <c r="F133" i="16" s="1"/>
  <c r="J19" i="16"/>
  <c r="J14" i="16"/>
  <c r="J130" i="16"/>
  <c r="E7" i="16"/>
  <c r="E124" i="16" s="1"/>
  <c r="K41" i="15"/>
  <c r="K40" i="15"/>
  <c r="BA109" i="1" s="1"/>
  <c r="K39" i="15"/>
  <c r="AZ109" i="1"/>
  <c r="BI442" i="15"/>
  <c r="BH442" i="15"/>
  <c r="BG442" i="15"/>
  <c r="BF442" i="15"/>
  <c r="X442" i="15"/>
  <c r="X441" i="15" s="1"/>
  <c r="X440" i="15" s="1"/>
  <c r="V442" i="15"/>
  <c r="V441" i="15"/>
  <c r="V440" i="15" s="1"/>
  <c r="T442" i="15"/>
  <c r="T441" i="15" s="1"/>
  <c r="T440" i="15" s="1"/>
  <c r="P442" i="15"/>
  <c r="BI437" i="15"/>
  <c r="BH437" i="15"/>
  <c r="BG437" i="15"/>
  <c r="BF437" i="15"/>
  <c r="X437" i="15"/>
  <c r="X436" i="15" s="1"/>
  <c r="V437" i="15"/>
  <c r="V436" i="15" s="1"/>
  <c r="T437" i="15"/>
  <c r="T436" i="15"/>
  <c r="P437" i="15"/>
  <c r="BI433" i="15"/>
  <c r="BH433" i="15"/>
  <c r="BG433" i="15"/>
  <c r="BF433" i="15"/>
  <c r="X433" i="15"/>
  <c r="V433" i="15"/>
  <c r="T433" i="15"/>
  <c r="P433" i="15"/>
  <c r="BI430" i="15"/>
  <c r="BH430" i="15"/>
  <c r="BG430" i="15"/>
  <c r="BF430" i="15"/>
  <c r="X430" i="15"/>
  <c r="V430" i="15"/>
  <c r="T430" i="15"/>
  <c r="P430" i="15"/>
  <c r="BI426" i="15"/>
  <c r="BH426" i="15"/>
  <c r="BG426" i="15"/>
  <c r="BF426" i="15"/>
  <c r="X426" i="15"/>
  <c r="V426" i="15"/>
  <c r="T426" i="15"/>
  <c r="P426" i="15"/>
  <c r="BI422" i="15"/>
  <c r="BH422" i="15"/>
  <c r="BG422" i="15"/>
  <c r="BF422" i="15"/>
  <c r="X422" i="15"/>
  <c r="V422" i="15"/>
  <c r="T422" i="15"/>
  <c r="P422" i="15"/>
  <c r="BI418" i="15"/>
  <c r="BH418" i="15"/>
  <c r="BG418" i="15"/>
  <c r="BF418" i="15"/>
  <c r="X418" i="15"/>
  <c r="V418" i="15"/>
  <c r="T418" i="15"/>
  <c r="P418" i="15"/>
  <c r="BI414" i="15"/>
  <c r="BH414" i="15"/>
  <c r="BG414" i="15"/>
  <c r="BF414" i="15"/>
  <c r="X414" i="15"/>
  <c r="V414" i="15"/>
  <c r="T414" i="15"/>
  <c r="P414" i="15"/>
  <c r="BI410" i="15"/>
  <c r="BH410" i="15"/>
  <c r="BG410" i="15"/>
  <c r="BF410" i="15"/>
  <c r="X410" i="15"/>
  <c r="V410" i="15"/>
  <c r="T410" i="15"/>
  <c r="P410" i="15"/>
  <c r="BI407" i="15"/>
  <c r="BH407" i="15"/>
  <c r="BG407" i="15"/>
  <c r="BF407" i="15"/>
  <c r="X407" i="15"/>
  <c r="V407" i="15"/>
  <c r="T407" i="15"/>
  <c r="P407" i="15"/>
  <c r="BI404" i="15"/>
  <c r="BH404" i="15"/>
  <c r="BG404" i="15"/>
  <c r="BF404" i="15"/>
  <c r="X404" i="15"/>
  <c r="V404" i="15"/>
  <c r="T404" i="15"/>
  <c r="P404" i="15"/>
  <c r="BI400" i="15"/>
  <c r="BH400" i="15"/>
  <c r="BG400" i="15"/>
  <c r="BF400" i="15"/>
  <c r="X400" i="15"/>
  <c r="V400" i="15"/>
  <c r="T400" i="15"/>
  <c r="P400" i="15"/>
  <c r="BI397" i="15"/>
  <c r="BH397" i="15"/>
  <c r="BG397" i="15"/>
  <c r="BF397" i="15"/>
  <c r="X397" i="15"/>
  <c r="V397" i="15"/>
  <c r="T397" i="15"/>
  <c r="P397" i="15"/>
  <c r="BI394" i="15"/>
  <c r="BH394" i="15"/>
  <c r="BG394" i="15"/>
  <c r="BF394" i="15"/>
  <c r="X394" i="15"/>
  <c r="V394" i="15"/>
  <c r="T394" i="15"/>
  <c r="P394" i="15"/>
  <c r="BI391" i="15"/>
  <c r="BH391" i="15"/>
  <c r="BG391" i="15"/>
  <c r="BF391" i="15"/>
  <c r="X391" i="15"/>
  <c r="V391" i="15"/>
  <c r="T391" i="15"/>
  <c r="P391" i="15"/>
  <c r="BI388" i="15"/>
  <c r="BH388" i="15"/>
  <c r="BG388" i="15"/>
  <c r="BF388" i="15"/>
  <c r="X388" i="15"/>
  <c r="V388" i="15"/>
  <c r="T388" i="15"/>
  <c r="P388" i="15"/>
  <c r="BI385" i="15"/>
  <c r="BH385" i="15"/>
  <c r="BG385" i="15"/>
  <c r="BF385" i="15"/>
  <c r="X385" i="15"/>
  <c r="V385" i="15"/>
  <c r="T385" i="15"/>
  <c r="P385" i="15"/>
  <c r="BI383" i="15"/>
  <c r="BH383" i="15"/>
  <c r="BG383" i="15"/>
  <c r="BF383" i="15"/>
  <c r="X383" i="15"/>
  <c r="V383" i="15"/>
  <c r="T383" i="15"/>
  <c r="P383" i="15"/>
  <c r="BI381" i="15"/>
  <c r="BH381" i="15"/>
  <c r="BG381" i="15"/>
  <c r="BF381" i="15"/>
  <c r="X381" i="15"/>
  <c r="V381" i="15"/>
  <c r="T381" i="15"/>
  <c r="P381" i="15"/>
  <c r="BI379" i="15"/>
  <c r="BH379" i="15"/>
  <c r="BG379" i="15"/>
  <c r="BF379" i="15"/>
  <c r="X379" i="15"/>
  <c r="V379" i="15"/>
  <c r="T379" i="15"/>
  <c r="P379" i="15"/>
  <c r="BI377" i="15"/>
  <c r="BH377" i="15"/>
  <c r="BG377" i="15"/>
  <c r="BF377" i="15"/>
  <c r="X377" i="15"/>
  <c r="V377" i="15"/>
  <c r="T377" i="15"/>
  <c r="P377" i="15"/>
  <c r="BI375" i="15"/>
  <c r="BH375" i="15"/>
  <c r="BG375" i="15"/>
  <c r="BF375" i="15"/>
  <c r="X375" i="15"/>
  <c r="V375" i="15"/>
  <c r="T375" i="15"/>
  <c r="P375" i="15"/>
  <c r="BI373" i="15"/>
  <c r="BH373" i="15"/>
  <c r="BG373" i="15"/>
  <c r="BF373" i="15"/>
  <c r="X373" i="15"/>
  <c r="V373" i="15"/>
  <c r="T373" i="15"/>
  <c r="P373" i="15"/>
  <c r="BI371" i="15"/>
  <c r="BH371" i="15"/>
  <c r="BG371" i="15"/>
  <c r="BF371" i="15"/>
  <c r="X371" i="15"/>
  <c r="V371" i="15"/>
  <c r="T371" i="15"/>
  <c r="P371" i="15"/>
  <c r="BI369" i="15"/>
  <c r="BH369" i="15"/>
  <c r="BG369" i="15"/>
  <c r="BF369" i="15"/>
  <c r="X369" i="15"/>
  <c r="V369" i="15"/>
  <c r="T369" i="15"/>
  <c r="P369" i="15"/>
  <c r="BI367" i="15"/>
  <c r="BH367" i="15"/>
  <c r="BG367" i="15"/>
  <c r="BF367" i="15"/>
  <c r="X367" i="15"/>
  <c r="V367" i="15"/>
  <c r="T367" i="15"/>
  <c r="P367" i="15"/>
  <c r="BI365" i="15"/>
  <c r="BH365" i="15"/>
  <c r="BG365" i="15"/>
  <c r="BF365" i="15"/>
  <c r="X365" i="15"/>
  <c r="V365" i="15"/>
  <c r="T365" i="15"/>
  <c r="P365" i="15"/>
  <c r="BI363" i="15"/>
  <c r="BH363" i="15"/>
  <c r="BG363" i="15"/>
  <c r="BF363" i="15"/>
  <c r="X363" i="15"/>
  <c r="V363" i="15"/>
  <c r="T363" i="15"/>
  <c r="P363" i="15"/>
  <c r="BI360" i="15"/>
  <c r="BH360" i="15"/>
  <c r="BG360" i="15"/>
  <c r="BF360" i="15"/>
  <c r="X360" i="15"/>
  <c r="V360" i="15"/>
  <c r="T360" i="15"/>
  <c r="P360" i="15"/>
  <c r="BI358" i="15"/>
  <c r="BH358" i="15"/>
  <c r="BG358" i="15"/>
  <c r="BF358" i="15"/>
  <c r="X358" i="15"/>
  <c r="V358" i="15"/>
  <c r="T358" i="15"/>
  <c r="P358" i="15"/>
  <c r="BI355" i="15"/>
  <c r="BH355" i="15"/>
  <c r="BG355" i="15"/>
  <c r="BF355" i="15"/>
  <c r="X355" i="15"/>
  <c r="V355" i="15"/>
  <c r="T355" i="15"/>
  <c r="P355" i="15"/>
  <c r="BI353" i="15"/>
  <c r="BH353" i="15"/>
  <c r="BG353" i="15"/>
  <c r="BF353" i="15"/>
  <c r="X353" i="15"/>
  <c r="V353" i="15"/>
  <c r="T353" i="15"/>
  <c r="P353" i="15"/>
  <c r="BI351" i="15"/>
  <c r="BH351" i="15"/>
  <c r="BG351" i="15"/>
  <c r="BF351" i="15"/>
  <c r="X351" i="15"/>
  <c r="V351" i="15"/>
  <c r="T351" i="15"/>
  <c r="P351" i="15"/>
  <c r="BI349" i="15"/>
  <c r="BH349" i="15"/>
  <c r="BG349" i="15"/>
  <c r="BF349" i="15"/>
  <c r="X349" i="15"/>
  <c r="V349" i="15"/>
  <c r="T349" i="15"/>
  <c r="P349" i="15"/>
  <c r="BI347" i="15"/>
  <c r="BH347" i="15"/>
  <c r="BG347" i="15"/>
  <c r="BF347" i="15"/>
  <c r="X347" i="15"/>
  <c r="V347" i="15"/>
  <c r="T347" i="15"/>
  <c r="P347" i="15"/>
  <c r="BI345" i="15"/>
  <c r="BH345" i="15"/>
  <c r="BG345" i="15"/>
  <c r="BF345" i="15"/>
  <c r="X345" i="15"/>
  <c r="V345" i="15"/>
  <c r="T345" i="15"/>
  <c r="P345" i="15"/>
  <c r="BI343" i="15"/>
  <c r="BH343" i="15"/>
  <c r="BG343" i="15"/>
  <c r="BF343" i="15"/>
  <c r="X343" i="15"/>
  <c r="V343" i="15"/>
  <c r="T343" i="15"/>
  <c r="P343" i="15"/>
  <c r="BI341" i="15"/>
  <c r="BH341" i="15"/>
  <c r="BG341" i="15"/>
  <c r="BF341" i="15"/>
  <c r="X341" i="15"/>
  <c r="V341" i="15"/>
  <c r="T341" i="15"/>
  <c r="P341" i="15"/>
  <c r="BI339" i="15"/>
  <c r="BH339" i="15"/>
  <c r="BG339" i="15"/>
  <c r="BF339" i="15"/>
  <c r="X339" i="15"/>
  <c r="V339" i="15"/>
  <c r="T339" i="15"/>
  <c r="P339" i="15"/>
  <c r="BI337" i="15"/>
  <c r="BH337" i="15"/>
  <c r="BG337" i="15"/>
  <c r="BF337" i="15"/>
  <c r="X337" i="15"/>
  <c r="V337" i="15"/>
  <c r="T337" i="15"/>
  <c r="P337" i="15"/>
  <c r="BI335" i="15"/>
  <c r="BH335" i="15"/>
  <c r="BG335" i="15"/>
  <c r="BF335" i="15"/>
  <c r="X335" i="15"/>
  <c r="V335" i="15"/>
  <c r="T335" i="15"/>
  <c r="P335" i="15"/>
  <c r="BI332" i="15"/>
  <c r="BH332" i="15"/>
  <c r="BG332" i="15"/>
  <c r="BF332" i="15"/>
  <c r="X332" i="15"/>
  <c r="V332" i="15"/>
  <c r="T332" i="15"/>
  <c r="P332" i="15"/>
  <c r="BI329" i="15"/>
  <c r="BH329" i="15"/>
  <c r="BG329" i="15"/>
  <c r="BF329" i="15"/>
  <c r="X329" i="15"/>
  <c r="V329" i="15"/>
  <c r="T329" i="15"/>
  <c r="P329" i="15"/>
  <c r="BI326" i="15"/>
  <c r="BH326" i="15"/>
  <c r="BG326" i="15"/>
  <c r="BF326" i="15"/>
  <c r="X326" i="15"/>
  <c r="V326" i="15"/>
  <c r="T326" i="15"/>
  <c r="P326" i="15"/>
  <c r="BI324" i="15"/>
  <c r="BH324" i="15"/>
  <c r="BG324" i="15"/>
  <c r="BF324" i="15"/>
  <c r="X324" i="15"/>
  <c r="V324" i="15"/>
  <c r="T324" i="15"/>
  <c r="P324" i="15"/>
  <c r="BI321" i="15"/>
  <c r="BH321" i="15"/>
  <c r="BG321" i="15"/>
  <c r="BF321" i="15"/>
  <c r="X321" i="15"/>
  <c r="V321" i="15"/>
  <c r="T321" i="15"/>
  <c r="P321" i="15"/>
  <c r="BI318" i="15"/>
  <c r="BH318" i="15"/>
  <c r="BG318" i="15"/>
  <c r="BF318" i="15"/>
  <c r="X318" i="15"/>
  <c r="V318" i="15"/>
  <c r="T318" i="15"/>
  <c r="P318" i="15"/>
  <c r="BI315" i="15"/>
  <c r="BH315" i="15"/>
  <c r="BG315" i="15"/>
  <c r="BF315" i="15"/>
  <c r="X315" i="15"/>
  <c r="V315" i="15"/>
  <c r="T315" i="15"/>
  <c r="P315" i="15"/>
  <c r="BI313" i="15"/>
  <c r="BH313" i="15"/>
  <c r="BG313" i="15"/>
  <c r="BF313" i="15"/>
  <c r="X313" i="15"/>
  <c r="V313" i="15"/>
  <c r="T313" i="15"/>
  <c r="P313" i="15"/>
  <c r="BI310" i="15"/>
  <c r="BH310" i="15"/>
  <c r="BG310" i="15"/>
  <c r="BF310" i="15"/>
  <c r="X310" i="15"/>
  <c r="V310" i="15"/>
  <c r="T310" i="15"/>
  <c r="P310" i="15"/>
  <c r="BI307" i="15"/>
  <c r="BH307" i="15"/>
  <c r="BG307" i="15"/>
  <c r="BF307" i="15"/>
  <c r="X307" i="15"/>
  <c r="V307" i="15"/>
  <c r="T307" i="15"/>
  <c r="P307" i="15"/>
  <c r="BI304" i="15"/>
  <c r="BH304" i="15"/>
  <c r="BG304" i="15"/>
  <c r="BF304" i="15"/>
  <c r="X304" i="15"/>
  <c r="V304" i="15"/>
  <c r="T304" i="15"/>
  <c r="P304" i="15"/>
  <c r="BI301" i="15"/>
  <c r="BH301" i="15"/>
  <c r="BG301" i="15"/>
  <c r="BF301" i="15"/>
  <c r="X301" i="15"/>
  <c r="V301" i="15"/>
  <c r="T301" i="15"/>
  <c r="P301" i="15"/>
  <c r="BI298" i="15"/>
  <c r="BH298" i="15"/>
  <c r="BG298" i="15"/>
  <c r="BF298" i="15"/>
  <c r="X298" i="15"/>
  <c r="V298" i="15"/>
  <c r="T298" i="15"/>
  <c r="P298" i="15"/>
  <c r="BI295" i="15"/>
  <c r="BH295" i="15"/>
  <c r="BG295" i="15"/>
  <c r="BF295" i="15"/>
  <c r="X295" i="15"/>
  <c r="V295" i="15"/>
  <c r="T295" i="15"/>
  <c r="P295" i="15"/>
  <c r="BI292" i="15"/>
  <c r="BH292" i="15"/>
  <c r="BG292" i="15"/>
  <c r="BF292" i="15"/>
  <c r="X292" i="15"/>
  <c r="V292" i="15"/>
  <c r="T292" i="15"/>
  <c r="P292" i="15"/>
  <c r="BK292" i="15" s="1"/>
  <c r="BI289" i="15"/>
  <c r="BH289" i="15"/>
  <c r="BG289" i="15"/>
  <c r="BF289" i="15"/>
  <c r="X289" i="15"/>
  <c r="V289" i="15"/>
  <c r="T289" i="15"/>
  <c r="P289" i="15"/>
  <c r="BI287" i="15"/>
  <c r="BH287" i="15"/>
  <c r="BG287" i="15"/>
  <c r="BF287" i="15"/>
  <c r="X287" i="15"/>
  <c r="V287" i="15"/>
  <c r="T287" i="15"/>
  <c r="P287" i="15"/>
  <c r="BI285" i="15"/>
  <c r="BH285" i="15"/>
  <c r="BG285" i="15"/>
  <c r="BF285" i="15"/>
  <c r="X285" i="15"/>
  <c r="V285" i="15"/>
  <c r="T285" i="15"/>
  <c r="P285" i="15"/>
  <c r="BI282" i="15"/>
  <c r="BH282" i="15"/>
  <c r="BG282" i="15"/>
  <c r="BF282" i="15"/>
  <c r="X282" i="15"/>
  <c r="V282" i="15"/>
  <c r="T282" i="15"/>
  <c r="P282" i="15"/>
  <c r="BI279" i="15"/>
  <c r="BH279" i="15"/>
  <c r="BG279" i="15"/>
  <c r="BF279" i="15"/>
  <c r="X279" i="15"/>
  <c r="V279" i="15"/>
  <c r="T279" i="15"/>
  <c r="P279" i="15"/>
  <c r="BI277" i="15"/>
  <c r="BH277" i="15"/>
  <c r="BG277" i="15"/>
  <c r="BF277" i="15"/>
  <c r="X277" i="15"/>
  <c r="V277" i="15"/>
  <c r="T277" i="15"/>
  <c r="P277" i="15"/>
  <c r="BI273" i="15"/>
  <c r="BH273" i="15"/>
  <c r="BG273" i="15"/>
  <c r="BF273" i="15"/>
  <c r="X273" i="15"/>
  <c r="V273" i="15"/>
  <c r="T273" i="15"/>
  <c r="P273" i="15"/>
  <c r="BI270" i="15"/>
  <c r="BH270" i="15"/>
  <c r="BG270" i="15"/>
  <c r="BF270" i="15"/>
  <c r="X270" i="15"/>
  <c r="V270" i="15"/>
  <c r="T270" i="15"/>
  <c r="P270" i="15"/>
  <c r="BI267" i="15"/>
  <c r="BH267" i="15"/>
  <c r="BG267" i="15"/>
  <c r="BF267" i="15"/>
  <c r="X267" i="15"/>
  <c r="V267" i="15"/>
  <c r="T267" i="15"/>
  <c r="P267" i="15"/>
  <c r="BI263" i="15"/>
  <c r="BH263" i="15"/>
  <c r="BG263" i="15"/>
  <c r="BF263" i="15"/>
  <c r="X263" i="15"/>
  <c r="X262" i="15" s="1"/>
  <c r="V263" i="15"/>
  <c r="V262" i="15"/>
  <c r="T263" i="15"/>
  <c r="T262" i="15" s="1"/>
  <c r="P263" i="15"/>
  <c r="BI259" i="15"/>
  <c r="BH259" i="15"/>
  <c r="BG259" i="15"/>
  <c r="BF259" i="15"/>
  <c r="X259" i="15"/>
  <c r="V259" i="15"/>
  <c r="T259" i="15"/>
  <c r="P259" i="15"/>
  <c r="BI256" i="15"/>
  <c r="BH256" i="15"/>
  <c r="BG256" i="15"/>
  <c r="BF256" i="15"/>
  <c r="X256" i="15"/>
  <c r="V256" i="15"/>
  <c r="T256" i="15"/>
  <c r="P256" i="15"/>
  <c r="BI253" i="15"/>
  <c r="BH253" i="15"/>
  <c r="BG253" i="15"/>
  <c r="BF253" i="15"/>
  <c r="X253" i="15"/>
  <c r="V253" i="15"/>
  <c r="T253" i="15"/>
  <c r="P253" i="15"/>
  <c r="BI249" i="15"/>
  <c r="BH249" i="15"/>
  <c r="BG249" i="15"/>
  <c r="BF249" i="15"/>
  <c r="X249" i="15"/>
  <c r="V249" i="15"/>
  <c r="T249" i="15"/>
  <c r="P249" i="15"/>
  <c r="BI246" i="15"/>
  <c r="BH246" i="15"/>
  <c r="BG246" i="15"/>
  <c r="BF246" i="15"/>
  <c r="X246" i="15"/>
  <c r="V246" i="15"/>
  <c r="T246" i="15"/>
  <c r="P246" i="15"/>
  <c r="BI243" i="15"/>
  <c r="BH243" i="15"/>
  <c r="BG243" i="15"/>
  <c r="BF243" i="15"/>
  <c r="X243" i="15"/>
  <c r="V243" i="15"/>
  <c r="T243" i="15"/>
  <c r="P243" i="15"/>
  <c r="BI239" i="15"/>
  <c r="BH239" i="15"/>
  <c r="BG239" i="15"/>
  <c r="BF239" i="15"/>
  <c r="X239" i="15"/>
  <c r="X238" i="15" s="1"/>
  <c r="V239" i="15"/>
  <c r="V238" i="15" s="1"/>
  <c r="T239" i="15"/>
  <c r="T238" i="15" s="1"/>
  <c r="P239" i="15"/>
  <c r="BI235" i="15"/>
  <c r="BH235" i="15"/>
  <c r="BG235" i="15"/>
  <c r="BF235" i="15"/>
  <c r="X235" i="15"/>
  <c r="X234" i="15" s="1"/>
  <c r="V235" i="15"/>
  <c r="V234" i="15" s="1"/>
  <c r="T235" i="15"/>
  <c r="T234" i="15"/>
  <c r="P235" i="15"/>
  <c r="BI229" i="15"/>
  <c r="BH229" i="15"/>
  <c r="BG229" i="15"/>
  <c r="BF229" i="15"/>
  <c r="X229" i="15"/>
  <c r="V229" i="15"/>
  <c r="T229" i="15"/>
  <c r="P229" i="15"/>
  <c r="BI222" i="15"/>
  <c r="BH222" i="15"/>
  <c r="BG222" i="15"/>
  <c r="BF222" i="15"/>
  <c r="X222" i="15"/>
  <c r="V222" i="15"/>
  <c r="T222" i="15"/>
  <c r="P222" i="15"/>
  <c r="BI219" i="15"/>
  <c r="BH219" i="15"/>
  <c r="BG219" i="15"/>
  <c r="BF219" i="15"/>
  <c r="X219" i="15"/>
  <c r="V219" i="15"/>
  <c r="T219" i="15"/>
  <c r="P219" i="15"/>
  <c r="BI216" i="15"/>
  <c r="BH216" i="15"/>
  <c r="BG216" i="15"/>
  <c r="BF216" i="15"/>
  <c r="X216" i="15"/>
  <c r="V216" i="15"/>
  <c r="T216" i="15"/>
  <c r="P216" i="15"/>
  <c r="BI211" i="15"/>
  <c r="BH211" i="15"/>
  <c r="BG211" i="15"/>
  <c r="BF211" i="15"/>
  <c r="X211" i="15"/>
  <c r="V211" i="15"/>
  <c r="T211" i="15"/>
  <c r="P211" i="15"/>
  <c r="BI206" i="15"/>
  <c r="BH206" i="15"/>
  <c r="BG206" i="15"/>
  <c r="BF206" i="15"/>
  <c r="X206" i="15"/>
  <c r="V206" i="15"/>
  <c r="T206" i="15"/>
  <c r="P206" i="15"/>
  <c r="BI204" i="15"/>
  <c r="BH204" i="15"/>
  <c r="BG204" i="15"/>
  <c r="BF204" i="15"/>
  <c r="X204" i="15"/>
  <c r="V204" i="15"/>
  <c r="T204" i="15"/>
  <c r="P204" i="15"/>
  <c r="BI201" i="15"/>
  <c r="BH201" i="15"/>
  <c r="BG201" i="15"/>
  <c r="BF201" i="15"/>
  <c r="X201" i="15"/>
  <c r="V201" i="15"/>
  <c r="T201" i="15"/>
  <c r="P201" i="15"/>
  <c r="BI196" i="15"/>
  <c r="BH196" i="15"/>
  <c r="BG196" i="15"/>
  <c r="BF196" i="15"/>
  <c r="X196" i="15"/>
  <c r="V196" i="15"/>
  <c r="T196" i="15"/>
  <c r="P196" i="15"/>
  <c r="BI191" i="15"/>
  <c r="BH191" i="15"/>
  <c r="BG191" i="15"/>
  <c r="BF191" i="15"/>
  <c r="X191" i="15"/>
  <c r="V191" i="15"/>
  <c r="T191" i="15"/>
  <c r="P191" i="15"/>
  <c r="BI186" i="15"/>
  <c r="BH186" i="15"/>
  <c r="BG186" i="15"/>
  <c r="BF186" i="15"/>
  <c r="X186" i="15"/>
  <c r="V186" i="15"/>
  <c r="T186" i="15"/>
  <c r="P186" i="15"/>
  <c r="BI181" i="15"/>
  <c r="BH181" i="15"/>
  <c r="BG181" i="15"/>
  <c r="BF181" i="15"/>
  <c r="X181" i="15"/>
  <c r="V181" i="15"/>
  <c r="T181" i="15"/>
  <c r="P181" i="15"/>
  <c r="BI178" i="15"/>
  <c r="BH178" i="15"/>
  <c r="BG178" i="15"/>
  <c r="BF178" i="15"/>
  <c r="X178" i="15"/>
  <c r="V178" i="15"/>
  <c r="T178" i="15"/>
  <c r="P178" i="15"/>
  <c r="BI175" i="15"/>
  <c r="BH175" i="15"/>
  <c r="BG175" i="15"/>
  <c r="BF175" i="15"/>
  <c r="X175" i="15"/>
  <c r="V175" i="15"/>
  <c r="T175" i="15"/>
  <c r="P175" i="15"/>
  <c r="BI173" i="15"/>
  <c r="BH173" i="15"/>
  <c r="BG173" i="15"/>
  <c r="BF173" i="15"/>
  <c r="X173" i="15"/>
  <c r="V173" i="15"/>
  <c r="T173" i="15"/>
  <c r="P173" i="15"/>
  <c r="BI171" i="15"/>
  <c r="BH171" i="15"/>
  <c r="BG171" i="15"/>
  <c r="BF171" i="15"/>
  <c r="X171" i="15"/>
  <c r="V171" i="15"/>
  <c r="T171" i="15"/>
  <c r="P171" i="15"/>
  <c r="BI166" i="15"/>
  <c r="BH166" i="15"/>
  <c r="BG166" i="15"/>
  <c r="BF166" i="15"/>
  <c r="X166" i="15"/>
  <c r="V166" i="15"/>
  <c r="T166" i="15"/>
  <c r="P166" i="15"/>
  <c r="BI163" i="15"/>
  <c r="BH163" i="15"/>
  <c r="BG163" i="15"/>
  <c r="BF163" i="15"/>
  <c r="X163" i="15"/>
  <c r="V163" i="15"/>
  <c r="T163" i="15"/>
  <c r="P163" i="15"/>
  <c r="BI161" i="15"/>
  <c r="BH161" i="15"/>
  <c r="BG161" i="15"/>
  <c r="BF161" i="15"/>
  <c r="X161" i="15"/>
  <c r="V161" i="15"/>
  <c r="T161" i="15"/>
  <c r="P161" i="15"/>
  <c r="BI158" i="15"/>
  <c r="BH158" i="15"/>
  <c r="BG158" i="15"/>
  <c r="BF158" i="15"/>
  <c r="X158" i="15"/>
  <c r="V158" i="15"/>
  <c r="T158" i="15"/>
  <c r="P158" i="15"/>
  <c r="BI155" i="15"/>
  <c r="BH155" i="15"/>
  <c r="BG155" i="15"/>
  <c r="BF155" i="15"/>
  <c r="X155" i="15"/>
  <c r="V155" i="15"/>
  <c r="T155" i="15"/>
  <c r="P155" i="15"/>
  <c r="BI150" i="15"/>
  <c r="BH150" i="15"/>
  <c r="BG150" i="15"/>
  <c r="BF150" i="15"/>
  <c r="X150" i="15"/>
  <c r="V150" i="15"/>
  <c r="T150" i="15"/>
  <c r="P150" i="15"/>
  <c r="BI147" i="15"/>
  <c r="BH147" i="15"/>
  <c r="BG147" i="15"/>
  <c r="BF147" i="15"/>
  <c r="X147" i="15"/>
  <c r="V147" i="15"/>
  <c r="T147" i="15"/>
  <c r="P147" i="15"/>
  <c r="BI144" i="15"/>
  <c r="BH144" i="15"/>
  <c r="BG144" i="15"/>
  <c r="BF144" i="15"/>
  <c r="X144" i="15"/>
  <c r="V144" i="15"/>
  <c r="T144" i="15"/>
  <c r="P144" i="15"/>
  <c r="BI141" i="15"/>
  <c r="BH141" i="15"/>
  <c r="BG141" i="15"/>
  <c r="BF141" i="15"/>
  <c r="X141" i="15"/>
  <c r="V141" i="15"/>
  <c r="T141" i="15"/>
  <c r="P141" i="15"/>
  <c r="BI138" i="15"/>
  <c r="BH138" i="15"/>
  <c r="BG138" i="15"/>
  <c r="BF138" i="15"/>
  <c r="X138" i="15"/>
  <c r="V138" i="15"/>
  <c r="T138" i="15"/>
  <c r="P138" i="15"/>
  <c r="BI135" i="15"/>
  <c r="BH135" i="15"/>
  <c r="BG135" i="15"/>
  <c r="BF135" i="15"/>
  <c r="X135" i="15"/>
  <c r="V135" i="15"/>
  <c r="T135" i="15"/>
  <c r="P135" i="15"/>
  <c r="J129" i="15"/>
  <c r="J128" i="15"/>
  <c r="F128" i="15"/>
  <c r="F126" i="15"/>
  <c r="E124" i="15"/>
  <c r="J93" i="15"/>
  <c r="J92" i="15"/>
  <c r="F92" i="15"/>
  <c r="F90" i="15"/>
  <c r="E88" i="15"/>
  <c r="J20" i="15"/>
  <c r="E20" i="15"/>
  <c r="F93" i="15" s="1"/>
  <c r="J19" i="15"/>
  <c r="J14" i="15"/>
  <c r="J90" i="15" s="1"/>
  <c r="E7" i="15"/>
  <c r="E120" i="15" s="1"/>
  <c r="K41" i="14"/>
  <c r="K40" i="14"/>
  <c r="BA108" i="1" s="1"/>
  <c r="K39" i="14"/>
  <c r="AZ108" i="1"/>
  <c r="BI500" i="14"/>
  <c r="BH500" i="14"/>
  <c r="BG500" i="14"/>
  <c r="BF500" i="14"/>
  <c r="X500" i="14"/>
  <c r="V500" i="14"/>
  <c r="T500" i="14"/>
  <c r="P500" i="14"/>
  <c r="BI497" i="14"/>
  <c r="BH497" i="14"/>
  <c r="BG497" i="14"/>
  <c r="BF497" i="14"/>
  <c r="X497" i="14"/>
  <c r="V497" i="14"/>
  <c r="T497" i="14"/>
  <c r="P497" i="14"/>
  <c r="BI492" i="14"/>
  <c r="BH492" i="14"/>
  <c r="BG492" i="14"/>
  <c r="BF492" i="14"/>
  <c r="X492" i="14"/>
  <c r="V492" i="14"/>
  <c r="T492" i="14"/>
  <c r="P492" i="14"/>
  <c r="BI487" i="14"/>
  <c r="BH487" i="14"/>
  <c r="BG487" i="14"/>
  <c r="BF487" i="14"/>
  <c r="X487" i="14"/>
  <c r="V487" i="14"/>
  <c r="T487" i="14"/>
  <c r="P487" i="14"/>
  <c r="BI483" i="14"/>
  <c r="BH483" i="14"/>
  <c r="BG483" i="14"/>
  <c r="BF483" i="14"/>
  <c r="X483" i="14"/>
  <c r="V483" i="14"/>
  <c r="T483" i="14"/>
  <c r="P483" i="14"/>
  <c r="BI478" i="14"/>
  <c r="BH478" i="14"/>
  <c r="BG478" i="14"/>
  <c r="BF478" i="14"/>
  <c r="X478" i="14"/>
  <c r="V478" i="14"/>
  <c r="T478" i="14"/>
  <c r="P478" i="14"/>
  <c r="BI475" i="14"/>
  <c r="BH475" i="14"/>
  <c r="BG475" i="14"/>
  <c r="BF475" i="14"/>
  <c r="X475" i="14"/>
  <c r="V475" i="14"/>
  <c r="T475" i="14"/>
  <c r="P475" i="14"/>
  <c r="BI471" i="14"/>
  <c r="BH471" i="14"/>
  <c r="BG471" i="14"/>
  <c r="BF471" i="14"/>
  <c r="X471" i="14"/>
  <c r="V471" i="14"/>
  <c r="T471" i="14"/>
  <c r="P471" i="14"/>
  <c r="BI466" i="14"/>
  <c r="BH466" i="14"/>
  <c r="BG466" i="14"/>
  <c r="BF466" i="14"/>
  <c r="X466" i="14"/>
  <c r="V466" i="14"/>
  <c r="T466" i="14"/>
  <c r="P466" i="14"/>
  <c r="BI463" i="14"/>
  <c r="BH463" i="14"/>
  <c r="BG463" i="14"/>
  <c r="BF463" i="14"/>
  <c r="X463" i="14"/>
  <c r="V463" i="14"/>
  <c r="T463" i="14"/>
  <c r="P463" i="14"/>
  <c r="BI459" i="14"/>
  <c r="BH459" i="14"/>
  <c r="BG459" i="14"/>
  <c r="BF459" i="14"/>
  <c r="X459" i="14"/>
  <c r="V459" i="14"/>
  <c r="T459" i="14"/>
  <c r="P459" i="14"/>
  <c r="BI456" i="14"/>
  <c r="BH456" i="14"/>
  <c r="BG456" i="14"/>
  <c r="BF456" i="14"/>
  <c r="X456" i="14"/>
  <c r="V456" i="14"/>
  <c r="T456" i="14"/>
  <c r="P456" i="14"/>
  <c r="BI453" i="14"/>
  <c r="BH453" i="14"/>
  <c r="BG453" i="14"/>
  <c r="BF453" i="14"/>
  <c r="X453" i="14"/>
  <c r="V453" i="14"/>
  <c r="T453" i="14"/>
  <c r="P453" i="14"/>
  <c r="BI450" i="14"/>
  <c r="BH450" i="14"/>
  <c r="BG450" i="14"/>
  <c r="BF450" i="14"/>
  <c r="X450" i="14"/>
  <c r="V450" i="14"/>
  <c r="T450" i="14"/>
  <c r="P450" i="14"/>
  <c r="BK450" i="14" s="1"/>
  <c r="BI446" i="14"/>
  <c r="BH446" i="14"/>
  <c r="BG446" i="14"/>
  <c r="BF446" i="14"/>
  <c r="X446" i="14"/>
  <c r="V446" i="14"/>
  <c r="T446" i="14"/>
  <c r="P446" i="14"/>
  <c r="BI443" i="14"/>
  <c r="BH443" i="14"/>
  <c r="BG443" i="14"/>
  <c r="BF443" i="14"/>
  <c r="X443" i="14"/>
  <c r="V443" i="14"/>
  <c r="T443" i="14"/>
  <c r="P443" i="14"/>
  <c r="BI441" i="14"/>
  <c r="BH441" i="14"/>
  <c r="BG441" i="14"/>
  <c r="BF441" i="14"/>
  <c r="X441" i="14"/>
  <c r="V441" i="14"/>
  <c r="T441" i="14"/>
  <c r="P441" i="14"/>
  <c r="BI439" i="14"/>
  <c r="BH439" i="14"/>
  <c r="BG439" i="14"/>
  <c r="BF439" i="14"/>
  <c r="X439" i="14"/>
  <c r="V439" i="14"/>
  <c r="T439" i="14"/>
  <c r="P439" i="14"/>
  <c r="BI436" i="14"/>
  <c r="BH436" i="14"/>
  <c r="BG436" i="14"/>
  <c r="BF436" i="14"/>
  <c r="X436" i="14"/>
  <c r="V436" i="14"/>
  <c r="T436" i="14"/>
  <c r="P436" i="14"/>
  <c r="BI433" i="14"/>
  <c r="BH433" i="14"/>
  <c r="BG433" i="14"/>
  <c r="BF433" i="14"/>
  <c r="X433" i="14"/>
  <c r="V433" i="14"/>
  <c r="T433" i="14"/>
  <c r="P433" i="14"/>
  <c r="BI431" i="14"/>
  <c r="BH431" i="14"/>
  <c r="BG431" i="14"/>
  <c r="BF431" i="14"/>
  <c r="X431" i="14"/>
  <c r="V431" i="14"/>
  <c r="T431" i="14"/>
  <c r="P431" i="14"/>
  <c r="BI428" i="14"/>
  <c r="BH428" i="14"/>
  <c r="BG428" i="14"/>
  <c r="BF428" i="14"/>
  <c r="X428" i="14"/>
  <c r="V428" i="14"/>
  <c r="T428" i="14"/>
  <c r="P428" i="14"/>
  <c r="BI425" i="14"/>
  <c r="BH425" i="14"/>
  <c r="BG425" i="14"/>
  <c r="BF425" i="14"/>
  <c r="X425" i="14"/>
  <c r="V425" i="14"/>
  <c r="T425" i="14"/>
  <c r="P425" i="14"/>
  <c r="BI422" i="14"/>
  <c r="BH422" i="14"/>
  <c r="BG422" i="14"/>
  <c r="BF422" i="14"/>
  <c r="X422" i="14"/>
  <c r="V422" i="14"/>
  <c r="T422" i="14"/>
  <c r="P422" i="14"/>
  <c r="BI419" i="14"/>
  <c r="BH419" i="14"/>
  <c r="BG419" i="14"/>
  <c r="BF419" i="14"/>
  <c r="X419" i="14"/>
  <c r="V419" i="14"/>
  <c r="T419" i="14"/>
  <c r="P419" i="14"/>
  <c r="BI417" i="14"/>
  <c r="BH417" i="14"/>
  <c r="BG417" i="14"/>
  <c r="BF417" i="14"/>
  <c r="X417" i="14"/>
  <c r="V417" i="14"/>
  <c r="T417" i="14"/>
  <c r="P417" i="14"/>
  <c r="BI414" i="14"/>
  <c r="BH414" i="14"/>
  <c r="BG414" i="14"/>
  <c r="BF414" i="14"/>
  <c r="X414" i="14"/>
  <c r="V414" i="14"/>
  <c r="T414" i="14"/>
  <c r="P414" i="14"/>
  <c r="BI411" i="14"/>
  <c r="BH411" i="14"/>
  <c r="BG411" i="14"/>
  <c r="BF411" i="14"/>
  <c r="X411" i="14"/>
  <c r="V411" i="14"/>
  <c r="T411" i="14"/>
  <c r="P411" i="14"/>
  <c r="BI409" i="14"/>
  <c r="BH409" i="14"/>
  <c r="BG409" i="14"/>
  <c r="BF409" i="14"/>
  <c r="X409" i="14"/>
  <c r="V409" i="14"/>
  <c r="T409" i="14"/>
  <c r="P409" i="14"/>
  <c r="BI406" i="14"/>
  <c r="BH406" i="14"/>
  <c r="BG406" i="14"/>
  <c r="BF406" i="14"/>
  <c r="X406" i="14"/>
  <c r="V406" i="14"/>
  <c r="T406" i="14"/>
  <c r="P406" i="14"/>
  <c r="BI404" i="14"/>
  <c r="BH404" i="14"/>
  <c r="BG404" i="14"/>
  <c r="BF404" i="14"/>
  <c r="X404" i="14"/>
  <c r="V404" i="14"/>
  <c r="T404" i="14"/>
  <c r="P404" i="14"/>
  <c r="BI401" i="14"/>
  <c r="BH401" i="14"/>
  <c r="BG401" i="14"/>
  <c r="BF401" i="14"/>
  <c r="X401" i="14"/>
  <c r="V401" i="14"/>
  <c r="T401" i="14"/>
  <c r="P401" i="14"/>
  <c r="BI398" i="14"/>
  <c r="BH398" i="14"/>
  <c r="BG398" i="14"/>
  <c r="BF398" i="14"/>
  <c r="X398" i="14"/>
  <c r="V398" i="14"/>
  <c r="T398" i="14"/>
  <c r="P398" i="14"/>
  <c r="BI395" i="14"/>
  <c r="BH395" i="14"/>
  <c r="BG395" i="14"/>
  <c r="BF395" i="14"/>
  <c r="X395" i="14"/>
  <c r="V395" i="14"/>
  <c r="T395" i="14"/>
  <c r="P395" i="14"/>
  <c r="BI393" i="14"/>
  <c r="BH393" i="14"/>
  <c r="BG393" i="14"/>
  <c r="BF393" i="14"/>
  <c r="X393" i="14"/>
  <c r="V393" i="14"/>
  <c r="T393" i="14"/>
  <c r="P393" i="14"/>
  <c r="BI391" i="14"/>
  <c r="BH391" i="14"/>
  <c r="BG391" i="14"/>
  <c r="BF391" i="14"/>
  <c r="X391" i="14"/>
  <c r="V391" i="14"/>
  <c r="T391" i="14"/>
  <c r="P391" i="14"/>
  <c r="BI389" i="14"/>
  <c r="BH389" i="14"/>
  <c r="BG389" i="14"/>
  <c r="BF389" i="14"/>
  <c r="X389" i="14"/>
  <c r="V389" i="14"/>
  <c r="T389" i="14"/>
  <c r="P389" i="14"/>
  <c r="BI387" i="14"/>
  <c r="BH387" i="14"/>
  <c r="BG387" i="14"/>
  <c r="BF387" i="14"/>
  <c r="X387" i="14"/>
  <c r="V387" i="14"/>
  <c r="T387" i="14"/>
  <c r="P387" i="14"/>
  <c r="BI385" i="14"/>
  <c r="BH385" i="14"/>
  <c r="BG385" i="14"/>
  <c r="BF385" i="14"/>
  <c r="X385" i="14"/>
  <c r="V385" i="14"/>
  <c r="T385" i="14"/>
  <c r="P385" i="14"/>
  <c r="BI383" i="14"/>
  <c r="BH383" i="14"/>
  <c r="BG383" i="14"/>
  <c r="BF383" i="14"/>
  <c r="X383" i="14"/>
  <c r="V383" i="14"/>
  <c r="T383" i="14"/>
  <c r="P383" i="14"/>
  <c r="BI381" i="14"/>
  <c r="BH381" i="14"/>
  <c r="BG381" i="14"/>
  <c r="BF381" i="14"/>
  <c r="X381" i="14"/>
  <c r="V381" i="14"/>
  <c r="T381" i="14"/>
  <c r="P381" i="14"/>
  <c r="BI379" i="14"/>
  <c r="BH379" i="14"/>
  <c r="BG379" i="14"/>
  <c r="BF379" i="14"/>
  <c r="X379" i="14"/>
  <c r="V379" i="14"/>
  <c r="T379" i="14"/>
  <c r="P379" i="14"/>
  <c r="BI377" i="14"/>
  <c r="BH377" i="14"/>
  <c r="BG377" i="14"/>
  <c r="BF377" i="14"/>
  <c r="X377" i="14"/>
  <c r="V377" i="14"/>
  <c r="T377" i="14"/>
  <c r="P377" i="14"/>
  <c r="BI375" i="14"/>
  <c r="BH375" i="14"/>
  <c r="BG375" i="14"/>
  <c r="BF375" i="14"/>
  <c r="X375" i="14"/>
  <c r="V375" i="14"/>
  <c r="T375" i="14"/>
  <c r="P375" i="14"/>
  <c r="BI372" i="14"/>
  <c r="BH372" i="14"/>
  <c r="BG372" i="14"/>
  <c r="BF372" i="14"/>
  <c r="X372" i="14"/>
  <c r="V372" i="14"/>
  <c r="T372" i="14"/>
  <c r="P372" i="14"/>
  <c r="BI369" i="14"/>
  <c r="BH369" i="14"/>
  <c r="BG369" i="14"/>
  <c r="BF369" i="14"/>
  <c r="X369" i="14"/>
  <c r="V369" i="14"/>
  <c r="T369" i="14"/>
  <c r="P369" i="14"/>
  <c r="BI366" i="14"/>
  <c r="BH366" i="14"/>
  <c r="BG366" i="14"/>
  <c r="BF366" i="14"/>
  <c r="X366" i="14"/>
  <c r="V366" i="14"/>
  <c r="T366" i="14"/>
  <c r="P366" i="14"/>
  <c r="BI364" i="14"/>
  <c r="BH364" i="14"/>
  <c r="BG364" i="14"/>
  <c r="BF364" i="14"/>
  <c r="X364" i="14"/>
  <c r="V364" i="14"/>
  <c r="T364" i="14"/>
  <c r="P364" i="14"/>
  <c r="BI361" i="14"/>
  <c r="BH361" i="14"/>
  <c r="BG361" i="14"/>
  <c r="BF361" i="14"/>
  <c r="X361" i="14"/>
  <c r="V361" i="14"/>
  <c r="T361" i="14"/>
  <c r="P361" i="14"/>
  <c r="BI358" i="14"/>
  <c r="BH358" i="14"/>
  <c r="BG358" i="14"/>
  <c r="BF358" i="14"/>
  <c r="X358" i="14"/>
  <c r="V358" i="14"/>
  <c r="T358" i="14"/>
  <c r="P358" i="14"/>
  <c r="K358" i="14" s="1"/>
  <c r="BI356" i="14"/>
  <c r="BH356" i="14"/>
  <c r="BG356" i="14"/>
  <c r="BF356" i="14"/>
  <c r="X356" i="14"/>
  <c r="V356" i="14"/>
  <c r="T356" i="14"/>
  <c r="P356" i="14"/>
  <c r="BI353" i="14"/>
  <c r="BH353" i="14"/>
  <c r="BG353" i="14"/>
  <c r="BF353" i="14"/>
  <c r="X353" i="14"/>
  <c r="V353" i="14"/>
  <c r="T353" i="14"/>
  <c r="P353" i="14"/>
  <c r="BI350" i="14"/>
  <c r="BH350" i="14"/>
  <c r="BG350" i="14"/>
  <c r="BF350" i="14"/>
  <c r="X350" i="14"/>
  <c r="V350" i="14"/>
  <c r="T350" i="14"/>
  <c r="P350" i="14"/>
  <c r="BI347" i="14"/>
  <c r="BH347" i="14"/>
  <c r="BG347" i="14"/>
  <c r="BF347" i="14"/>
  <c r="X347" i="14"/>
  <c r="V347" i="14"/>
  <c r="T347" i="14"/>
  <c r="P347" i="14"/>
  <c r="BI344" i="14"/>
  <c r="BH344" i="14"/>
  <c r="BG344" i="14"/>
  <c r="BF344" i="14"/>
  <c r="X344" i="14"/>
  <c r="V344" i="14"/>
  <c r="T344" i="14"/>
  <c r="P344" i="14"/>
  <c r="BI341" i="14"/>
  <c r="BH341" i="14"/>
  <c r="BG341" i="14"/>
  <c r="BF341" i="14"/>
  <c r="X341" i="14"/>
  <c r="V341" i="14"/>
  <c r="T341" i="14"/>
  <c r="P341" i="14"/>
  <c r="BI338" i="14"/>
  <c r="BH338" i="14"/>
  <c r="BG338" i="14"/>
  <c r="BF338" i="14"/>
  <c r="X338" i="14"/>
  <c r="V338" i="14"/>
  <c r="T338" i="14"/>
  <c r="P338" i="14"/>
  <c r="BI335" i="14"/>
  <c r="BH335" i="14"/>
  <c r="BG335" i="14"/>
  <c r="BF335" i="14"/>
  <c r="X335" i="14"/>
  <c r="V335" i="14"/>
  <c r="T335" i="14"/>
  <c r="P335" i="14"/>
  <c r="BI332" i="14"/>
  <c r="BH332" i="14"/>
  <c r="BG332" i="14"/>
  <c r="BF332" i="14"/>
  <c r="X332" i="14"/>
  <c r="V332" i="14"/>
  <c r="T332" i="14"/>
  <c r="P332" i="14"/>
  <c r="BI329" i="14"/>
  <c r="BH329" i="14"/>
  <c r="BG329" i="14"/>
  <c r="BF329" i="14"/>
  <c r="X329" i="14"/>
  <c r="V329" i="14"/>
  <c r="T329" i="14"/>
  <c r="P329" i="14"/>
  <c r="BI326" i="14"/>
  <c r="BH326" i="14"/>
  <c r="BG326" i="14"/>
  <c r="BF326" i="14"/>
  <c r="X326" i="14"/>
  <c r="V326" i="14"/>
  <c r="T326" i="14"/>
  <c r="P326" i="14"/>
  <c r="BI324" i="14"/>
  <c r="BH324" i="14"/>
  <c r="BG324" i="14"/>
  <c r="BF324" i="14"/>
  <c r="X324" i="14"/>
  <c r="V324" i="14"/>
  <c r="T324" i="14"/>
  <c r="P324" i="14"/>
  <c r="BI320" i="14"/>
  <c r="BH320" i="14"/>
  <c r="BG320" i="14"/>
  <c r="BF320" i="14"/>
  <c r="X320" i="14"/>
  <c r="V320" i="14"/>
  <c r="T320" i="14"/>
  <c r="P320" i="14"/>
  <c r="BI317" i="14"/>
  <c r="BH317" i="14"/>
  <c r="BG317" i="14"/>
  <c r="BF317" i="14"/>
  <c r="X317" i="14"/>
  <c r="V317" i="14"/>
  <c r="T317" i="14"/>
  <c r="P317" i="14"/>
  <c r="K317" i="14" s="1"/>
  <c r="BI314" i="14"/>
  <c r="BH314" i="14"/>
  <c r="BG314" i="14"/>
  <c r="BF314" i="14"/>
  <c r="X314" i="14"/>
  <c r="V314" i="14"/>
  <c r="T314" i="14"/>
  <c r="P314" i="14"/>
  <c r="BI311" i="14"/>
  <c r="BH311" i="14"/>
  <c r="BG311" i="14"/>
  <c r="BF311" i="14"/>
  <c r="X311" i="14"/>
  <c r="V311" i="14"/>
  <c r="T311" i="14"/>
  <c r="P311" i="14"/>
  <c r="BI308" i="14"/>
  <c r="BH308" i="14"/>
  <c r="BG308" i="14"/>
  <c r="BF308" i="14"/>
  <c r="X308" i="14"/>
  <c r="V308" i="14"/>
  <c r="T308" i="14"/>
  <c r="P308" i="14"/>
  <c r="BI305" i="14"/>
  <c r="BH305" i="14"/>
  <c r="BG305" i="14"/>
  <c r="BF305" i="14"/>
  <c r="X305" i="14"/>
  <c r="V305" i="14"/>
  <c r="T305" i="14"/>
  <c r="P305" i="14"/>
  <c r="BI301" i="14"/>
  <c r="BH301" i="14"/>
  <c r="BG301" i="14"/>
  <c r="BF301" i="14"/>
  <c r="X301" i="14"/>
  <c r="X300" i="14" s="1"/>
  <c r="V301" i="14"/>
  <c r="V300" i="14"/>
  <c r="T301" i="14"/>
  <c r="T300" i="14" s="1"/>
  <c r="P301" i="14"/>
  <c r="BI297" i="14"/>
  <c r="BH297" i="14"/>
  <c r="BG297" i="14"/>
  <c r="BF297" i="14"/>
  <c r="X297" i="14"/>
  <c r="V297" i="14"/>
  <c r="T297" i="14"/>
  <c r="P297" i="14"/>
  <c r="BI294" i="14"/>
  <c r="BH294" i="14"/>
  <c r="BG294" i="14"/>
  <c r="BF294" i="14"/>
  <c r="X294" i="14"/>
  <c r="V294" i="14"/>
  <c r="T294" i="14"/>
  <c r="P294" i="14"/>
  <c r="BI291" i="14"/>
  <c r="BH291" i="14"/>
  <c r="BG291" i="14"/>
  <c r="BF291" i="14"/>
  <c r="X291" i="14"/>
  <c r="V291" i="14"/>
  <c r="T291" i="14"/>
  <c r="P291" i="14"/>
  <c r="BI288" i="14"/>
  <c r="BH288" i="14"/>
  <c r="BG288" i="14"/>
  <c r="BF288" i="14"/>
  <c r="X288" i="14"/>
  <c r="V288" i="14"/>
  <c r="T288" i="14"/>
  <c r="P288" i="14"/>
  <c r="BI284" i="14"/>
  <c r="BH284" i="14"/>
  <c r="BG284" i="14"/>
  <c r="BF284" i="14"/>
  <c r="X284" i="14"/>
  <c r="V284" i="14"/>
  <c r="T284" i="14"/>
  <c r="P284" i="14"/>
  <c r="BI281" i="14"/>
  <c r="BH281" i="14"/>
  <c r="BG281" i="14"/>
  <c r="BF281" i="14"/>
  <c r="X281" i="14"/>
  <c r="V281" i="14"/>
  <c r="T281" i="14"/>
  <c r="P281" i="14"/>
  <c r="BI278" i="14"/>
  <c r="BH278" i="14"/>
  <c r="BG278" i="14"/>
  <c r="BF278" i="14"/>
  <c r="X278" i="14"/>
  <c r="V278" i="14"/>
  <c r="T278" i="14"/>
  <c r="P278" i="14"/>
  <c r="BI275" i="14"/>
  <c r="BH275" i="14"/>
  <c r="BG275" i="14"/>
  <c r="BF275" i="14"/>
  <c r="X275" i="14"/>
  <c r="V275" i="14"/>
  <c r="T275" i="14"/>
  <c r="P275" i="14"/>
  <c r="BI272" i="14"/>
  <c r="BH272" i="14"/>
  <c r="BG272" i="14"/>
  <c r="BF272" i="14"/>
  <c r="X272" i="14"/>
  <c r="V272" i="14"/>
  <c r="T272" i="14"/>
  <c r="P272" i="14"/>
  <c r="BI269" i="14"/>
  <c r="BH269" i="14"/>
  <c r="BG269" i="14"/>
  <c r="BF269" i="14"/>
  <c r="X269" i="14"/>
  <c r="V269" i="14"/>
  <c r="T269" i="14"/>
  <c r="P269" i="14"/>
  <c r="BI265" i="14"/>
  <c r="BH265" i="14"/>
  <c r="BG265" i="14"/>
  <c r="BF265" i="14"/>
  <c r="X265" i="14"/>
  <c r="V265" i="14"/>
  <c r="T265" i="14"/>
  <c r="P265" i="14"/>
  <c r="BI262" i="14"/>
  <c r="BH262" i="14"/>
  <c r="BG262" i="14"/>
  <c r="BF262" i="14"/>
  <c r="X262" i="14"/>
  <c r="V262" i="14"/>
  <c r="T262" i="14"/>
  <c r="P262" i="14"/>
  <c r="BI259" i="14"/>
  <c r="BH259" i="14"/>
  <c r="BG259" i="14"/>
  <c r="BF259" i="14"/>
  <c r="X259" i="14"/>
  <c r="V259" i="14"/>
  <c r="T259" i="14"/>
  <c r="P259" i="14"/>
  <c r="BI255" i="14"/>
  <c r="BH255" i="14"/>
  <c r="BG255" i="14"/>
  <c r="BF255" i="14"/>
  <c r="X255" i="14"/>
  <c r="X254" i="14" s="1"/>
  <c r="V255" i="14"/>
  <c r="V254" i="14" s="1"/>
  <c r="T255" i="14"/>
  <c r="T254" i="14" s="1"/>
  <c r="P255" i="14"/>
  <c r="BI251" i="14"/>
  <c r="BH251" i="14"/>
  <c r="BG251" i="14"/>
  <c r="BF251" i="14"/>
  <c r="X251" i="14"/>
  <c r="X250" i="14" s="1"/>
  <c r="V251" i="14"/>
  <c r="V250" i="14" s="1"/>
  <c r="T251" i="14"/>
  <c r="T250" i="14" s="1"/>
  <c r="P251" i="14"/>
  <c r="BI245" i="14"/>
  <c r="BH245" i="14"/>
  <c r="BG245" i="14"/>
  <c r="BF245" i="14"/>
  <c r="X245" i="14"/>
  <c r="V245" i="14"/>
  <c r="T245" i="14"/>
  <c r="P245" i="14"/>
  <c r="BI238" i="14"/>
  <c r="BH238" i="14"/>
  <c r="BG238" i="14"/>
  <c r="BF238" i="14"/>
  <c r="X238" i="14"/>
  <c r="V238" i="14"/>
  <c r="T238" i="14"/>
  <c r="P238" i="14"/>
  <c r="BI235" i="14"/>
  <c r="BH235" i="14"/>
  <c r="BG235" i="14"/>
  <c r="BF235" i="14"/>
  <c r="X235" i="14"/>
  <c r="V235" i="14"/>
  <c r="T235" i="14"/>
  <c r="P235" i="14"/>
  <c r="BI232" i="14"/>
  <c r="BH232" i="14"/>
  <c r="BG232" i="14"/>
  <c r="BF232" i="14"/>
  <c r="X232" i="14"/>
  <c r="V232" i="14"/>
  <c r="T232" i="14"/>
  <c r="P232" i="14"/>
  <c r="BI227" i="14"/>
  <c r="BH227" i="14"/>
  <c r="BG227" i="14"/>
  <c r="BF227" i="14"/>
  <c r="X227" i="14"/>
  <c r="V227" i="14"/>
  <c r="T227" i="14"/>
  <c r="P227" i="14"/>
  <c r="BI222" i="14"/>
  <c r="BH222" i="14"/>
  <c r="BG222" i="14"/>
  <c r="BF222" i="14"/>
  <c r="X222" i="14"/>
  <c r="V222" i="14"/>
  <c r="T222" i="14"/>
  <c r="P222" i="14"/>
  <c r="BI217" i="14"/>
  <c r="BH217" i="14"/>
  <c r="BG217" i="14"/>
  <c r="BF217" i="14"/>
  <c r="X217" i="14"/>
  <c r="V217" i="14"/>
  <c r="T217" i="14"/>
  <c r="P217" i="14"/>
  <c r="BI214" i="14"/>
  <c r="BH214" i="14"/>
  <c r="BG214" i="14"/>
  <c r="BF214" i="14"/>
  <c r="X214" i="14"/>
  <c r="V214" i="14"/>
  <c r="T214" i="14"/>
  <c r="P214" i="14"/>
  <c r="BI209" i="14"/>
  <c r="BH209" i="14"/>
  <c r="BG209" i="14"/>
  <c r="BF209" i="14"/>
  <c r="X209" i="14"/>
  <c r="V209" i="14"/>
  <c r="T209" i="14"/>
  <c r="P209" i="14"/>
  <c r="BI204" i="14"/>
  <c r="BH204" i="14"/>
  <c r="BG204" i="14"/>
  <c r="BF204" i="14"/>
  <c r="X204" i="14"/>
  <c r="V204" i="14"/>
  <c r="T204" i="14"/>
  <c r="P204" i="14"/>
  <c r="BI199" i="14"/>
  <c r="BH199" i="14"/>
  <c r="BG199" i="14"/>
  <c r="BF199" i="14"/>
  <c r="X199" i="14"/>
  <c r="V199" i="14"/>
  <c r="T199" i="14"/>
  <c r="P199" i="14"/>
  <c r="BI194" i="14"/>
  <c r="BH194" i="14"/>
  <c r="BG194" i="14"/>
  <c r="BF194" i="14"/>
  <c r="X194" i="14"/>
  <c r="V194" i="14"/>
  <c r="T194" i="14"/>
  <c r="P194" i="14"/>
  <c r="BI191" i="14"/>
  <c r="BH191" i="14"/>
  <c r="BG191" i="14"/>
  <c r="BF191" i="14"/>
  <c r="X191" i="14"/>
  <c r="V191" i="14"/>
  <c r="T191" i="14"/>
  <c r="P191" i="14"/>
  <c r="BI188" i="14"/>
  <c r="BH188" i="14"/>
  <c r="BG188" i="14"/>
  <c r="BF188" i="14"/>
  <c r="X188" i="14"/>
  <c r="V188" i="14"/>
  <c r="T188" i="14"/>
  <c r="P188" i="14"/>
  <c r="BI183" i="14"/>
  <c r="BH183" i="14"/>
  <c r="BG183" i="14"/>
  <c r="BF183" i="14"/>
  <c r="X183" i="14"/>
  <c r="V183" i="14"/>
  <c r="T183" i="14"/>
  <c r="P183" i="14"/>
  <c r="BI178" i="14"/>
  <c r="BH178" i="14"/>
  <c r="BG178" i="14"/>
  <c r="BF178" i="14"/>
  <c r="X178" i="14"/>
  <c r="V178" i="14"/>
  <c r="T178" i="14"/>
  <c r="P178" i="14"/>
  <c r="BI173" i="14"/>
  <c r="BH173" i="14"/>
  <c r="BG173" i="14"/>
  <c r="BF173" i="14"/>
  <c r="X173" i="14"/>
  <c r="V173" i="14"/>
  <c r="T173" i="14"/>
  <c r="P173" i="14"/>
  <c r="BI170" i="14"/>
  <c r="BH170" i="14"/>
  <c r="BG170" i="14"/>
  <c r="BF170" i="14"/>
  <c r="X170" i="14"/>
  <c r="V170" i="14"/>
  <c r="T170" i="14"/>
  <c r="P170" i="14"/>
  <c r="BI168" i="14"/>
  <c r="BH168" i="14"/>
  <c r="BG168" i="14"/>
  <c r="BF168" i="14"/>
  <c r="X168" i="14"/>
  <c r="V168" i="14"/>
  <c r="T168" i="14"/>
  <c r="P168" i="14"/>
  <c r="BI165" i="14"/>
  <c r="BH165" i="14"/>
  <c r="BG165" i="14"/>
  <c r="BF165" i="14"/>
  <c r="X165" i="14"/>
  <c r="V165" i="14"/>
  <c r="T165" i="14"/>
  <c r="P165" i="14"/>
  <c r="BI162" i="14"/>
  <c r="BH162" i="14"/>
  <c r="BG162" i="14"/>
  <c r="BF162" i="14"/>
  <c r="X162" i="14"/>
  <c r="V162" i="14"/>
  <c r="T162" i="14"/>
  <c r="P162" i="14"/>
  <c r="BI157" i="14"/>
  <c r="BH157" i="14"/>
  <c r="BG157" i="14"/>
  <c r="BF157" i="14"/>
  <c r="X157" i="14"/>
  <c r="V157" i="14"/>
  <c r="T157" i="14"/>
  <c r="P157" i="14"/>
  <c r="BI154" i="14"/>
  <c r="BH154" i="14"/>
  <c r="BG154" i="14"/>
  <c r="BF154" i="14"/>
  <c r="X154" i="14"/>
  <c r="V154" i="14"/>
  <c r="T154" i="14"/>
  <c r="P154" i="14"/>
  <c r="BI151" i="14"/>
  <c r="BH151" i="14"/>
  <c r="BG151" i="14"/>
  <c r="BF151" i="14"/>
  <c r="X151" i="14"/>
  <c r="V151" i="14"/>
  <c r="T151" i="14"/>
  <c r="P151" i="14"/>
  <c r="BI148" i="14"/>
  <c r="BH148" i="14"/>
  <c r="BG148" i="14"/>
  <c r="BF148" i="14"/>
  <c r="X148" i="14"/>
  <c r="V148" i="14"/>
  <c r="T148" i="14"/>
  <c r="P148" i="14"/>
  <c r="BI145" i="14"/>
  <c r="BH145" i="14"/>
  <c r="BG145" i="14"/>
  <c r="BF145" i="14"/>
  <c r="X145" i="14"/>
  <c r="V145" i="14"/>
  <c r="T145" i="14"/>
  <c r="P145" i="14"/>
  <c r="BI142" i="14"/>
  <c r="BH142" i="14"/>
  <c r="BG142" i="14"/>
  <c r="BF142" i="14"/>
  <c r="X142" i="14"/>
  <c r="V142" i="14"/>
  <c r="T142" i="14"/>
  <c r="P142" i="14"/>
  <c r="BI138" i="14"/>
  <c r="BH138" i="14"/>
  <c r="BG138" i="14"/>
  <c r="BF138" i="14"/>
  <c r="X138" i="14"/>
  <c r="V138" i="14"/>
  <c r="T138" i="14"/>
  <c r="P138" i="14"/>
  <c r="BI135" i="14"/>
  <c r="BH135" i="14"/>
  <c r="BG135" i="14"/>
  <c r="BF135" i="14"/>
  <c r="X135" i="14"/>
  <c r="V135" i="14"/>
  <c r="T135" i="14"/>
  <c r="P135" i="14"/>
  <c r="J129" i="14"/>
  <c r="J128" i="14"/>
  <c r="F128" i="14"/>
  <c r="F126" i="14"/>
  <c r="E124" i="14"/>
  <c r="J93" i="14"/>
  <c r="J92" i="14"/>
  <c r="F92" i="14"/>
  <c r="F90" i="14"/>
  <c r="E88" i="14"/>
  <c r="J20" i="14"/>
  <c r="E20" i="14"/>
  <c r="F129" i="14" s="1"/>
  <c r="J19" i="14"/>
  <c r="J14" i="14"/>
  <c r="J126" i="14" s="1"/>
  <c r="E7" i="14"/>
  <c r="E120" i="14" s="1"/>
  <c r="K41" i="13"/>
  <c r="K40" i="13"/>
  <c r="BA107" i="1" s="1"/>
  <c r="K39" i="13"/>
  <c r="AZ107" i="1" s="1"/>
  <c r="BI486" i="13"/>
  <c r="BH486" i="13"/>
  <c r="BG486" i="13"/>
  <c r="BF486" i="13"/>
  <c r="X486" i="13"/>
  <c r="X485" i="13" s="1"/>
  <c r="X484" i="13" s="1"/>
  <c r="V486" i="13"/>
  <c r="V485" i="13" s="1"/>
  <c r="V484" i="13" s="1"/>
  <c r="T486" i="13"/>
  <c r="T485" i="13" s="1"/>
  <c r="T484" i="13" s="1"/>
  <c r="P486" i="13"/>
  <c r="BI481" i="13"/>
  <c r="BH481" i="13"/>
  <c r="BG481" i="13"/>
  <c r="BF481" i="13"/>
  <c r="X481" i="13"/>
  <c r="V481" i="13"/>
  <c r="T481" i="13"/>
  <c r="P481" i="13"/>
  <c r="BI478" i="13"/>
  <c r="BH478" i="13"/>
  <c r="BG478" i="13"/>
  <c r="BF478" i="13"/>
  <c r="X478" i="13"/>
  <c r="V478" i="13"/>
  <c r="T478" i="13"/>
  <c r="P478" i="13"/>
  <c r="BI474" i="13"/>
  <c r="BH474" i="13"/>
  <c r="BG474" i="13"/>
  <c r="BF474" i="13"/>
  <c r="X474" i="13"/>
  <c r="V474" i="13"/>
  <c r="T474" i="13"/>
  <c r="P474" i="13"/>
  <c r="BI471" i="13"/>
  <c r="BH471" i="13"/>
  <c r="BG471" i="13"/>
  <c r="BF471" i="13"/>
  <c r="X471" i="13"/>
  <c r="V471" i="13"/>
  <c r="T471" i="13"/>
  <c r="P471" i="13"/>
  <c r="BI466" i="13"/>
  <c r="BH466" i="13"/>
  <c r="BG466" i="13"/>
  <c r="BF466" i="13"/>
  <c r="X466" i="13"/>
  <c r="V466" i="13"/>
  <c r="T466" i="13"/>
  <c r="P466" i="13"/>
  <c r="BI461" i="13"/>
  <c r="BH461" i="13"/>
  <c r="BG461" i="13"/>
  <c r="BF461" i="13"/>
  <c r="X461" i="13"/>
  <c r="V461" i="13"/>
  <c r="T461" i="13"/>
  <c r="P461" i="13"/>
  <c r="BI457" i="13"/>
  <c r="BH457" i="13"/>
  <c r="BG457" i="13"/>
  <c r="BF457" i="13"/>
  <c r="X457" i="13"/>
  <c r="V457" i="13"/>
  <c r="T457" i="13"/>
  <c r="P457" i="13"/>
  <c r="BI452" i="13"/>
  <c r="BH452" i="13"/>
  <c r="BG452" i="13"/>
  <c r="BF452" i="13"/>
  <c r="X452" i="13"/>
  <c r="V452" i="13"/>
  <c r="T452" i="13"/>
  <c r="P452" i="13"/>
  <c r="BI449" i="13"/>
  <c r="BH449" i="13"/>
  <c r="BG449" i="13"/>
  <c r="BF449" i="13"/>
  <c r="X449" i="13"/>
  <c r="V449" i="13"/>
  <c r="T449" i="13"/>
  <c r="P449" i="13"/>
  <c r="BI445" i="13"/>
  <c r="BH445" i="13"/>
  <c r="BG445" i="13"/>
  <c r="BF445" i="13"/>
  <c r="X445" i="13"/>
  <c r="V445" i="13"/>
  <c r="T445" i="13"/>
  <c r="P445" i="13"/>
  <c r="BI442" i="13"/>
  <c r="BH442" i="13"/>
  <c r="BG442" i="13"/>
  <c r="BF442" i="13"/>
  <c r="X442" i="13"/>
  <c r="V442" i="13"/>
  <c r="T442" i="13"/>
  <c r="P442" i="13"/>
  <c r="BI439" i="13"/>
  <c r="BH439" i="13"/>
  <c r="BG439" i="13"/>
  <c r="BF439" i="13"/>
  <c r="X439" i="13"/>
  <c r="V439" i="13"/>
  <c r="T439" i="13"/>
  <c r="P439" i="13"/>
  <c r="BI436" i="13"/>
  <c r="BH436" i="13"/>
  <c r="BG436" i="13"/>
  <c r="BF436" i="13"/>
  <c r="X436" i="13"/>
  <c r="V436" i="13"/>
  <c r="T436" i="13"/>
  <c r="P436" i="13"/>
  <c r="BI432" i="13"/>
  <c r="BH432" i="13"/>
  <c r="BG432" i="13"/>
  <c r="BF432" i="13"/>
  <c r="X432" i="13"/>
  <c r="V432" i="13"/>
  <c r="T432" i="13"/>
  <c r="P432" i="13"/>
  <c r="BI429" i="13"/>
  <c r="BH429" i="13"/>
  <c r="BG429" i="13"/>
  <c r="BF429" i="13"/>
  <c r="X429" i="13"/>
  <c r="V429" i="13"/>
  <c r="T429" i="13"/>
  <c r="P429" i="13"/>
  <c r="BI426" i="13"/>
  <c r="BH426" i="13"/>
  <c r="BG426" i="13"/>
  <c r="BF426" i="13"/>
  <c r="X426" i="13"/>
  <c r="V426" i="13"/>
  <c r="T426" i="13"/>
  <c r="P426" i="13"/>
  <c r="BI424" i="13"/>
  <c r="BH424" i="13"/>
  <c r="BG424" i="13"/>
  <c r="BF424" i="13"/>
  <c r="X424" i="13"/>
  <c r="V424" i="13"/>
  <c r="T424" i="13"/>
  <c r="P424" i="13"/>
  <c r="BI422" i="13"/>
  <c r="BH422" i="13"/>
  <c r="BG422" i="13"/>
  <c r="BF422" i="13"/>
  <c r="X422" i="13"/>
  <c r="V422" i="13"/>
  <c r="T422" i="13"/>
  <c r="P422" i="13"/>
  <c r="BI419" i="13"/>
  <c r="BH419" i="13"/>
  <c r="BG419" i="13"/>
  <c r="BF419" i="13"/>
  <c r="X419" i="13"/>
  <c r="V419" i="13"/>
  <c r="T419" i="13"/>
  <c r="P419" i="13"/>
  <c r="BI416" i="13"/>
  <c r="BH416" i="13"/>
  <c r="BG416" i="13"/>
  <c r="BF416" i="13"/>
  <c r="X416" i="13"/>
  <c r="V416" i="13"/>
  <c r="T416" i="13"/>
  <c r="P416" i="13"/>
  <c r="BI414" i="13"/>
  <c r="BH414" i="13"/>
  <c r="BG414" i="13"/>
  <c r="BF414" i="13"/>
  <c r="X414" i="13"/>
  <c r="V414" i="13"/>
  <c r="T414" i="13"/>
  <c r="P414" i="13"/>
  <c r="BI411" i="13"/>
  <c r="BH411" i="13"/>
  <c r="BG411" i="13"/>
  <c r="BF411" i="13"/>
  <c r="X411" i="13"/>
  <c r="V411" i="13"/>
  <c r="T411" i="13"/>
  <c r="P411" i="13"/>
  <c r="BI408" i="13"/>
  <c r="BH408" i="13"/>
  <c r="BG408" i="13"/>
  <c r="BF408" i="13"/>
  <c r="X408" i="13"/>
  <c r="V408" i="13"/>
  <c r="T408" i="13"/>
  <c r="P408" i="13"/>
  <c r="BI405" i="13"/>
  <c r="BH405" i="13"/>
  <c r="BG405" i="13"/>
  <c r="BF405" i="13"/>
  <c r="X405" i="13"/>
  <c r="V405" i="13"/>
  <c r="T405" i="13"/>
  <c r="P405" i="13"/>
  <c r="BI402" i="13"/>
  <c r="BH402" i="13"/>
  <c r="BG402" i="13"/>
  <c r="BF402" i="13"/>
  <c r="X402" i="13"/>
  <c r="V402" i="13"/>
  <c r="T402" i="13"/>
  <c r="P402" i="13"/>
  <c r="BI399" i="13"/>
  <c r="BH399" i="13"/>
  <c r="BG399" i="13"/>
  <c r="BF399" i="13"/>
  <c r="X399" i="13"/>
  <c r="V399" i="13"/>
  <c r="T399" i="13"/>
  <c r="P399" i="13"/>
  <c r="BI397" i="13"/>
  <c r="BH397" i="13"/>
  <c r="BG397" i="13"/>
  <c r="BF397" i="13"/>
  <c r="X397" i="13"/>
  <c r="V397" i="13"/>
  <c r="T397" i="13"/>
  <c r="P397" i="13"/>
  <c r="BI395" i="13"/>
  <c r="BH395" i="13"/>
  <c r="BG395" i="13"/>
  <c r="BF395" i="13"/>
  <c r="X395" i="13"/>
  <c r="V395" i="13"/>
  <c r="T395" i="13"/>
  <c r="P395" i="13"/>
  <c r="BI393" i="13"/>
  <c r="BH393" i="13"/>
  <c r="BG393" i="13"/>
  <c r="BF393" i="13"/>
  <c r="X393" i="13"/>
  <c r="V393" i="13"/>
  <c r="T393" i="13"/>
  <c r="P393" i="13"/>
  <c r="BI391" i="13"/>
  <c r="BH391" i="13"/>
  <c r="BG391" i="13"/>
  <c r="BF391" i="13"/>
  <c r="X391" i="13"/>
  <c r="V391" i="13"/>
  <c r="T391" i="13"/>
  <c r="P391" i="13"/>
  <c r="BI388" i="13"/>
  <c r="BH388" i="13"/>
  <c r="BG388" i="13"/>
  <c r="BF388" i="13"/>
  <c r="X388" i="13"/>
  <c r="V388" i="13"/>
  <c r="T388" i="13"/>
  <c r="P388" i="13"/>
  <c r="BI385" i="13"/>
  <c r="BH385" i="13"/>
  <c r="BG385" i="13"/>
  <c r="BF385" i="13"/>
  <c r="X385" i="13"/>
  <c r="V385" i="13"/>
  <c r="T385" i="13"/>
  <c r="P385" i="13"/>
  <c r="BI383" i="13"/>
  <c r="BH383" i="13"/>
  <c r="BG383" i="13"/>
  <c r="BF383" i="13"/>
  <c r="X383" i="13"/>
  <c r="V383" i="13"/>
  <c r="T383" i="13"/>
  <c r="P383" i="13"/>
  <c r="BI381" i="13"/>
  <c r="BH381" i="13"/>
  <c r="BG381" i="13"/>
  <c r="BF381" i="13"/>
  <c r="X381" i="13"/>
  <c r="V381" i="13"/>
  <c r="T381" i="13"/>
  <c r="P381" i="13"/>
  <c r="BI378" i="13"/>
  <c r="BH378" i="13"/>
  <c r="BG378" i="13"/>
  <c r="BF378" i="13"/>
  <c r="X378" i="13"/>
  <c r="V378" i="13"/>
  <c r="T378" i="13"/>
  <c r="P378" i="13"/>
  <c r="BI375" i="13"/>
  <c r="BH375" i="13"/>
  <c r="BG375" i="13"/>
  <c r="BF375" i="13"/>
  <c r="X375" i="13"/>
  <c r="V375" i="13"/>
  <c r="T375" i="13"/>
  <c r="P375" i="13"/>
  <c r="BI372" i="13"/>
  <c r="BH372" i="13"/>
  <c r="BG372" i="13"/>
  <c r="BF372" i="13"/>
  <c r="X372" i="13"/>
  <c r="V372" i="13"/>
  <c r="T372" i="13"/>
  <c r="P372" i="13"/>
  <c r="BI370" i="13"/>
  <c r="BH370" i="13"/>
  <c r="BG370" i="13"/>
  <c r="BF370" i="13"/>
  <c r="X370" i="13"/>
  <c r="V370" i="13"/>
  <c r="T370" i="13"/>
  <c r="P370" i="13"/>
  <c r="BI368" i="13"/>
  <c r="BH368" i="13"/>
  <c r="BG368" i="13"/>
  <c r="BF368" i="13"/>
  <c r="X368" i="13"/>
  <c r="V368" i="13"/>
  <c r="T368" i="13"/>
  <c r="P368" i="13"/>
  <c r="BI366" i="13"/>
  <c r="BH366" i="13"/>
  <c r="BG366" i="13"/>
  <c r="BF366" i="13"/>
  <c r="X366" i="13"/>
  <c r="V366" i="13"/>
  <c r="T366" i="13"/>
  <c r="P366" i="13"/>
  <c r="BI364" i="13"/>
  <c r="BH364" i="13"/>
  <c r="BG364" i="13"/>
  <c r="BF364" i="13"/>
  <c r="X364" i="13"/>
  <c r="V364" i="13"/>
  <c r="T364" i="13"/>
  <c r="P364" i="13"/>
  <c r="BI362" i="13"/>
  <c r="BH362" i="13"/>
  <c r="BG362" i="13"/>
  <c r="BF362" i="13"/>
  <c r="X362" i="13"/>
  <c r="V362" i="13"/>
  <c r="T362" i="13"/>
  <c r="P362" i="13"/>
  <c r="BI359" i="13"/>
  <c r="BH359" i="13"/>
  <c r="BG359" i="13"/>
  <c r="BF359" i="13"/>
  <c r="X359" i="13"/>
  <c r="V359" i="13"/>
  <c r="T359" i="13"/>
  <c r="P359" i="13"/>
  <c r="BI357" i="13"/>
  <c r="BH357" i="13"/>
  <c r="BG357" i="13"/>
  <c r="BF357" i="13"/>
  <c r="X357" i="13"/>
  <c r="V357" i="13"/>
  <c r="T357" i="13"/>
  <c r="P357" i="13"/>
  <c r="BI354" i="13"/>
  <c r="BH354" i="13"/>
  <c r="BG354" i="13"/>
  <c r="BF354" i="13"/>
  <c r="X354" i="13"/>
  <c r="V354" i="13"/>
  <c r="T354" i="13"/>
  <c r="P354" i="13"/>
  <c r="BI352" i="13"/>
  <c r="BH352" i="13"/>
  <c r="BG352" i="13"/>
  <c r="BF352" i="13"/>
  <c r="X352" i="13"/>
  <c r="V352" i="13"/>
  <c r="T352" i="13"/>
  <c r="P352" i="13"/>
  <c r="BI350" i="13"/>
  <c r="BH350" i="13"/>
  <c r="BG350" i="13"/>
  <c r="BF350" i="13"/>
  <c r="X350" i="13"/>
  <c r="V350" i="13"/>
  <c r="T350" i="13"/>
  <c r="P350" i="13"/>
  <c r="BI347" i="13"/>
  <c r="BH347" i="13"/>
  <c r="BG347" i="13"/>
  <c r="BF347" i="13"/>
  <c r="X347" i="13"/>
  <c r="V347" i="13"/>
  <c r="T347" i="13"/>
  <c r="P347" i="13"/>
  <c r="BI345" i="13"/>
  <c r="BH345" i="13"/>
  <c r="BG345" i="13"/>
  <c r="BF345" i="13"/>
  <c r="X345" i="13"/>
  <c r="V345" i="13"/>
  <c r="T345" i="13"/>
  <c r="P345" i="13"/>
  <c r="BI342" i="13"/>
  <c r="BH342" i="13"/>
  <c r="BG342" i="13"/>
  <c r="BF342" i="13"/>
  <c r="X342" i="13"/>
  <c r="V342" i="13"/>
  <c r="T342" i="13"/>
  <c r="P342" i="13"/>
  <c r="BI339" i="13"/>
  <c r="BH339" i="13"/>
  <c r="BG339" i="13"/>
  <c r="BF339" i="13"/>
  <c r="X339" i="13"/>
  <c r="V339" i="13"/>
  <c r="T339" i="13"/>
  <c r="P339" i="13"/>
  <c r="BI336" i="13"/>
  <c r="BH336" i="13"/>
  <c r="BG336" i="13"/>
  <c r="BF336" i="13"/>
  <c r="X336" i="13"/>
  <c r="V336" i="13"/>
  <c r="T336" i="13"/>
  <c r="P336" i="13"/>
  <c r="BI333" i="13"/>
  <c r="BH333" i="13"/>
  <c r="BG333" i="13"/>
  <c r="BF333" i="13"/>
  <c r="X333" i="13"/>
  <c r="V333" i="13"/>
  <c r="T333" i="13"/>
  <c r="P333" i="13"/>
  <c r="BI330" i="13"/>
  <c r="BH330" i="13"/>
  <c r="BG330" i="13"/>
  <c r="BF330" i="13"/>
  <c r="X330" i="13"/>
  <c r="V330" i="13"/>
  <c r="T330" i="13"/>
  <c r="P330" i="13"/>
  <c r="BI327" i="13"/>
  <c r="BH327" i="13"/>
  <c r="BG327" i="13"/>
  <c r="BF327" i="13"/>
  <c r="X327" i="13"/>
  <c r="V327" i="13"/>
  <c r="T327" i="13"/>
  <c r="P327" i="13"/>
  <c r="BI324" i="13"/>
  <c r="BH324" i="13"/>
  <c r="BG324" i="13"/>
  <c r="BF324" i="13"/>
  <c r="X324" i="13"/>
  <c r="V324" i="13"/>
  <c r="T324" i="13"/>
  <c r="P324" i="13"/>
  <c r="BI321" i="13"/>
  <c r="BH321" i="13"/>
  <c r="BG321" i="13"/>
  <c r="BF321" i="13"/>
  <c r="X321" i="13"/>
  <c r="V321" i="13"/>
  <c r="T321" i="13"/>
  <c r="P321" i="13"/>
  <c r="BI318" i="13"/>
  <c r="BH318" i="13"/>
  <c r="BG318" i="13"/>
  <c r="BF318" i="13"/>
  <c r="X318" i="13"/>
  <c r="V318" i="13"/>
  <c r="T318" i="13"/>
  <c r="P318" i="13"/>
  <c r="BI316" i="13"/>
  <c r="BH316" i="13"/>
  <c r="BG316" i="13"/>
  <c r="BF316" i="13"/>
  <c r="X316" i="13"/>
  <c r="V316" i="13"/>
  <c r="T316" i="13"/>
  <c r="P316" i="13"/>
  <c r="BI312" i="13"/>
  <c r="BH312" i="13"/>
  <c r="BG312" i="13"/>
  <c r="BF312" i="13"/>
  <c r="X312" i="13"/>
  <c r="V312" i="13"/>
  <c r="T312" i="13"/>
  <c r="P312" i="13"/>
  <c r="BI309" i="13"/>
  <c r="BH309" i="13"/>
  <c r="BG309" i="13"/>
  <c r="BF309" i="13"/>
  <c r="X309" i="13"/>
  <c r="V309" i="13"/>
  <c r="T309" i="13"/>
  <c r="P309" i="13"/>
  <c r="BI306" i="13"/>
  <c r="BH306" i="13"/>
  <c r="BG306" i="13"/>
  <c r="BF306" i="13"/>
  <c r="X306" i="13"/>
  <c r="V306" i="13"/>
  <c r="T306" i="13"/>
  <c r="P306" i="13"/>
  <c r="BI304" i="13"/>
  <c r="BH304" i="13"/>
  <c r="BG304" i="13"/>
  <c r="BF304" i="13"/>
  <c r="X304" i="13"/>
  <c r="V304" i="13"/>
  <c r="T304" i="13"/>
  <c r="P304" i="13"/>
  <c r="BI302" i="13"/>
  <c r="BH302" i="13"/>
  <c r="BG302" i="13"/>
  <c r="BF302" i="13"/>
  <c r="X302" i="13"/>
  <c r="V302" i="13"/>
  <c r="T302" i="13"/>
  <c r="P302" i="13"/>
  <c r="BI298" i="13"/>
  <c r="BH298" i="13"/>
  <c r="BG298" i="13"/>
  <c r="BF298" i="13"/>
  <c r="X298" i="13"/>
  <c r="X297" i="13" s="1"/>
  <c r="V298" i="13"/>
  <c r="V297" i="13" s="1"/>
  <c r="T298" i="13"/>
  <c r="T297" i="13" s="1"/>
  <c r="P298" i="13"/>
  <c r="BI294" i="13"/>
  <c r="BH294" i="13"/>
  <c r="BG294" i="13"/>
  <c r="BF294" i="13"/>
  <c r="X294" i="13"/>
  <c r="V294" i="13"/>
  <c r="T294" i="13"/>
  <c r="P294" i="13"/>
  <c r="BI291" i="13"/>
  <c r="BH291" i="13"/>
  <c r="BG291" i="13"/>
  <c r="BF291" i="13"/>
  <c r="X291" i="13"/>
  <c r="V291" i="13"/>
  <c r="T291" i="13"/>
  <c r="P291" i="13"/>
  <c r="BI288" i="13"/>
  <c r="BH288" i="13"/>
  <c r="BG288" i="13"/>
  <c r="BF288" i="13"/>
  <c r="X288" i="13"/>
  <c r="V288" i="13"/>
  <c r="T288" i="13"/>
  <c r="P288" i="13"/>
  <c r="BI285" i="13"/>
  <c r="BH285" i="13"/>
  <c r="BG285" i="13"/>
  <c r="BF285" i="13"/>
  <c r="X285" i="13"/>
  <c r="V285" i="13"/>
  <c r="T285" i="13"/>
  <c r="P285" i="13"/>
  <c r="BI281" i="13"/>
  <c r="BH281" i="13"/>
  <c r="BG281" i="13"/>
  <c r="BF281" i="13"/>
  <c r="X281" i="13"/>
  <c r="V281" i="13"/>
  <c r="T281" i="13"/>
  <c r="P281" i="13"/>
  <c r="BI278" i="13"/>
  <c r="BH278" i="13"/>
  <c r="BG278" i="13"/>
  <c r="BF278" i="13"/>
  <c r="X278" i="13"/>
  <c r="V278" i="13"/>
  <c r="T278" i="13"/>
  <c r="P278" i="13"/>
  <c r="BI275" i="13"/>
  <c r="BH275" i="13"/>
  <c r="BG275" i="13"/>
  <c r="BF275" i="13"/>
  <c r="X275" i="13"/>
  <c r="V275" i="13"/>
  <c r="T275" i="13"/>
  <c r="P275" i="13"/>
  <c r="BI272" i="13"/>
  <c r="BH272" i="13"/>
  <c r="BG272" i="13"/>
  <c r="BF272" i="13"/>
  <c r="X272" i="13"/>
  <c r="V272" i="13"/>
  <c r="T272" i="13"/>
  <c r="P272" i="13"/>
  <c r="BI269" i="13"/>
  <c r="BH269" i="13"/>
  <c r="BG269" i="13"/>
  <c r="BF269" i="13"/>
  <c r="X269" i="13"/>
  <c r="V269" i="13"/>
  <c r="T269" i="13"/>
  <c r="P269" i="13"/>
  <c r="BI266" i="13"/>
  <c r="BH266" i="13"/>
  <c r="BG266" i="13"/>
  <c r="BF266" i="13"/>
  <c r="X266" i="13"/>
  <c r="V266" i="13"/>
  <c r="T266" i="13"/>
  <c r="P266" i="13"/>
  <c r="BI262" i="13"/>
  <c r="BH262" i="13"/>
  <c r="BG262" i="13"/>
  <c r="BF262" i="13"/>
  <c r="X262" i="13"/>
  <c r="V262" i="13"/>
  <c r="T262" i="13"/>
  <c r="P262" i="13"/>
  <c r="BI259" i="13"/>
  <c r="BH259" i="13"/>
  <c r="BG259" i="13"/>
  <c r="BF259" i="13"/>
  <c r="X259" i="13"/>
  <c r="V259" i="13"/>
  <c r="T259" i="13"/>
  <c r="P259" i="13"/>
  <c r="BI256" i="13"/>
  <c r="BH256" i="13"/>
  <c r="BG256" i="13"/>
  <c r="BF256" i="13"/>
  <c r="X256" i="13"/>
  <c r="V256" i="13"/>
  <c r="T256" i="13"/>
  <c r="P256" i="13"/>
  <c r="BI252" i="13"/>
  <c r="BH252" i="13"/>
  <c r="BG252" i="13"/>
  <c r="BF252" i="13"/>
  <c r="X252" i="13"/>
  <c r="X251" i="13"/>
  <c r="V252" i="13"/>
  <c r="V251" i="13"/>
  <c r="T252" i="13"/>
  <c r="T251" i="13" s="1"/>
  <c r="P252" i="13"/>
  <c r="BI248" i="13"/>
  <c r="BH248" i="13"/>
  <c r="BG248" i="13"/>
  <c r="BF248" i="13"/>
  <c r="X248" i="13"/>
  <c r="X247" i="13"/>
  <c r="V248" i="13"/>
  <c r="V247" i="13" s="1"/>
  <c r="T248" i="13"/>
  <c r="T247" i="13" s="1"/>
  <c r="P248" i="13"/>
  <c r="BI242" i="13"/>
  <c r="BH242" i="13"/>
  <c r="BG242" i="13"/>
  <c r="BF242" i="13"/>
  <c r="X242" i="13"/>
  <c r="V242" i="13"/>
  <c r="T242" i="13"/>
  <c r="P242" i="13"/>
  <c r="BK242" i="13" s="1"/>
  <c r="BI235" i="13"/>
  <c r="BH235" i="13"/>
  <c r="BG235" i="13"/>
  <c r="BF235" i="13"/>
  <c r="X235" i="13"/>
  <c r="V235" i="13"/>
  <c r="T235" i="13"/>
  <c r="P235" i="13"/>
  <c r="BI232" i="13"/>
  <c r="BH232" i="13"/>
  <c r="BG232" i="13"/>
  <c r="BF232" i="13"/>
  <c r="X232" i="13"/>
  <c r="V232" i="13"/>
  <c r="T232" i="13"/>
  <c r="P232" i="13"/>
  <c r="BI229" i="13"/>
  <c r="BH229" i="13"/>
  <c r="BG229" i="13"/>
  <c r="BF229" i="13"/>
  <c r="X229" i="13"/>
  <c r="V229" i="13"/>
  <c r="T229" i="13"/>
  <c r="P229" i="13"/>
  <c r="K229" i="13" s="1"/>
  <c r="BI224" i="13"/>
  <c r="BH224" i="13"/>
  <c r="BG224" i="13"/>
  <c r="BF224" i="13"/>
  <c r="X224" i="13"/>
  <c r="V224" i="13"/>
  <c r="T224" i="13"/>
  <c r="P224" i="13"/>
  <c r="BI219" i="13"/>
  <c r="BH219" i="13"/>
  <c r="BG219" i="13"/>
  <c r="BF219" i="13"/>
  <c r="X219" i="13"/>
  <c r="V219" i="13"/>
  <c r="T219" i="13"/>
  <c r="P219" i="13"/>
  <c r="BK219" i="13" s="1"/>
  <c r="BI217" i="13"/>
  <c r="BH217" i="13"/>
  <c r="BG217" i="13"/>
  <c r="BF217" i="13"/>
  <c r="X217" i="13"/>
  <c r="V217" i="13"/>
  <c r="T217" i="13"/>
  <c r="P217" i="13"/>
  <c r="K217" i="13" s="1"/>
  <c r="BE217" i="13" s="1"/>
  <c r="BI214" i="13"/>
  <c r="BH214" i="13"/>
  <c r="BG214" i="13"/>
  <c r="BF214" i="13"/>
  <c r="X214" i="13"/>
  <c r="V214" i="13"/>
  <c r="T214" i="13"/>
  <c r="P214" i="13"/>
  <c r="BI209" i="13"/>
  <c r="BH209" i="13"/>
  <c r="BG209" i="13"/>
  <c r="BF209" i="13"/>
  <c r="X209" i="13"/>
  <c r="V209" i="13"/>
  <c r="T209" i="13"/>
  <c r="P209" i="13"/>
  <c r="BK209" i="13" s="1"/>
  <c r="BI204" i="13"/>
  <c r="BH204" i="13"/>
  <c r="BG204" i="13"/>
  <c r="BF204" i="13"/>
  <c r="X204" i="13"/>
  <c r="V204" i="13"/>
  <c r="T204" i="13"/>
  <c r="P204" i="13"/>
  <c r="BI199" i="13"/>
  <c r="BH199" i="13"/>
  <c r="BG199" i="13"/>
  <c r="BF199" i="13"/>
  <c r="X199" i="13"/>
  <c r="V199" i="13"/>
  <c r="T199" i="13"/>
  <c r="P199" i="13"/>
  <c r="BI194" i="13"/>
  <c r="BH194" i="13"/>
  <c r="BG194" i="13"/>
  <c r="BF194" i="13"/>
  <c r="X194" i="13"/>
  <c r="V194" i="13"/>
  <c r="T194" i="13"/>
  <c r="P194" i="13"/>
  <c r="BI191" i="13"/>
  <c r="BH191" i="13"/>
  <c r="BG191" i="13"/>
  <c r="BF191" i="13"/>
  <c r="X191" i="13"/>
  <c r="V191" i="13"/>
  <c r="T191" i="13"/>
  <c r="P191" i="13"/>
  <c r="BK191" i="13" s="1"/>
  <c r="BI188" i="13"/>
  <c r="BH188" i="13"/>
  <c r="BG188" i="13"/>
  <c r="BF188" i="13"/>
  <c r="X188" i="13"/>
  <c r="V188" i="13"/>
  <c r="T188" i="13"/>
  <c r="P188" i="13"/>
  <c r="BI183" i="13"/>
  <c r="BH183" i="13"/>
  <c r="BG183" i="13"/>
  <c r="BF183" i="13"/>
  <c r="X183" i="13"/>
  <c r="V183" i="13"/>
  <c r="T183" i="13"/>
  <c r="P183" i="13"/>
  <c r="BK183" i="13" s="1"/>
  <c r="BI178" i="13"/>
  <c r="BH178" i="13"/>
  <c r="BG178" i="13"/>
  <c r="BF178" i="13"/>
  <c r="X178" i="13"/>
  <c r="V178" i="13"/>
  <c r="T178" i="13"/>
  <c r="P178" i="13"/>
  <c r="BI173" i="13"/>
  <c r="BH173" i="13"/>
  <c r="BG173" i="13"/>
  <c r="BF173" i="13"/>
  <c r="X173" i="13"/>
  <c r="V173" i="13"/>
  <c r="T173" i="13"/>
  <c r="P173" i="13"/>
  <c r="BI170" i="13"/>
  <c r="BH170" i="13"/>
  <c r="BG170" i="13"/>
  <c r="BF170" i="13"/>
  <c r="X170" i="13"/>
  <c r="V170" i="13"/>
  <c r="T170" i="13"/>
  <c r="P170" i="13"/>
  <c r="BI168" i="13"/>
  <c r="BH168" i="13"/>
  <c r="BG168" i="13"/>
  <c r="BF168" i="13"/>
  <c r="X168" i="13"/>
  <c r="V168" i="13"/>
  <c r="T168" i="13"/>
  <c r="P168" i="13"/>
  <c r="BI165" i="13"/>
  <c r="BH165" i="13"/>
  <c r="BG165" i="13"/>
  <c r="BF165" i="13"/>
  <c r="X165" i="13"/>
  <c r="V165" i="13"/>
  <c r="T165" i="13"/>
  <c r="P165" i="13"/>
  <c r="BK165" i="13" s="1"/>
  <c r="BI162" i="13"/>
  <c r="BH162" i="13"/>
  <c r="BG162" i="13"/>
  <c r="BF162" i="13"/>
  <c r="X162" i="13"/>
  <c r="V162" i="13"/>
  <c r="T162" i="13"/>
  <c r="P162" i="13"/>
  <c r="BK162" i="13" s="1"/>
  <c r="BI157" i="13"/>
  <c r="BH157" i="13"/>
  <c r="BG157" i="13"/>
  <c r="BF157" i="13"/>
  <c r="X157" i="13"/>
  <c r="V157" i="13"/>
  <c r="T157" i="13"/>
  <c r="P157" i="13"/>
  <c r="BK157" i="13" s="1"/>
  <c r="BI154" i="13"/>
  <c r="BH154" i="13"/>
  <c r="BG154" i="13"/>
  <c r="BF154" i="13"/>
  <c r="X154" i="13"/>
  <c r="V154" i="13"/>
  <c r="T154" i="13"/>
  <c r="P154" i="13"/>
  <c r="BI151" i="13"/>
  <c r="BH151" i="13"/>
  <c r="BG151" i="13"/>
  <c r="BF151" i="13"/>
  <c r="X151" i="13"/>
  <c r="V151" i="13"/>
  <c r="T151" i="13"/>
  <c r="P151" i="13"/>
  <c r="BK151" i="13" s="1"/>
  <c r="BI148" i="13"/>
  <c r="BH148" i="13"/>
  <c r="BG148" i="13"/>
  <c r="BF148" i="13"/>
  <c r="X148" i="13"/>
  <c r="V148" i="13"/>
  <c r="T148" i="13"/>
  <c r="P148" i="13"/>
  <c r="BI145" i="13"/>
  <c r="BH145" i="13"/>
  <c r="BG145" i="13"/>
  <c r="BF145" i="13"/>
  <c r="X145" i="13"/>
  <c r="V145" i="13"/>
  <c r="T145" i="13"/>
  <c r="P145" i="13"/>
  <c r="BI142" i="13"/>
  <c r="BH142" i="13"/>
  <c r="BG142" i="13"/>
  <c r="BF142" i="13"/>
  <c r="X142" i="13"/>
  <c r="V142" i="13"/>
  <c r="T142" i="13"/>
  <c r="P142" i="13"/>
  <c r="BI138" i="13"/>
  <c r="BH138" i="13"/>
  <c r="BG138" i="13"/>
  <c r="BF138" i="13"/>
  <c r="X138" i="13"/>
  <c r="V138" i="13"/>
  <c r="T138" i="13"/>
  <c r="P138" i="13"/>
  <c r="BI135" i="13"/>
  <c r="BH135" i="13"/>
  <c r="BG135" i="13"/>
  <c r="BF135" i="13"/>
  <c r="X135" i="13"/>
  <c r="V135" i="13"/>
  <c r="T135" i="13"/>
  <c r="P135" i="13"/>
  <c r="J129" i="13"/>
  <c r="J128" i="13"/>
  <c r="F128" i="13"/>
  <c r="F126" i="13"/>
  <c r="E124" i="13"/>
  <c r="J93" i="13"/>
  <c r="J92" i="13"/>
  <c r="F92" i="13"/>
  <c r="F90" i="13"/>
  <c r="E88" i="13"/>
  <c r="J20" i="13"/>
  <c r="E20" i="13"/>
  <c r="F129" i="13" s="1"/>
  <c r="J19" i="13"/>
  <c r="J14" i="13"/>
  <c r="J90" i="13"/>
  <c r="E7" i="13"/>
  <c r="E120" i="13" s="1"/>
  <c r="K41" i="12"/>
  <c r="K40" i="12"/>
  <c r="BA106" i="1" s="1"/>
  <c r="K39" i="12"/>
  <c r="AZ106" i="1" s="1"/>
  <c r="BI460" i="12"/>
  <c r="BH460" i="12"/>
  <c r="BG460" i="12"/>
  <c r="BF460" i="12"/>
  <c r="X460" i="12"/>
  <c r="V460" i="12"/>
  <c r="T460" i="12"/>
  <c r="P460" i="12"/>
  <c r="BI457" i="12"/>
  <c r="BH457" i="12"/>
  <c r="BG457" i="12"/>
  <c r="BF457" i="12"/>
  <c r="X457" i="12"/>
  <c r="V457" i="12"/>
  <c r="T457" i="12"/>
  <c r="P457" i="12"/>
  <c r="BI453" i="12"/>
  <c r="BH453" i="12"/>
  <c r="BG453" i="12"/>
  <c r="BF453" i="12"/>
  <c r="X453" i="12"/>
  <c r="V453" i="12"/>
  <c r="T453" i="12"/>
  <c r="P453" i="12"/>
  <c r="BI449" i="12"/>
  <c r="BH449" i="12"/>
  <c r="BG449" i="12"/>
  <c r="BF449" i="12"/>
  <c r="X449" i="12"/>
  <c r="V449" i="12"/>
  <c r="T449" i="12"/>
  <c r="P449" i="12"/>
  <c r="BI445" i="12"/>
  <c r="BH445" i="12"/>
  <c r="BG445" i="12"/>
  <c r="BF445" i="12"/>
  <c r="X445" i="12"/>
  <c r="V445" i="12"/>
  <c r="T445" i="12"/>
  <c r="P445" i="12"/>
  <c r="BI441" i="12"/>
  <c r="BH441" i="12"/>
  <c r="BG441" i="12"/>
  <c r="BF441" i="12"/>
  <c r="X441" i="12"/>
  <c r="V441" i="12"/>
  <c r="T441" i="12"/>
  <c r="P441" i="12"/>
  <c r="BI437" i="12"/>
  <c r="BH437" i="12"/>
  <c r="BG437" i="12"/>
  <c r="BF437" i="12"/>
  <c r="X437" i="12"/>
  <c r="V437" i="12"/>
  <c r="T437" i="12"/>
  <c r="P437" i="12"/>
  <c r="BI432" i="12"/>
  <c r="BH432" i="12"/>
  <c r="BG432" i="12"/>
  <c r="BF432" i="12"/>
  <c r="X432" i="12"/>
  <c r="X431" i="12" s="1"/>
  <c r="V432" i="12"/>
  <c r="V431" i="12" s="1"/>
  <c r="T432" i="12"/>
  <c r="T431" i="12" s="1"/>
  <c r="P432" i="12"/>
  <c r="BI428" i="12"/>
  <c r="BH428" i="12"/>
  <c r="BG428" i="12"/>
  <c r="BF428" i="12"/>
  <c r="X428" i="12"/>
  <c r="V428" i="12"/>
  <c r="T428" i="12"/>
  <c r="P428" i="12"/>
  <c r="BI425" i="12"/>
  <c r="BH425" i="12"/>
  <c r="BG425" i="12"/>
  <c r="BF425" i="12"/>
  <c r="X425" i="12"/>
  <c r="V425" i="12"/>
  <c r="T425" i="12"/>
  <c r="P425" i="12"/>
  <c r="BI422" i="12"/>
  <c r="BH422" i="12"/>
  <c r="BG422" i="12"/>
  <c r="BF422" i="12"/>
  <c r="X422" i="12"/>
  <c r="V422" i="12"/>
  <c r="T422" i="12"/>
  <c r="P422" i="12"/>
  <c r="BI418" i="12"/>
  <c r="BH418" i="12"/>
  <c r="BG418" i="12"/>
  <c r="BF418" i="12"/>
  <c r="X418" i="12"/>
  <c r="V418" i="12"/>
  <c r="T418" i="12"/>
  <c r="P418" i="12"/>
  <c r="BI415" i="12"/>
  <c r="BH415" i="12"/>
  <c r="BG415" i="12"/>
  <c r="BF415" i="12"/>
  <c r="X415" i="12"/>
  <c r="V415" i="12"/>
  <c r="T415" i="12"/>
  <c r="P415" i="12"/>
  <c r="BI413" i="12"/>
  <c r="BH413" i="12"/>
  <c r="BG413" i="12"/>
  <c r="BF413" i="12"/>
  <c r="X413" i="12"/>
  <c r="V413" i="12"/>
  <c r="T413" i="12"/>
  <c r="P413" i="12"/>
  <c r="BI411" i="12"/>
  <c r="BH411" i="12"/>
  <c r="BG411" i="12"/>
  <c r="BF411" i="12"/>
  <c r="X411" i="12"/>
  <c r="V411" i="12"/>
  <c r="T411" i="12"/>
  <c r="P411" i="12"/>
  <c r="BI408" i="12"/>
  <c r="BH408" i="12"/>
  <c r="BG408" i="12"/>
  <c r="BF408" i="12"/>
  <c r="X408" i="12"/>
  <c r="V408" i="12"/>
  <c r="T408" i="12"/>
  <c r="P408" i="12"/>
  <c r="BI405" i="12"/>
  <c r="BH405" i="12"/>
  <c r="BG405" i="12"/>
  <c r="BF405" i="12"/>
  <c r="X405" i="12"/>
  <c r="V405" i="12"/>
  <c r="T405" i="12"/>
  <c r="P405" i="12"/>
  <c r="BI403" i="12"/>
  <c r="BH403" i="12"/>
  <c r="BG403" i="12"/>
  <c r="BF403" i="12"/>
  <c r="X403" i="12"/>
  <c r="V403" i="12"/>
  <c r="T403" i="12"/>
  <c r="P403" i="12"/>
  <c r="BI401" i="12"/>
  <c r="BH401" i="12"/>
  <c r="BG401" i="12"/>
  <c r="BF401" i="12"/>
  <c r="X401" i="12"/>
  <c r="V401" i="12"/>
  <c r="T401" i="12"/>
  <c r="P401" i="12"/>
  <c r="BI399" i="12"/>
  <c r="BH399" i="12"/>
  <c r="BG399" i="12"/>
  <c r="BF399" i="12"/>
  <c r="X399" i="12"/>
  <c r="V399" i="12"/>
  <c r="T399" i="12"/>
  <c r="P399" i="12"/>
  <c r="BI396" i="12"/>
  <c r="BH396" i="12"/>
  <c r="BG396" i="12"/>
  <c r="BF396" i="12"/>
  <c r="X396" i="12"/>
  <c r="V396" i="12"/>
  <c r="T396" i="12"/>
  <c r="P396" i="12"/>
  <c r="BI393" i="12"/>
  <c r="BH393" i="12"/>
  <c r="BG393" i="12"/>
  <c r="BF393" i="12"/>
  <c r="X393" i="12"/>
  <c r="V393" i="12"/>
  <c r="T393" i="12"/>
  <c r="P393" i="12"/>
  <c r="BI391" i="12"/>
  <c r="BH391" i="12"/>
  <c r="BG391" i="12"/>
  <c r="BF391" i="12"/>
  <c r="X391" i="12"/>
  <c r="V391" i="12"/>
  <c r="T391" i="12"/>
  <c r="P391" i="12"/>
  <c r="BI389" i="12"/>
  <c r="BH389" i="12"/>
  <c r="BG389" i="12"/>
  <c r="BF389" i="12"/>
  <c r="X389" i="12"/>
  <c r="V389" i="12"/>
  <c r="T389" i="12"/>
  <c r="P389" i="12"/>
  <c r="BI387" i="12"/>
  <c r="BH387" i="12"/>
  <c r="BG387" i="12"/>
  <c r="BF387" i="12"/>
  <c r="X387" i="12"/>
  <c r="V387" i="12"/>
  <c r="T387" i="12"/>
  <c r="P387" i="12"/>
  <c r="BI384" i="12"/>
  <c r="BH384" i="12"/>
  <c r="BG384" i="12"/>
  <c r="BF384" i="12"/>
  <c r="X384" i="12"/>
  <c r="V384" i="12"/>
  <c r="T384" i="12"/>
  <c r="P384" i="12"/>
  <c r="BI381" i="12"/>
  <c r="BH381" i="12"/>
  <c r="BG381" i="12"/>
  <c r="BF381" i="12"/>
  <c r="X381" i="12"/>
  <c r="V381" i="12"/>
  <c r="T381" i="12"/>
  <c r="P381" i="12"/>
  <c r="BI379" i="12"/>
  <c r="BH379" i="12"/>
  <c r="BG379" i="12"/>
  <c r="BF379" i="12"/>
  <c r="X379" i="12"/>
  <c r="V379" i="12"/>
  <c r="T379" i="12"/>
  <c r="P379" i="12"/>
  <c r="BI376" i="12"/>
  <c r="BH376" i="12"/>
  <c r="BG376" i="12"/>
  <c r="BF376" i="12"/>
  <c r="X376" i="12"/>
  <c r="V376" i="12"/>
  <c r="T376" i="12"/>
  <c r="P376" i="12"/>
  <c r="BI373" i="12"/>
  <c r="BH373" i="12"/>
  <c r="BG373" i="12"/>
  <c r="BF373" i="12"/>
  <c r="X373" i="12"/>
  <c r="V373" i="12"/>
  <c r="T373" i="12"/>
  <c r="P373" i="12"/>
  <c r="BI370" i="12"/>
  <c r="BH370" i="12"/>
  <c r="BG370" i="12"/>
  <c r="BF370" i="12"/>
  <c r="X370" i="12"/>
  <c r="V370" i="12"/>
  <c r="T370" i="12"/>
  <c r="P370" i="12"/>
  <c r="BI367" i="12"/>
  <c r="BH367" i="12"/>
  <c r="BG367" i="12"/>
  <c r="BF367" i="12"/>
  <c r="X367" i="12"/>
  <c r="V367" i="12"/>
  <c r="T367" i="12"/>
  <c r="P367" i="12"/>
  <c r="BI365" i="12"/>
  <c r="BH365" i="12"/>
  <c r="BG365" i="12"/>
  <c r="BF365" i="12"/>
  <c r="X365" i="12"/>
  <c r="V365" i="12"/>
  <c r="T365" i="12"/>
  <c r="P365" i="12"/>
  <c r="BI363" i="12"/>
  <c r="BH363" i="12"/>
  <c r="BG363" i="12"/>
  <c r="BF363" i="12"/>
  <c r="X363" i="12"/>
  <c r="V363" i="12"/>
  <c r="T363" i="12"/>
  <c r="P363" i="12"/>
  <c r="BI361" i="12"/>
  <c r="BH361" i="12"/>
  <c r="BG361" i="12"/>
  <c r="BF361" i="12"/>
  <c r="X361" i="12"/>
  <c r="V361" i="12"/>
  <c r="T361" i="12"/>
  <c r="P361" i="12"/>
  <c r="BI359" i="12"/>
  <c r="BH359" i="12"/>
  <c r="BG359" i="12"/>
  <c r="BF359" i="12"/>
  <c r="X359" i="12"/>
  <c r="V359" i="12"/>
  <c r="T359" i="12"/>
  <c r="P359" i="12"/>
  <c r="BI356" i="12"/>
  <c r="BH356" i="12"/>
  <c r="BG356" i="12"/>
  <c r="BF356" i="12"/>
  <c r="X356" i="12"/>
  <c r="V356" i="12"/>
  <c r="T356" i="12"/>
  <c r="P356" i="12"/>
  <c r="BI353" i="12"/>
  <c r="BH353" i="12"/>
  <c r="BG353" i="12"/>
  <c r="BF353" i="12"/>
  <c r="X353" i="12"/>
  <c r="V353" i="12"/>
  <c r="T353" i="12"/>
  <c r="P353" i="12"/>
  <c r="BI350" i="12"/>
  <c r="BH350" i="12"/>
  <c r="BG350" i="12"/>
  <c r="BF350" i="12"/>
  <c r="X350" i="12"/>
  <c r="V350" i="12"/>
  <c r="T350" i="12"/>
  <c r="P350" i="12"/>
  <c r="BI347" i="12"/>
  <c r="BH347" i="12"/>
  <c r="BG347" i="12"/>
  <c r="BF347" i="12"/>
  <c r="X347" i="12"/>
  <c r="V347" i="12"/>
  <c r="T347" i="12"/>
  <c r="P347" i="12"/>
  <c r="BI344" i="12"/>
  <c r="BH344" i="12"/>
  <c r="BG344" i="12"/>
  <c r="BF344" i="12"/>
  <c r="X344" i="12"/>
  <c r="V344" i="12"/>
  <c r="T344" i="12"/>
  <c r="P344" i="12"/>
  <c r="BI341" i="12"/>
  <c r="BH341" i="12"/>
  <c r="BG341" i="12"/>
  <c r="BF341" i="12"/>
  <c r="X341" i="12"/>
  <c r="V341" i="12"/>
  <c r="T341" i="12"/>
  <c r="P341" i="12"/>
  <c r="BI339" i="12"/>
  <c r="BH339" i="12"/>
  <c r="BG339" i="12"/>
  <c r="BF339" i="12"/>
  <c r="X339" i="12"/>
  <c r="V339" i="12"/>
  <c r="T339" i="12"/>
  <c r="P339" i="12"/>
  <c r="BI336" i="12"/>
  <c r="BH336" i="12"/>
  <c r="BG336" i="12"/>
  <c r="BF336" i="12"/>
  <c r="X336" i="12"/>
  <c r="V336" i="12"/>
  <c r="T336" i="12"/>
  <c r="P336" i="12"/>
  <c r="BI333" i="12"/>
  <c r="BH333" i="12"/>
  <c r="BG333" i="12"/>
  <c r="BF333" i="12"/>
  <c r="X333" i="12"/>
  <c r="V333" i="12"/>
  <c r="T333" i="12"/>
  <c r="P333" i="12"/>
  <c r="BI330" i="12"/>
  <c r="BH330" i="12"/>
  <c r="BG330" i="12"/>
  <c r="BF330" i="12"/>
  <c r="X330" i="12"/>
  <c r="V330" i="12"/>
  <c r="T330" i="12"/>
  <c r="P330" i="12"/>
  <c r="BI328" i="12"/>
  <c r="BH328" i="12"/>
  <c r="BG328" i="12"/>
  <c r="BF328" i="12"/>
  <c r="X328" i="12"/>
  <c r="V328" i="12"/>
  <c r="T328" i="12"/>
  <c r="P328" i="12"/>
  <c r="BI325" i="12"/>
  <c r="BH325" i="12"/>
  <c r="BG325" i="12"/>
  <c r="BF325" i="12"/>
  <c r="X325" i="12"/>
  <c r="V325" i="12"/>
  <c r="T325" i="12"/>
  <c r="P325" i="12"/>
  <c r="K325" i="12" s="1"/>
  <c r="BI322" i="12"/>
  <c r="BH322" i="12"/>
  <c r="BG322" i="12"/>
  <c r="BF322" i="12"/>
  <c r="X322" i="12"/>
  <c r="V322" i="12"/>
  <c r="T322" i="12"/>
  <c r="P322" i="12"/>
  <c r="BI319" i="12"/>
  <c r="BH319" i="12"/>
  <c r="BG319" i="12"/>
  <c r="BF319" i="12"/>
  <c r="X319" i="12"/>
  <c r="V319" i="12"/>
  <c r="T319" i="12"/>
  <c r="P319" i="12"/>
  <c r="BI316" i="12"/>
  <c r="BH316" i="12"/>
  <c r="BG316" i="12"/>
  <c r="BF316" i="12"/>
  <c r="X316" i="12"/>
  <c r="V316" i="12"/>
  <c r="T316" i="12"/>
  <c r="P316" i="12"/>
  <c r="BI313" i="12"/>
  <c r="BH313" i="12"/>
  <c r="BG313" i="12"/>
  <c r="BF313" i="12"/>
  <c r="X313" i="12"/>
  <c r="V313" i="12"/>
  <c r="T313" i="12"/>
  <c r="P313" i="12"/>
  <c r="BI310" i="12"/>
  <c r="BH310" i="12"/>
  <c r="BG310" i="12"/>
  <c r="BF310" i="12"/>
  <c r="X310" i="12"/>
  <c r="V310" i="12"/>
  <c r="T310" i="12"/>
  <c r="P310" i="12"/>
  <c r="BI307" i="12"/>
  <c r="BH307" i="12"/>
  <c r="BG307" i="12"/>
  <c r="BF307" i="12"/>
  <c r="X307" i="12"/>
  <c r="V307" i="12"/>
  <c r="T307" i="12"/>
  <c r="P307" i="12"/>
  <c r="BI304" i="12"/>
  <c r="BH304" i="12"/>
  <c r="BG304" i="12"/>
  <c r="BF304" i="12"/>
  <c r="X304" i="12"/>
  <c r="V304" i="12"/>
  <c r="T304" i="12"/>
  <c r="P304" i="12"/>
  <c r="BI301" i="12"/>
  <c r="BH301" i="12"/>
  <c r="BG301" i="12"/>
  <c r="BF301" i="12"/>
  <c r="X301" i="12"/>
  <c r="V301" i="12"/>
  <c r="T301" i="12"/>
  <c r="P301" i="12"/>
  <c r="BI299" i="12"/>
  <c r="BH299" i="12"/>
  <c r="BG299" i="12"/>
  <c r="BF299" i="12"/>
  <c r="X299" i="12"/>
  <c r="V299" i="12"/>
  <c r="T299" i="12"/>
  <c r="P299" i="12"/>
  <c r="BI295" i="12"/>
  <c r="BH295" i="12"/>
  <c r="BG295" i="12"/>
  <c r="BF295" i="12"/>
  <c r="X295" i="12"/>
  <c r="V295" i="12"/>
  <c r="T295" i="12"/>
  <c r="P295" i="12"/>
  <c r="BI292" i="12"/>
  <c r="BH292" i="12"/>
  <c r="BG292" i="12"/>
  <c r="BF292" i="12"/>
  <c r="X292" i="12"/>
  <c r="V292" i="12"/>
  <c r="T292" i="12"/>
  <c r="P292" i="12"/>
  <c r="BI289" i="12"/>
  <c r="BH289" i="12"/>
  <c r="BG289" i="12"/>
  <c r="BF289" i="12"/>
  <c r="X289" i="12"/>
  <c r="V289" i="12"/>
  <c r="T289" i="12"/>
  <c r="P289" i="12"/>
  <c r="BI287" i="12"/>
  <c r="BH287" i="12"/>
  <c r="BG287" i="12"/>
  <c r="BF287" i="12"/>
  <c r="X287" i="12"/>
  <c r="V287" i="12"/>
  <c r="T287" i="12"/>
  <c r="P287" i="12"/>
  <c r="BI285" i="12"/>
  <c r="BH285" i="12"/>
  <c r="BG285" i="12"/>
  <c r="BF285" i="12"/>
  <c r="X285" i="12"/>
  <c r="V285" i="12"/>
  <c r="T285" i="12"/>
  <c r="P285" i="12"/>
  <c r="BI282" i="12"/>
  <c r="BH282" i="12"/>
  <c r="BG282" i="12"/>
  <c r="BF282" i="12"/>
  <c r="X282" i="12"/>
  <c r="V282" i="12"/>
  <c r="T282" i="12"/>
  <c r="P282" i="12"/>
  <c r="BI279" i="12"/>
  <c r="BH279" i="12"/>
  <c r="BG279" i="12"/>
  <c r="BF279" i="12"/>
  <c r="X279" i="12"/>
  <c r="V279" i="12"/>
  <c r="T279" i="12"/>
  <c r="P279" i="12"/>
  <c r="BI275" i="12"/>
  <c r="BH275" i="12"/>
  <c r="BG275" i="12"/>
  <c r="BF275" i="12"/>
  <c r="X275" i="12"/>
  <c r="X274" i="12"/>
  <c r="V275" i="12"/>
  <c r="V274" i="12"/>
  <c r="T275" i="12"/>
  <c r="T274" i="12" s="1"/>
  <c r="P275" i="12"/>
  <c r="BI271" i="12"/>
  <c r="BH271" i="12"/>
  <c r="BG271" i="12"/>
  <c r="BF271" i="12"/>
  <c r="X271" i="12"/>
  <c r="V271" i="12"/>
  <c r="T271" i="12"/>
  <c r="P271" i="12"/>
  <c r="BI268" i="12"/>
  <c r="BH268" i="12"/>
  <c r="BG268" i="12"/>
  <c r="BF268" i="12"/>
  <c r="X268" i="12"/>
  <c r="V268" i="12"/>
  <c r="T268" i="12"/>
  <c r="P268" i="12"/>
  <c r="BI265" i="12"/>
  <c r="BH265" i="12"/>
  <c r="BG265" i="12"/>
  <c r="BF265" i="12"/>
  <c r="X265" i="12"/>
  <c r="V265" i="12"/>
  <c r="T265" i="12"/>
  <c r="P265" i="12"/>
  <c r="BI261" i="12"/>
  <c r="BH261" i="12"/>
  <c r="BG261" i="12"/>
  <c r="BF261" i="12"/>
  <c r="X261" i="12"/>
  <c r="V261" i="12"/>
  <c r="T261" i="12"/>
  <c r="P261" i="12"/>
  <c r="BI258" i="12"/>
  <c r="BH258" i="12"/>
  <c r="BG258" i="12"/>
  <c r="BF258" i="12"/>
  <c r="X258" i="12"/>
  <c r="V258" i="12"/>
  <c r="T258" i="12"/>
  <c r="P258" i="12"/>
  <c r="BI255" i="12"/>
  <c r="BH255" i="12"/>
  <c r="BG255" i="12"/>
  <c r="BF255" i="12"/>
  <c r="X255" i="12"/>
  <c r="V255" i="12"/>
  <c r="T255" i="12"/>
  <c r="P255" i="12"/>
  <c r="BI251" i="12"/>
  <c r="BH251" i="12"/>
  <c r="BG251" i="12"/>
  <c r="BF251" i="12"/>
  <c r="X251" i="12"/>
  <c r="X250" i="12"/>
  <c r="V251" i="12"/>
  <c r="V250" i="12" s="1"/>
  <c r="T251" i="12"/>
  <c r="T250" i="12" s="1"/>
  <c r="P251" i="12"/>
  <c r="BI247" i="12"/>
  <c r="BH247" i="12"/>
  <c r="BG247" i="12"/>
  <c r="BF247" i="12"/>
  <c r="X247" i="12"/>
  <c r="X246" i="12" s="1"/>
  <c r="V247" i="12"/>
  <c r="V246" i="12"/>
  <c r="T247" i="12"/>
  <c r="T246" i="12" s="1"/>
  <c r="P247" i="12"/>
  <c r="BI241" i="12"/>
  <c r="BH241" i="12"/>
  <c r="BG241" i="12"/>
  <c r="BF241" i="12"/>
  <c r="X241" i="12"/>
  <c r="V241" i="12"/>
  <c r="T241" i="12"/>
  <c r="P241" i="12"/>
  <c r="BI234" i="12"/>
  <c r="BH234" i="12"/>
  <c r="BG234" i="12"/>
  <c r="BF234" i="12"/>
  <c r="X234" i="12"/>
  <c r="V234" i="12"/>
  <c r="T234" i="12"/>
  <c r="P234" i="12"/>
  <c r="BI231" i="12"/>
  <c r="BH231" i="12"/>
  <c r="BG231" i="12"/>
  <c r="BF231" i="12"/>
  <c r="X231" i="12"/>
  <c r="V231" i="12"/>
  <c r="T231" i="12"/>
  <c r="P231" i="12"/>
  <c r="BI228" i="12"/>
  <c r="BH228" i="12"/>
  <c r="BG228" i="12"/>
  <c r="BF228" i="12"/>
  <c r="X228" i="12"/>
  <c r="V228" i="12"/>
  <c r="T228" i="12"/>
  <c r="P228" i="12"/>
  <c r="BI223" i="12"/>
  <c r="BH223" i="12"/>
  <c r="BG223" i="12"/>
  <c r="BF223" i="12"/>
  <c r="X223" i="12"/>
  <c r="V223" i="12"/>
  <c r="T223" i="12"/>
  <c r="P223" i="12"/>
  <c r="BI218" i="12"/>
  <c r="BH218" i="12"/>
  <c r="BG218" i="12"/>
  <c r="BF218" i="12"/>
  <c r="X218" i="12"/>
  <c r="V218" i="12"/>
  <c r="T218" i="12"/>
  <c r="P218" i="12"/>
  <c r="BI213" i="12"/>
  <c r="BH213" i="12"/>
  <c r="BG213" i="12"/>
  <c r="BF213" i="12"/>
  <c r="X213" i="12"/>
  <c r="V213" i="12"/>
  <c r="T213" i="12"/>
  <c r="P213" i="12"/>
  <c r="BI210" i="12"/>
  <c r="BH210" i="12"/>
  <c r="BG210" i="12"/>
  <c r="BF210" i="12"/>
  <c r="X210" i="12"/>
  <c r="V210" i="12"/>
  <c r="T210" i="12"/>
  <c r="P210" i="12"/>
  <c r="BK210" i="12" s="1"/>
  <c r="BI205" i="12"/>
  <c r="BH205" i="12"/>
  <c r="BG205" i="12"/>
  <c r="BF205" i="12"/>
  <c r="X205" i="12"/>
  <c r="V205" i="12"/>
  <c r="T205" i="12"/>
  <c r="P205" i="12"/>
  <c r="BI200" i="12"/>
  <c r="BH200" i="12"/>
  <c r="BG200" i="12"/>
  <c r="BF200" i="12"/>
  <c r="X200" i="12"/>
  <c r="V200" i="12"/>
  <c r="T200" i="12"/>
  <c r="P200" i="12"/>
  <c r="BI195" i="12"/>
  <c r="BH195" i="12"/>
  <c r="BG195" i="12"/>
  <c r="BF195" i="12"/>
  <c r="X195" i="12"/>
  <c r="V195" i="12"/>
  <c r="T195" i="12"/>
  <c r="P195" i="12"/>
  <c r="BI190" i="12"/>
  <c r="BH190" i="12"/>
  <c r="BG190" i="12"/>
  <c r="BF190" i="12"/>
  <c r="X190" i="12"/>
  <c r="V190" i="12"/>
  <c r="T190" i="12"/>
  <c r="P190" i="12"/>
  <c r="BI187" i="12"/>
  <c r="BH187" i="12"/>
  <c r="BG187" i="12"/>
  <c r="BF187" i="12"/>
  <c r="X187" i="12"/>
  <c r="V187" i="12"/>
  <c r="T187" i="12"/>
  <c r="P187" i="12"/>
  <c r="BI184" i="12"/>
  <c r="BH184" i="12"/>
  <c r="BG184" i="12"/>
  <c r="BF184" i="12"/>
  <c r="X184" i="12"/>
  <c r="V184" i="12"/>
  <c r="T184" i="12"/>
  <c r="P184" i="12"/>
  <c r="BI179" i="12"/>
  <c r="BH179" i="12"/>
  <c r="BG179" i="12"/>
  <c r="BF179" i="12"/>
  <c r="X179" i="12"/>
  <c r="V179" i="12"/>
  <c r="T179" i="12"/>
  <c r="P179" i="12"/>
  <c r="BI174" i="12"/>
  <c r="BH174" i="12"/>
  <c r="BG174" i="12"/>
  <c r="BF174" i="12"/>
  <c r="X174" i="12"/>
  <c r="V174" i="12"/>
  <c r="T174" i="12"/>
  <c r="P174" i="12"/>
  <c r="BI169" i="12"/>
  <c r="BH169" i="12"/>
  <c r="BG169" i="12"/>
  <c r="BF169" i="12"/>
  <c r="X169" i="12"/>
  <c r="V169" i="12"/>
  <c r="T169" i="12"/>
  <c r="P169" i="12"/>
  <c r="BI166" i="12"/>
  <c r="BH166" i="12"/>
  <c r="BG166" i="12"/>
  <c r="BF166" i="12"/>
  <c r="X166" i="12"/>
  <c r="V166" i="12"/>
  <c r="T166" i="12"/>
  <c r="P166" i="12"/>
  <c r="BI161" i="12"/>
  <c r="BH161" i="12"/>
  <c r="BG161" i="12"/>
  <c r="BF161" i="12"/>
  <c r="X161" i="12"/>
  <c r="V161" i="12"/>
  <c r="T161" i="12"/>
  <c r="P161" i="12"/>
  <c r="BI158" i="12"/>
  <c r="BH158" i="12"/>
  <c r="BG158" i="12"/>
  <c r="BF158" i="12"/>
  <c r="X158" i="12"/>
  <c r="V158" i="12"/>
  <c r="T158" i="12"/>
  <c r="P158" i="12"/>
  <c r="BI155" i="12"/>
  <c r="BH155" i="12"/>
  <c r="BG155" i="12"/>
  <c r="BF155" i="12"/>
  <c r="X155" i="12"/>
  <c r="V155" i="12"/>
  <c r="T155" i="12"/>
  <c r="P155" i="12"/>
  <c r="BK155" i="12" s="1"/>
  <c r="BI150" i="12"/>
  <c r="BH150" i="12"/>
  <c r="BG150" i="12"/>
  <c r="BF150" i="12"/>
  <c r="X150" i="12"/>
  <c r="V150" i="12"/>
  <c r="T150" i="12"/>
  <c r="P150" i="12"/>
  <c r="BI147" i="12"/>
  <c r="BH147" i="12"/>
  <c r="BG147" i="12"/>
  <c r="BF147" i="12"/>
  <c r="X147" i="12"/>
  <c r="V147" i="12"/>
  <c r="T147" i="12"/>
  <c r="P147" i="12"/>
  <c r="BI144" i="12"/>
  <c r="BH144" i="12"/>
  <c r="BG144" i="12"/>
  <c r="BF144" i="12"/>
  <c r="X144" i="12"/>
  <c r="V144" i="12"/>
  <c r="T144" i="12"/>
  <c r="P144" i="12"/>
  <c r="BI141" i="12"/>
  <c r="BH141" i="12"/>
  <c r="BG141" i="12"/>
  <c r="BF141" i="12"/>
  <c r="X141" i="12"/>
  <c r="V141" i="12"/>
  <c r="T141" i="12"/>
  <c r="P141" i="12"/>
  <c r="BI138" i="12"/>
  <c r="BH138" i="12"/>
  <c r="BG138" i="12"/>
  <c r="BF138" i="12"/>
  <c r="X138" i="12"/>
  <c r="V138" i="12"/>
  <c r="T138" i="12"/>
  <c r="P138" i="12"/>
  <c r="BI135" i="12"/>
  <c r="BH135" i="12"/>
  <c r="BG135" i="12"/>
  <c r="BF135" i="12"/>
  <c r="X135" i="12"/>
  <c r="V135" i="12"/>
  <c r="T135" i="12"/>
  <c r="P135" i="12"/>
  <c r="J129" i="12"/>
  <c r="J128" i="12"/>
  <c r="F128" i="12"/>
  <c r="F126" i="12"/>
  <c r="E124" i="12"/>
  <c r="J93" i="12"/>
  <c r="J92" i="12"/>
  <c r="F92" i="12"/>
  <c r="F90" i="12"/>
  <c r="E88" i="12"/>
  <c r="J20" i="12"/>
  <c r="E20" i="12"/>
  <c r="F93" i="12" s="1"/>
  <c r="J19" i="12"/>
  <c r="J14" i="12"/>
  <c r="J126" i="12"/>
  <c r="E7" i="12"/>
  <c r="E84" i="12" s="1"/>
  <c r="K41" i="11"/>
  <c r="K40" i="11"/>
  <c r="BA105" i="1"/>
  <c r="K39" i="11"/>
  <c r="AZ105" i="1"/>
  <c r="BI405" i="11"/>
  <c r="BH405" i="11"/>
  <c r="BG405" i="11"/>
  <c r="BF405" i="11"/>
  <c r="X405" i="11"/>
  <c r="V405" i="11"/>
  <c r="T405" i="11"/>
  <c r="P405" i="11"/>
  <c r="BI402" i="11"/>
  <c r="BH402" i="11"/>
  <c r="BG402" i="11"/>
  <c r="BF402" i="11"/>
  <c r="X402" i="11"/>
  <c r="V402" i="11"/>
  <c r="T402" i="11"/>
  <c r="P402" i="11"/>
  <c r="K402" i="11" s="1"/>
  <c r="BE402" i="11" s="1"/>
  <c r="BI398" i="11"/>
  <c r="BH398" i="11"/>
  <c r="BG398" i="11"/>
  <c r="BF398" i="11"/>
  <c r="X398" i="11"/>
  <c r="V398" i="11"/>
  <c r="T398" i="11"/>
  <c r="P398" i="11"/>
  <c r="K398" i="11" s="1"/>
  <c r="BI394" i="11"/>
  <c r="BH394" i="11"/>
  <c r="BG394" i="11"/>
  <c r="BF394" i="11"/>
  <c r="X394" i="11"/>
  <c r="V394" i="11"/>
  <c r="T394" i="11"/>
  <c r="P394" i="11"/>
  <c r="K394" i="11" s="1"/>
  <c r="BE394" i="11" s="1"/>
  <c r="BI390" i="11"/>
  <c r="BH390" i="11"/>
  <c r="BG390" i="11"/>
  <c r="BF390" i="11"/>
  <c r="X390" i="11"/>
  <c r="V390" i="11"/>
  <c r="T390" i="11"/>
  <c r="P390" i="11"/>
  <c r="BI386" i="11"/>
  <c r="BH386" i="11"/>
  <c r="BG386" i="11"/>
  <c r="BF386" i="11"/>
  <c r="X386" i="11"/>
  <c r="V386" i="11"/>
  <c r="T386" i="11"/>
  <c r="P386" i="11"/>
  <c r="K386" i="11" s="1"/>
  <c r="BE386" i="11" s="1"/>
  <c r="BI382" i="11"/>
  <c r="BH382" i="11"/>
  <c r="BG382" i="11"/>
  <c r="BF382" i="11"/>
  <c r="X382" i="11"/>
  <c r="V382" i="11"/>
  <c r="T382" i="11"/>
  <c r="P382" i="11"/>
  <c r="BI377" i="11"/>
  <c r="BH377" i="11"/>
  <c r="BG377" i="11"/>
  <c r="BF377" i="11"/>
  <c r="X377" i="11"/>
  <c r="X376" i="11"/>
  <c r="V377" i="11"/>
  <c r="V376" i="11"/>
  <c r="T377" i="11"/>
  <c r="T376" i="11" s="1"/>
  <c r="P377" i="11"/>
  <c r="BI373" i="11"/>
  <c r="BH373" i="11"/>
  <c r="BG373" i="11"/>
  <c r="BF373" i="11"/>
  <c r="X373" i="11"/>
  <c r="X372" i="11"/>
  <c r="V373" i="11"/>
  <c r="V372" i="11" s="1"/>
  <c r="T373" i="11"/>
  <c r="T372" i="11" s="1"/>
  <c r="P373" i="11"/>
  <c r="BI369" i="11"/>
  <c r="BH369" i="11"/>
  <c r="BG369" i="11"/>
  <c r="BF369" i="11"/>
  <c r="X369" i="11"/>
  <c r="V369" i="11"/>
  <c r="T369" i="11"/>
  <c r="P369" i="11"/>
  <c r="BI366" i="11"/>
  <c r="BH366" i="11"/>
  <c r="BG366" i="11"/>
  <c r="BF366" i="11"/>
  <c r="X366" i="11"/>
  <c r="V366" i="11"/>
  <c r="T366" i="11"/>
  <c r="P366" i="11"/>
  <c r="K366" i="11" s="1"/>
  <c r="BI363" i="11"/>
  <c r="BH363" i="11"/>
  <c r="BG363" i="11"/>
  <c r="BF363" i="11"/>
  <c r="X363" i="11"/>
  <c r="V363" i="11"/>
  <c r="T363" i="11"/>
  <c r="P363" i="11"/>
  <c r="BI359" i="11"/>
  <c r="BH359" i="11"/>
  <c r="BG359" i="11"/>
  <c r="BF359" i="11"/>
  <c r="X359" i="11"/>
  <c r="V359" i="11"/>
  <c r="T359" i="11"/>
  <c r="P359" i="11"/>
  <c r="BI356" i="11"/>
  <c r="BH356" i="11"/>
  <c r="BG356" i="11"/>
  <c r="BF356" i="11"/>
  <c r="X356" i="11"/>
  <c r="V356" i="11"/>
  <c r="T356" i="11"/>
  <c r="P356" i="11"/>
  <c r="BI353" i="11"/>
  <c r="BH353" i="11"/>
  <c r="BG353" i="11"/>
  <c r="BF353" i="11"/>
  <c r="X353" i="11"/>
  <c r="V353" i="11"/>
  <c r="T353" i="11"/>
  <c r="P353" i="11"/>
  <c r="BI350" i="11"/>
  <c r="BH350" i="11"/>
  <c r="BG350" i="11"/>
  <c r="BF350" i="11"/>
  <c r="X350" i="11"/>
  <c r="V350" i="11"/>
  <c r="T350" i="11"/>
  <c r="P350" i="11"/>
  <c r="BI347" i="11"/>
  <c r="BH347" i="11"/>
  <c r="BG347" i="11"/>
  <c r="BF347" i="11"/>
  <c r="X347" i="11"/>
  <c r="V347" i="11"/>
  <c r="T347" i="11"/>
  <c r="P347" i="11"/>
  <c r="BI344" i="11"/>
  <c r="BH344" i="11"/>
  <c r="BG344" i="11"/>
  <c r="BF344" i="11"/>
  <c r="X344" i="11"/>
  <c r="V344" i="11"/>
  <c r="T344" i="11"/>
  <c r="P344" i="11"/>
  <c r="BI341" i="11"/>
  <c r="BH341" i="11"/>
  <c r="BG341" i="11"/>
  <c r="BF341" i="11"/>
  <c r="X341" i="11"/>
  <c r="V341" i="11"/>
  <c r="T341" i="11"/>
  <c r="P341" i="11"/>
  <c r="BK341" i="11" s="1"/>
  <c r="BI338" i="11"/>
  <c r="BH338" i="11"/>
  <c r="BG338" i="11"/>
  <c r="BF338" i="11"/>
  <c r="X338" i="11"/>
  <c r="V338" i="11"/>
  <c r="T338" i="11"/>
  <c r="P338" i="11"/>
  <c r="BI335" i="11"/>
  <c r="BH335" i="11"/>
  <c r="BG335" i="11"/>
  <c r="BF335" i="11"/>
  <c r="X335" i="11"/>
  <c r="V335" i="11"/>
  <c r="T335" i="11"/>
  <c r="P335" i="11"/>
  <c r="BI332" i="11"/>
  <c r="BH332" i="11"/>
  <c r="BG332" i="11"/>
  <c r="BF332" i="11"/>
  <c r="X332" i="11"/>
  <c r="V332" i="11"/>
  <c r="T332" i="11"/>
  <c r="P332" i="11"/>
  <c r="BI329" i="11"/>
  <c r="BH329" i="11"/>
  <c r="BG329" i="11"/>
  <c r="BF329" i="11"/>
  <c r="X329" i="11"/>
  <c r="V329" i="11"/>
  <c r="T329" i="11"/>
  <c r="P329" i="11"/>
  <c r="BI326" i="11"/>
  <c r="BH326" i="11"/>
  <c r="BG326" i="11"/>
  <c r="BF326" i="11"/>
  <c r="X326" i="11"/>
  <c r="V326" i="11"/>
  <c r="T326" i="11"/>
  <c r="P326" i="11"/>
  <c r="BI323" i="11"/>
  <c r="BH323" i="11"/>
  <c r="BG323" i="11"/>
  <c r="BF323" i="11"/>
  <c r="X323" i="11"/>
  <c r="V323" i="11"/>
  <c r="T323" i="11"/>
  <c r="P323" i="11"/>
  <c r="BI320" i="11"/>
  <c r="BH320" i="11"/>
  <c r="BG320" i="11"/>
  <c r="BF320" i="11"/>
  <c r="X320" i="11"/>
  <c r="V320" i="11"/>
  <c r="T320" i="11"/>
  <c r="P320" i="11"/>
  <c r="BI317" i="11"/>
  <c r="BH317" i="11"/>
  <c r="BG317" i="11"/>
  <c r="BF317" i="11"/>
  <c r="X317" i="11"/>
  <c r="V317" i="11"/>
  <c r="T317" i="11"/>
  <c r="P317" i="11"/>
  <c r="BI313" i="11"/>
  <c r="BH313" i="11"/>
  <c r="BG313" i="11"/>
  <c r="BF313" i="11"/>
  <c r="X313" i="11"/>
  <c r="V313" i="11"/>
  <c r="T313" i="11"/>
  <c r="P313" i="11"/>
  <c r="BI310" i="11"/>
  <c r="BH310" i="11"/>
  <c r="BG310" i="11"/>
  <c r="BF310" i="11"/>
  <c r="X310" i="11"/>
  <c r="V310" i="11"/>
  <c r="T310" i="11"/>
  <c r="P310" i="11"/>
  <c r="BI308" i="11"/>
  <c r="BH308" i="11"/>
  <c r="BG308" i="11"/>
  <c r="BF308" i="11"/>
  <c r="X308" i="11"/>
  <c r="V308" i="11"/>
  <c r="T308" i="11"/>
  <c r="P308" i="11"/>
  <c r="BI305" i="11"/>
  <c r="BH305" i="11"/>
  <c r="BG305" i="11"/>
  <c r="BF305" i="11"/>
  <c r="X305" i="11"/>
  <c r="V305" i="11"/>
  <c r="T305" i="11"/>
  <c r="P305" i="11"/>
  <c r="BI302" i="11"/>
  <c r="BH302" i="11"/>
  <c r="BG302" i="11"/>
  <c r="BF302" i="11"/>
  <c r="X302" i="11"/>
  <c r="V302" i="11"/>
  <c r="T302" i="11"/>
  <c r="P302" i="11"/>
  <c r="BI299" i="11"/>
  <c r="BH299" i="11"/>
  <c r="BG299" i="11"/>
  <c r="BF299" i="11"/>
  <c r="X299" i="11"/>
  <c r="V299" i="11"/>
  <c r="T299" i="11"/>
  <c r="P299" i="11"/>
  <c r="BI296" i="11"/>
  <c r="BH296" i="11"/>
  <c r="BG296" i="11"/>
  <c r="BF296" i="11"/>
  <c r="X296" i="11"/>
  <c r="V296" i="11"/>
  <c r="T296" i="11"/>
  <c r="P296" i="11"/>
  <c r="BI293" i="11"/>
  <c r="BH293" i="11"/>
  <c r="BG293" i="11"/>
  <c r="BF293" i="11"/>
  <c r="X293" i="11"/>
  <c r="V293" i="11"/>
  <c r="T293" i="11"/>
  <c r="P293" i="11"/>
  <c r="BI289" i="11"/>
  <c r="BH289" i="11"/>
  <c r="BG289" i="11"/>
  <c r="BF289" i="11"/>
  <c r="X289" i="11"/>
  <c r="V289" i="11"/>
  <c r="T289" i="11"/>
  <c r="P289" i="11"/>
  <c r="BI286" i="11"/>
  <c r="BH286" i="11"/>
  <c r="BG286" i="11"/>
  <c r="BF286" i="11"/>
  <c r="X286" i="11"/>
  <c r="V286" i="11"/>
  <c r="T286" i="11"/>
  <c r="P286" i="11"/>
  <c r="BI283" i="11"/>
  <c r="BH283" i="11"/>
  <c r="BG283" i="11"/>
  <c r="BF283" i="11"/>
  <c r="X283" i="11"/>
  <c r="V283" i="11"/>
  <c r="T283" i="11"/>
  <c r="P283" i="11"/>
  <c r="BI280" i="11"/>
  <c r="BH280" i="11"/>
  <c r="BG280" i="11"/>
  <c r="BF280" i="11"/>
  <c r="X280" i="11"/>
  <c r="V280" i="11"/>
  <c r="T280" i="11"/>
  <c r="P280" i="11"/>
  <c r="BI277" i="11"/>
  <c r="BH277" i="11"/>
  <c r="BG277" i="11"/>
  <c r="BF277" i="11"/>
  <c r="X277" i="11"/>
  <c r="V277" i="11"/>
  <c r="T277" i="11"/>
  <c r="P277" i="11"/>
  <c r="BI274" i="11"/>
  <c r="BH274" i="11"/>
  <c r="BG274" i="11"/>
  <c r="BF274" i="11"/>
  <c r="X274" i="11"/>
  <c r="V274" i="11"/>
  <c r="T274" i="11"/>
  <c r="P274" i="11"/>
  <c r="BI270" i="11"/>
  <c r="BH270" i="11"/>
  <c r="BG270" i="11"/>
  <c r="BF270" i="11"/>
  <c r="X270" i="11"/>
  <c r="X269" i="11" s="1"/>
  <c r="V270" i="11"/>
  <c r="V269" i="11"/>
  <c r="T270" i="11"/>
  <c r="T269" i="11" s="1"/>
  <c r="P270" i="11"/>
  <c r="BI266" i="11"/>
  <c r="BH266" i="11"/>
  <c r="BG266" i="11"/>
  <c r="BF266" i="11"/>
  <c r="X266" i="11"/>
  <c r="V266" i="11"/>
  <c r="T266" i="11"/>
  <c r="P266" i="11"/>
  <c r="K266" i="11" s="1"/>
  <c r="BI263" i="11"/>
  <c r="BH263" i="11"/>
  <c r="BG263" i="11"/>
  <c r="BF263" i="11"/>
  <c r="X263" i="11"/>
  <c r="V263" i="11"/>
  <c r="T263" i="11"/>
  <c r="P263" i="11"/>
  <c r="BI260" i="11"/>
  <c r="BH260" i="11"/>
  <c r="BG260" i="11"/>
  <c r="BF260" i="11"/>
  <c r="X260" i="11"/>
  <c r="V260" i="11"/>
  <c r="T260" i="11"/>
  <c r="P260" i="11"/>
  <c r="BI256" i="11"/>
  <c r="BH256" i="11"/>
  <c r="BG256" i="11"/>
  <c r="BF256" i="11"/>
  <c r="X256" i="11"/>
  <c r="X255" i="11" s="1"/>
  <c r="V256" i="11"/>
  <c r="V255" i="11"/>
  <c r="T256" i="11"/>
  <c r="T255" i="11" s="1"/>
  <c r="P256" i="11"/>
  <c r="BI252" i="11"/>
  <c r="BH252" i="11"/>
  <c r="BG252" i="11"/>
  <c r="BF252" i="11"/>
  <c r="X252" i="11"/>
  <c r="X251" i="11" s="1"/>
  <c r="V252" i="11"/>
  <c r="V251" i="11" s="1"/>
  <c r="T252" i="11"/>
  <c r="T251" i="11"/>
  <c r="P252" i="11"/>
  <c r="BI248" i="11"/>
  <c r="BH248" i="11"/>
  <c r="BG248" i="11"/>
  <c r="BF248" i="11"/>
  <c r="X248" i="11"/>
  <c r="X247" i="11"/>
  <c r="V248" i="11"/>
  <c r="V247" i="11"/>
  <c r="T248" i="11"/>
  <c r="T247" i="11"/>
  <c r="P248" i="11"/>
  <c r="BI242" i="11"/>
  <c r="BH242" i="11"/>
  <c r="BG242" i="11"/>
  <c r="BF242" i="11"/>
  <c r="X242" i="11"/>
  <c r="V242" i="11"/>
  <c r="T242" i="11"/>
  <c r="P242" i="11"/>
  <c r="BI237" i="11"/>
  <c r="BH237" i="11"/>
  <c r="BG237" i="11"/>
  <c r="BF237" i="11"/>
  <c r="X237" i="11"/>
  <c r="V237" i="11"/>
  <c r="T237" i="11"/>
  <c r="P237" i="11"/>
  <c r="BI230" i="11"/>
  <c r="BH230" i="11"/>
  <c r="BG230" i="11"/>
  <c r="BF230" i="11"/>
  <c r="X230" i="11"/>
  <c r="V230" i="11"/>
  <c r="T230" i="11"/>
  <c r="P230" i="11"/>
  <c r="BI227" i="11"/>
  <c r="BH227" i="11"/>
  <c r="BG227" i="11"/>
  <c r="BF227" i="11"/>
  <c r="X227" i="11"/>
  <c r="V227" i="11"/>
  <c r="T227" i="11"/>
  <c r="P227" i="11"/>
  <c r="BI224" i="11"/>
  <c r="BH224" i="11"/>
  <c r="BG224" i="11"/>
  <c r="BF224" i="11"/>
  <c r="X224" i="11"/>
  <c r="V224" i="11"/>
  <c r="T224" i="11"/>
  <c r="P224" i="11"/>
  <c r="BI219" i="11"/>
  <c r="BH219" i="11"/>
  <c r="BG219" i="11"/>
  <c r="BF219" i="11"/>
  <c r="X219" i="11"/>
  <c r="V219" i="11"/>
  <c r="T219" i="11"/>
  <c r="P219" i="11"/>
  <c r="BI214" i="11"/>
  <c r="BH214" i="11"/>
  <c r="BG214" i="11"/>
  <c r="BF214" i="11"/>
  <c r="X214" i="11"/>
  <c r="V214" i="11"/>
  <c r="T214" i="11"/>
  <c r="P214" i="11"/>
  <c r="BI209" i="11"/>
  <c r="BH209" i="11"/>
  <c r="BG209" i="11"/>
  <c r="BF209" i="11"/>
  <c r="X209" i="11"/>
  <c r="V209" i="11"/>
  <c r="T209" i="11"/>
  <c r="P209" i="11"/>
  <c r="BI206" i="11"/>
  <c r="BH206" i="11"/>
  <c r="BG206" i="11"/>
  <c r="BF206" i="11"/>
  <c r="X206" i="11"/>
  <c r="V206" i="11"/>
  <c r="T206" i="11"/>
  <c r="P206" i="11"/>
  <c r="BI201" i="11"/>
  <c r="BH201" i="11"/>
  <c r="BG201" i="11"/>
  <c r="BF201" i="11"/>
  <c r="X201" i="11"/>
  <c r="V201" i="11"/>
  <c r="T201" i="11"/>
  <c r="P201" i="11"/>
  <c r="BI196" i="11"/>
  <c r="BH196" i="11"/>
  <c r="BG196" i="11"/>
  <c r="BF196" i="11"/>
  <c r="X196" i="11"/>
  <c r="V196" i="11"/>
  <c r="T196" i="11"/>
  <c r="P196" i="11"/>
  <c r="BI191" i="11"/>
  <c r="BH191" i="11"/>
  <c r="BG191" i="11"/>
  <c r="BF191" i="11"/>
  <c r="X191" i="11"/>
  <c r="V191" i="11"/>
  <c r="T191" i="11"/>
  <c r="P191" i="11"/>
  <c r="BI186" i="11"/>
  <c r="BH186" i="11"/>
  <c r="BG186" i="11"/>
  <c r="BF186" i="11"/>
  <c r="X186" i="11"/>
  <c r="V186" i="11"/>
  <c r="T186" i="11"/>
  <c r="P186" i="11"/>
  <c r="BI183" i="11"/>
  <c r="BH183" i="11"/>
  <c r="BG183" i="11"/>
  <c r="BF183" i="11"/>
  <c r="X183" i="11"/>
  <c r="V183" i="11"/>
  <c r="T183" i="11"/>
  <c r="P183" i="11"/>
  <c r="BI180" i="11"/>
  <c r="BH180" i="11"/>
  <c r="BG180" i="11"/>
  <c r="BF180" i="11"/>
  <c r="X180" i="11"/>
  <c r="V180" i="11"/>
  <c r="T180" i="11"/>
  <c r="P180" i="11"/>
  <c r="BI175" i="11"/>
  <c r="BH175" i="11"/>
  <c r="BG175" i="11"/>
  <c r="BF175" i="11"/>
  <c r="X175" i="11"/>
  <c r="V175" i="11"/>
  <c r="T175" i="11"/>
  <c r="P175" i="11"/>
  <c r="BI170" i="11"/>
  <c r="BH170" i="11"/>
  <c r="BG170" i="11"/>
  <c r="BF170" i="11"/>
  <c r="X170" i="11"/>
  <c r="V170" i="11"/>
  <c r="T170" i="11"/>
  <c r="P170" i="11"/>
  <c r="BI165" i="11"/>
  <c r="BH165" i="11"/>
  <c r="BG165" i="11"/>
  <c r="BF165" i="11"/>
  <c r="X165" i="11"/>
  <c r="V165" i="11"/>
  <c r="T165" i="11"/>
  <c r="P165" i="11"/>
  <c r="BI162" i="11"/>
  <c r="BH162" i="11"/>
  <c r="BG162" i="11"/>
  <c r="BF162" i="11"/>
  <c r="X162" i="11"/>
  <c r="V162" i="11"/>
  <c r="T162" i="11"/>
  <c r="P162" i="11"/>
  <c r="BI157" i="11"/>
  <c r="BH157" i="11"/>
  <c r="BG157" i="11"/>
  <c r="BF157" i="11"/>
  <c r="X157" i="11"/>
  <c r="V157" i="11"/>
  <c r="T157" i="11"/>
  <c r="P157" i="11"/>
  <c r="BI154" i="11"/>
  <c r="BH154" i="11"/>
  <c r="BG154" i="11"/>
  <c r="BF154" i="11"/>
  <c r="X154" i="11"/>
  <c r="V154" i="11"/>
  <c r="T154" i="11"/>
  <c r="P154" i="11"/>
  <c r="BI151" i="11"/>
  <c r="BH151" i="11"/>
  <c r="BG151" i="11"/>
  <c r="BF151" i="11"/>
  <c r="X151" i="11"/>
  <c r="V151" i="11"/>
  <c r="T151" i="11"/>
  <c r="P151" i="11"/>
  <c r="BI148" i="11"/>
  <c r="BH148" i="11"/>
  <c r="BG148" i="11"/>
  <c r="BF148" i="11"/>
  <c r="X148" i="11"/>
  <c r="V148" i="11"/>
  <c r="T148" i="11"/>
  <c r="P148" i="11"/>
  <c r="BI145" i="11"/>
  <c r="BH145" i="11"/>
  <c r="BG145" i="11"/>
  <c r="BF145" i="11"/>
  <c r="X145" i="11"/>
  <c r="V145" i="11"/>
  <c r="T145" i="11"/>
  <c r="P145" i="11"/>
  <c r="BI142" i="11"/>
  <c r="BH142" i="11"/>
  <c r="BG142" i="11"/>
  <c r="BF142" i="11"/>
  <c r="X142" i="11"/>
  <c r="V142" i="11"/>
  <c r="T142" i="11"/>
  <c r="P142" i="11"/>
  <c r="BI139" i="11"/>
  <c r="BH139" i="11"/>
  <c r="BG139" i="11"/>
  <c r="BF139" i="11"/>
  <c r="X139" i="11"/>
  <c r="V139" i="11"/>
  <c r="T139" i="11"/>
  <c r="P139" i="11"/>
  <c r="BI136" i="11"/>
  <c r="BH136" i="11"/>
  <c r="BG136" i="11"/>
  <c r="BF136" i="11"/>
  <c r="X136" i="11"/>
  <c r="V136" i="11"/>
  <c r="T136" i="11"/>
  <c r="P136" i="11"/>
  <c r="J130" i="11"/>
  <c r="J129" i="11"/>
  <c r="F129" i="11"/>
  <c r="F127" i="11"/>
  <c r="E125" i="11"/>
  <c r="J93" i="11"/>
  <c r="J92" i="11"/>
  <c r="F92" i="11"/>
  <c r="F90" i="11"/>
  <c r="E88" i="11"/>
  <c r="J20" i="11"/>
  <c r="E20" i="11"/>
  <c r="F93" i="11"/>
  <c r="J19" i="11"/>
  <c r="J14" i="11"/>
  <c r="J127" i="11" s="1"/>
  <c r="E7" i="11"/>
  <c r="E84" i="11" s="1"/>
  <c r="K41" i="10"/>
  <c r="K40" i="10"/>
  <c r="BA104" i="1"/>
  <c r="K39" i="10"/>
  <c r="AZ104" i="1"/>
  <c r="BI379" i="10"/>
  <c r="BH379" i="10"/>
  <c r="BG379" i="10"/>
  <c r="BF379" i="10"/>
  <c r="X379" i="10"/>
  <c r="X378" i="10"/>
  <c r="X377" i="10" s="1"/>
  <c r="V379" i="10"/>
  <c r="V378" i="10" s="1"/>
  <c r="V377" i="10" s="1"/>
  <c r="T379" i="10"/>
  <c r="T378" i="10"/>
  <c r="T377" i="10"/>
  <c r="P379" i="10"/>
  <c r="BI374" i="10"/>
  <c r="BH374" i="10"/>
  <c r="BG374" i="10"/>
  <c r="BF374" i="10"/>
  <c r="X374" i="10"/>
  <c r="X373" i="10"/>
  <c r="V374" i="10"/>
  <c r="V373" i="10" s="1"/>
  <c r="T374" i="10"/>
  <c r="T373" i="10"/>
  <c r="P374" i="10"/>
  <c r="BI370" i="10"/>
  <c r="BH370" i="10"/>
  <c r="BG370" i="10"/>
  <c r="BF370" i="10"/>
  <c r="X370" i="10"/>
  <c r="V370" i="10"/>
  <c r="T370" i="10"/>
  <c r="P370" i="10"/>
  <c r="BI367" i="10"/>
  <c r="BH367" i="10"/>
  <c r="BG367" i="10"/>
  <c r="BF367" i="10"/>
  <c r="X367" i="10"/>
  <c r="V367" i="10"/>
  <c r="T367" i="10"/>
  <c r="P367" i="10"/>
  <c r="BI363" i="10"/>
  <c r="BH363" i="10"/>
  <c r="BG363" i="10"/>
  <c r="BF363" i="10"/>
  <c r="X363" i="10"/>
  <c r="V363" i="10"/>
  <c r="T363" i="10"/>
  <c r="P363" i="10"/>
  <c r="BI359" i="10"/>
  <c r="BH359" i="10"/>
  <c r="BG359" i="10"/>
  <c r="BF359" i="10"/>
  <c r="X359" i="10"/>
  <c r="V359" i="10"/>
  <c r="T359" i="10"/>
  <c r="P359" i="10"/>
  <c r="BI355" i="10"/>
  <c r="BH355" i="10"/>
  <c r="BG355" i="10"/>
  <c r="BF355" i="10"/>
  <c r="X355" i="10"/>
  <c r="V355" i="10"/>
  <c r="T355" i="10"/>
  <c r="P355" i="10"/>
  <c r="BI351" i="10"/>
  <c r="BH351" i="10"/>
  <c r="BG351" i="10"/>
  <c r="BF351" i="10"/>
  <c r="X351" i="10"/>
  <c r="V351" i="10"/>
  <c r="T351" i="10"/>
  <c r="P351" i="10"/>
  <c r="K351" i="10" s="1"/>
  <c r="BI348" i="10"/>
  <c r="BH348" i="10"/>
  <c r="BG348" i="10"/>
  <c r="BF348" i="10"/>
  <c r="X348" i="10"/>
  <c r="V348" i="10"/>
  <c r="T348" i="10"/>
  <c r="P348" i="10"/>
  <c r="BI345" i="10"/>
  <c r="BH345" i="10"/>
  <c r="BG345" i="10"/>
  <c r="BF345" i="10"/>
  <c r="X345" i="10"/>
  <c r="V345" i="10"/>
  <c r="T345" i="10"/>
  <c r="P345" i="10"/>
  <c r="BI341" i="10"/>
  <c r="BH341" i="10"/>
  <c r="BG341" i="10"/>
  <c r="BF341" i="10"/>
  <c r="X341" i="10"/>
  <c r="V341" i="10"/>
  <c r="T341" i="10"/>
  <c r="P341" i="10"/>
  <c r="BI338" i="10"/>
  <c r="BH338" i="10"/>
  <c r="BG338" i="10"/>
  <c r="BF338" i="10"/>
  <c r="X338" i="10"/>
  <c r="V338" i="10"/>
  <c r="T338" i="10"/>
  <c r="P338" i="10"/>
  <c r="BI335" i="10"/>
  <c r="BH335" i="10"/>
  <c r="BG335" i="10"/>
  <c r="BF335" i="10"/>
  <c r="X335" i="10"/>
  <c r="V335" i="10"/>
  <c r="T335" i="10"/>
  <c r="P335" i="10"/>
  <c r="BI332" i="10"/>
  <c r="BH332" i="10"/>
  <c r="BG332" i="10"/>
  <c r="BF332" i="10"/>
  <c r="X332" i="10"/>
  <c r="V332" i="10"/>
  <c r="T332" i="10"/>
  <c r="P332" i="10"/>
  <c r="BI329" i="10"/>
  <c r="BH329" i="10"/>
  <c r="BG329" i="10"/>
  <c r="BF329" i="10"/>
  <c r="X329" i="10"/>
  <c r="V329" i="10"/>
  <c r="T329" i="10"/>
  <c r="P329" i="10"/>
  <c r="BI326" i="10"/>
  <c r="BH326" i="10"/>
  <c r="BG326" i="10"/>
  <c r="BF326" i="10"/>
  <c r="X326" i="10"/>
  <c r="V326" i="10"/>
  <c r="T326" i="10"/>
  <c r="P326" i="10"/>
  <c r="BI323" i="10"/>
  <c r="BH323" i="10"/>
  <c r="BG323" i="10"/>
  <c r="BF323" i="10"/>
  <c r="X323" i="10"/>
  <c r="V323" i="10"/>
  <c r="T323" i="10"/>
  <c r="P323" i="10"/>
  <c r="BI320" i="10"/>
  <c r="BH320" i="10"/>
  <c r="BG320" i="10"/>
  <c r="BF320" i="10"/>
  <c r="X320" i="10"/>
  <c r="V320" i="10"/>
  <c r="T320" i="10"/>
  <c r="P320" i="10"/>
  <c r="BI317" i="10"/>
  <c r="BH317" i="10"/>
  <c r="BG317" i="10"/>
  <c r="BF317" i="10"/>
  <c r="X317" i="10"/>
  <c r="V317" i="10"/>
  <c r="T317" i="10"/>
  <c r="P317" i="10"/>
  <c r="BI314" i="10"/>
  <c r="BH314" i="10"/>
  <c r="BG314" i="10"/>
  <c r="BF314" i="10"/>
  <c r="X314" i="10"/>
  <c r="V314" i="10"/>
  <c r="T314" i="10"/>
  <c r="P314" i="10"/>
  <c r="BI311" i="10"/>
  <c r="BH311" i="10"/>
  <c r="BG311" i="10"/>
  <c r="BF311" i="10"/>
  <c r="X311" i="10"/>
  <c r="V311" i="10"/>
  <c r="T311" i="10"/>
  <c r="P311" i="10"/>
  <c r="BI308" i="10"/>
  <c r="BH308" i="10"/>
  <c r="BG308" i="10"/>
  <c r="BF308" i="10"/>
  <c r="X308" i="10"/>
  <c r="V308" i="10"/>
  <c r="T308" i="10"/>
  <c r="P308" i="10"/>
  <c r="BI305" i="10"/>
  <c r="BH305" i="10"/>
  <c r="BG305" i="10"/>
  <c r="BF305" i="10"/>
  <c r="X305" i="10"/>
  <c r="V305" i="10"/>
  <c r="T305" i="10"/>
  <c r="P305" i="10"/>
  <c r="BI302" i="10"/>
  <c r="BH302" i="10"/>
  <c r="BG302" i="10"/>
  <c r="BF302" i="10"/>
  <c r="X302" i="10"/>
  <c r="V302" i="10"/>
  <c r="T302" i="10"/>
  <c r="P302" i="10"/>
  <c r="BI298" i="10"/>
  <c r="BH298" i="10"/>
  <c r="BG298" i="10"/>
  <c r="BF298" i="10"/>
  <c r="X298" i="10"/>
  <c r="V298" i="10"/>
  <c r="T298" i="10"/>
  <c r="P298" i="10"/>
  <c r="BI295" i="10"/>
  <c r="BH295" i="10"/>
  <c r="BG295" i="10"/>
  <c r="BF295" i="10"/>
  <c r="X295" i="10"/>
  <c r="V295" i="10"/>
  <c r="T295" i="10"/>
  <c r="P295" i="10"/>
  <c r="K295" i="10" s="1"/>
  <c r="BI292" i="10"/>
  <c r="BH292" i="10"/>
  <c r="BG292" i="10"/>
  <c r="BF292" i="10"/>
  <c r="X292" i="10"/>
  <c r="V292" i="10"/>
  <c r="T292" i="10"/>
  <c r="P292" i="10"/>
  <c r="BI289" i="10"/>
  <c r="BH289" i="10"/>
  <c r="BG289" i="10"/>
  <c r="BF289" i="10"/>
  <c r="X289" i="10"/>
  <c r="V289" i="10"/>
  <c r="T289" i="10"/>
  <c r="P289" i="10"/>
  <c r="BI286" i="10"/>
  <c r="BH286" i="10"/>
  <c r="BG286" i="10"/>
  <c r="BF286" i="10"/>
  <c r="X286" i="10"/>
  <c r="V286" i="10"/>
  <c r="T286" i="10"/>
  <c r="P286" i="10"/>
  <c r="BI283" i="10"/>
  <c r="BH283" i="10"/>
  <c r="BG283" i="10"/>
  <c r="BF283" i="10"/>
  <c r="X283" i="10"/>
  <c r="V283" i="10"/>
  <c r="T283" i="10"/>
  <c r="P283" i="10"/>
  <c r="BI280" i="10"/>
  <c r="BH280" i="10"/>
  <c r="BG280" i="10"/>
  <c r="BF280" i="10"/>
  <c r="X280" i="10"/>
  <c r="V280" i="10"/>
  <c r="T280" i="10"/>
  <c r="P280" i="10"/>
  <c r="BI276" i="10"/>
  <c r="BH276" i="10"/>
  <c r="BG276" i="10"/>
  <c r="BF276" i="10"/>
  <c r="X276" i="10"/>
  <c r="V276" i="10"/>
  <c r="T276" i="10"/>
  <c r="P276" i="10"/>
  <c r="BI273" i="10"/>
  <c r="BH273" i="10"/>
  <c r="BG273" i="10"/>
  <c r="BF273" i="10"/>
  <c r="X273" i="10"/>
  <c r="V273" i="10"/>
  <c r="T273" i="10"/>
  <c r="P273" i="10"/>
  <c r="BI269" i="10"/>
  <c r="BH269" i="10"/>
  <c r="BG269" i="10"/>
  <c r="BF269" i="10"/>
  <c r="X269" i="10"/>
  <c r="X268" i="10"/>
  <c r="V269" i="10"/>
  <c r="V268" i="10" s="1"/>
  <c r="T269" i="10"/>
  <c r="T268" i="10" s="1"/>
  <c r="P269" i="10"/>
  <c r="BI265" i="10"/>
  <c r="BH265" i="10"/>
  <c r="BG265" i="10"/>
  <c r="BF265" i="10"/>
  <c r="X265" i="10"/>
  <c r="V265" i="10"/>
  <c r="T265" i="10"/>
  <c r="P265" i="10"/>
  <c r="BI262" i="10"/>
  <c r="BH262" i="10"/>
  <c r="BG262" i="10"/>
  <c r="BF262" i="10"/>
  <c r="X262" i="10"/>
  <c r="V262" i="10"/>
  <c r="T262" i="10"/>
  <c r="P262" i="10"/>
  <c r="BI259" i="10"/>
  <c r="BH259" i="10"/>
  <c r="BG259" i="10"/>
  <c r="BF259" i="10"/>
  <c r="X259" i="10"/>
  <c r="V259" i="10"/>
  <c r="T259" i="10"/>
  <c r="P259" i="10"/>
  <c r="BI255" i="10"/>
  <c r="BH255" i="10"/>
  <c r="BG255" i="10"/>
  <c r="BF255" i="10"/>
  <c r="X255" i="10"/>
  <c r="X254" i="10" s="1"/>
  <c r="V255" i="10"/>
  <c r="V254" i="10"/>
  <c r="T255" i="10"/>
  <c r="T254" i="10" s="1"/>
  <c r="P255" i="10"/>
  <c r="K255" i="10" s="1"/>
  <c r="BI251" i="10"/>
  <c r="BH251" i="10"/>
  <c r="BG251" i="10"/>
  <c r="BF251" i="10"/>
  <c r="X251" i="10"/>
  <c r="X250" i="10"/>
  <c r="V251" i="10"/>
  <c r="V250" i="10"/>
  <c r="T251" i="10"/>
  <c r="T250" i="10" s="1"/>
  <c r="P251" i="10"/>
  <c r="BI247" i="10"/>
  <c r="BH247" i="10"/>
  <c r="BG247" i="10"/>
  <c r="BF247" i="10"/>
  <c r="X247" i="10"/>
  <c r="X246" i="10"/>
  <c r="V247" i="10"/>
  <c r="V246" i="10" s="1"/>
  <c r="T247" i="10"/>
  <c r="T246" i="10"/>
  <c r="P247" i="10"/>
  <c r="BI242" i="10"/>
  <c r="BH242" i="10"/>
  <c r="BG242" i="10"/>
  <c r="BF242" i="10"/>
  <c r="X242" i="10"/>
  <c r="V242" i="10"/>
  <c r="T242" i="10"/>
  <c r="P242" i="10"/>
  <c r="BI239" i="10"/>
  <c r="BH239" i="10"/>
  <c r="BG239" i="10"/>
  <c r="BF239" i="10"/>
  <c r="X239" i="10"/>
  <c r="V239" i="10"/>
  <c r="T239" i="10"/>
  <c r="P239" i="10"/>
  <c r="BI234" i="10"/>
  <c r="BH234" i="10"/>
  <c r="BG234" i="10"/>
  <c r="BF234" i="10"/>
  <c r="X234" i="10"/>
  <c r="V234" i="10"/>
  <c r="T234" i="10"/>
  <c r="P234" i="10"/>
  <c r="BI227" i="10"/>
  <c r="BH227" i="10"/>
  <c r="BG227" i="10"/>
  <c r="BF227" i="10"/>
  <c r="X227" i="10"/>
  <c r="V227" i="10"/>
  <c r="T227" i="10"/>
  <c r="P227" i="10"/>
  <c r="BI224" i="10"/>
  <c r="BH224" i="10"/>
  <c r="BG224" i="10"/>
  <c r="BF224" i="10"/>
  <c r="X224" i="10"/>
  <c r="V224" i="10"/>
  <c r="T224" i="10"/>
  <c r="P224" i="10"/>
  <c r="BI221" i="10"/>
  <c r="BH221" i="10"/>
  <c r="BG221" i="10"/>
  <c r="BF221" i="10"/>
  <c r="X221" i="10"/>
  <c r="V221" i="10"/>
  <c r="T221" i="10"/>
  <c r="P221" i="10"/>
  <c r="BI216" i="10"/>
  <c r="BH216" i="10"/>
  <c r="BG216" i="10"/>
  <c r="BF216" i="10"/>
  <c r="X216" i="10"/>
  <c r="V216" i="10"/>
  <c r="T216" i="10"/>
  <c r="P216" i="10"/>
  <c r="BI213" i="10"/>
  <c r="BH213" i="10"/>
  <c r="BG213" i="10"/>
  <c r="BF213" i="10"/>
  <c r="X213" i="10"/>
  <c r="V213" i="10"/>
  <c r="T213" i="10"/>
  <c r="P213" i="10"/>
  <c r="BI208" i="10"/>
  <c r="BH208" i="10"/>
  <c r="BG208" i="10"/>
  <c r="BF208" i="10"/>
  <c r="X208" i="10"/>
  <c r="V208" i="10"/>
  <c r="T208" i="10"/>
  <c r="P208" i="10"/>
  <c r="BI203" i="10"/>
  <c r="BH203" i="10"/>
  <c r="BG203" i="10"/>
  <c r="BF203" i="10"/>
  <c r="X203" i="10"/>
  <c r="V203" i="10"/>
  <c r="T203" i="10"/>
  <c r="P203" i="10"/>
  <c r="BI198" i="10"/>
  <c r="BH198" i="10"/>
  <c r="BG198" i="10"/>
  <c r="BF198" i="10"/>
  <c r="X198" i="10"/>
  <c r="V198" i="10"/>
  <c r="T198" i="10"/>
  <c r="P198" i="10"/>
  <c r="BI193" i="10"/>
  <c r="BH193" i="10"/>
  <c r="BG193" i="10"/>
  <c r="BF193" i="10"/>
  <c r="X193" i="10"/>
  <c r="V193" i="10"/>
  <c r="T193" i="10"/>
  <c r="P193" i="10"/>
  <c r="BI190" i="10"/>
  <c r="BH190" i="10"/>
  <c r="BG190" i="10"/>
  <c r="BF190" i="10"/>
  <c r="X190" i="10"/>
  <c r="V190" i="10"/>
  <c r="T190" i="10"/>
  <c r="P190" i="10"/>
  <c r="BI187" i="10"/>
  <c r="BH187" i="10"/>
  <c r="BG187" i="10"/>
  <c r="BF187" i="10"/>
  <c r="X187" i="10"/>
  <c r="V187" i="10"/>
  <c r="T187" i="10"/>
  <c r="P187" i="10"/>
  <c r="BI182" i="10"/>
  <c r="BH182" i="10"/>
  <c r="BG182" i="10"/>
  <c r="BF182" i="10"/>
  <c r="X182" i="10"/>
  <c r="V182" i="10"/>
  <c r="T182" i="10"/>
  <c r="P182" i="10"/>
  <c r="BI177" i="10"/>
  <c r="BH177" i="10"/>
  <c r="BG177" i="10"/>
  <c r="BF177" i="10"/>
  <c r="X177" i="10"/>
  <c r="V177" i="10"/>
  <c r="T177" i="10"/>
  <c r="P177" i="10"/>
  <c r="BI172" i="10"/>
  <c r="BH172" i="10"/>
  <c r="BG172" i="10"/>
  <c r="BF172" i="10"/>
  <c r="X172" i="10"/>
  <c r="V172" i="10"/>
  <c r="T172" i="10"/>
  <c r="P172" i="10"/>
  <c r="BI167" i="10"/>
  <c r="BH167" i="10"/>
  <c r="BG167" i="10"/>
  <c r="BF167" i="10"/>
  <c r="X167" i="10"/>
  <c r="V167" i="10"/>
  <c r="T167" i="10"/>
  <c r="P167" i="10"/>
  <c r="BI164" i="10"/>
  <c r="BH164" i="10"/>
  <c r="BG164" i="10"/>
  <c r="BF164" i="10"/>
  <c r="X164" i="10"/>
  <c r="V164" i="10"/>
  <c r="T164" i="10"/>
  <c r="P164" i="10"/>
  <c r="BI159" i="10"/>
  <c r="BH159" i="10"/>
  <c r="BG159" i="10"/>
  <c r="BF159" i="10"/>
  <c r="X159" i="10"/>
  <c r="V159" i="10"/>
  <c r="T159" i="10"/>
  <c r="P159" i="10"/>
  <c r="BI156" i="10"/>
  <c r="BH156" i="10"/>
  <c r="BG156" i="10"/>
  <c r="BF156" i="10"/>
  <c r="X156" i="10"/>
  <c r="V156" i="10"/>
  <c r="T156" i="10"/>
  <c r="P156" i="10"/>
  <c r="BI153" i="10"/>
  <c r="BH153" i="10"/>
  <c r="BG153" i="10"/>
  <c r="BF153" i="10"/>
  <c r="X153" i="10"/>
  <c r="V153" i="10"/>
  <c r="T153" i="10"/>
  <c r="P153" i="10"/>
  <c r="BI150" i="10"/>
  <c r="BH150" i="10"/>
  <c r="BG150" i="10"/>
  <c r="BF150" i="10"/>
  <c r="X150" i="10"/>
  <c r="V150" i="10"/>
  <c r="T150" i="10"/>
  <c r="P150" i="10"/>
  <c r="BI147" i="10"/>
  <c r="BH147" i="10"/>
  <c r="BG147" i="10"/>
  <c r="BF147" i="10"/>
  <c r="X147" i="10"/>
  <c r="V147" i="10"/>
  <c r="T147" i="10"/>
  <c r="P147" i="10"/>
  <c r="BI144" i="10"/>
  <c r="BH144" i="10"/>
  <c r="BG144" i="10"/>
  <c r="BF144" i="10"/>
  <c r="X144" i="10"/>
  <c r="V144" i="10"/>
  <c r="T144" i="10"/>
  <c r="P144" i="10"/>
  <c r="BI141" i="10"/>
  <c r="BH141" i="10"/>
  <c r="BG141" i="10"/>
  <c r="BF141" i="10"/>
  <c r="X141" i="10"/>
  <c r="V141" i="10"/>
  <c r="T141" i="10"/>
  <c r="P141" i="10"/>
  <c r="BI138" i="10"/>
  <c r="BH138" i="10"/>
  <c r="BG138" i="10"/>
  <c r="BF138" i="10"/>
  <c r="X138" i="10"/>
  <c r="V138" i="10"/>
  <c r="T138" i="10"/>
  <c r="P138" i="10"/>
  <c r="BI135" i="10"/>
  <c r="BH135" i="10"/>
  <c r="BG135" i="10"/>
  <c r="BF135" i="10"/>
  <c r="X135" i="10"/>
  <c r="V135" i="10"/>
  <c r="T135" i="10"/>
  <c r="P135" i="10"/>
  <c r="J129" i="10"/>
  <c r="J128" i="10"/>
  <c r="F128" i="10"/>
  <c r="F126" i="10"/>
  <c r="E124" i="10"/>
  <c r="J93" i="10"/>
  <c r="J92" i="10"/>
  <c r="F92" i="10"/>
  <c r="F90" i="10"/>
  <c r="E88" i="10"/>
  <c r="J20" i="10"/>
  <c r="E20" i="10"/>
  <c r="F93" i="10" s="1"/>
  <c r="J19" i="10"/>
  <c r="J14" i="10"/>
  <c r="J90" i="10"/>
  <c r="E7" i="10"/>
  <c r="E120" i="10" s="1"/>
  <c r="K41" i="9"/>
  <c r="K40" i="9"/>
  <c r="BA103" i="1" s="1"/>
  <c r="K39" i="9"/>
  <c r="AZ103" i="1"/>
  <c r="BI478" i="9"/>
  <c r="BH478" i="9"/>
  <c r="BG478" i="9"/>
  <c r="BF478" i="9"/>
  <c r="X478" i="9"/>
  <c r="X477" i="9" s="1"/>
  <c r="X476" i="9" s="1"/>
  <c r="V478" i="9"/>
  <c r="V477" i="9"/>
  <c r="V476" i="9" s="1"/>
  <c r="T478" i="9"/>
  <c r="T477" i="9"/>
  <c r="T476" i="9"/>
  <c r="P478" i="9"/>
  <c r="BI473" i="9"/>
  <c r="BH473" i="9"/>
  <c r="BG473" i="9"/>
  <c r="BF473" i="9"/>
  <c r="X473" i="9"/>
  <c r="X472" i="9"/>
  <c r="X471" i="9"/>
  <c r="V473" i="9"/>
  <c r="V472" i="9" s="1"/>
  <c r="V471" i="9" s="1"/>
  <c r="T473" i="9"/>
  <c r="T472" i="9" s="1"/>
  <c r="T471" i="9" s="1"/>
  <c r="P473" i="9"/>
  <c r="BI468" i="9"/>
  <c r="BH468" i="9"/>
  <c r="BG468" i="9"/>
  <c r="BF468" i="9"/>
  <c r="X468" i="9"/>
  <c r="X467" i="9" s="1"/>
  <c r="V468" i="9"/>
  <c r="V467" i="9" s="1"/>
  <c r="T468" i="9"/>
  <c r="T467" i="9" s="1"/>
  <c r="P468" i="9"/>
  <c r="BI464" i="9"/>
  <c r="BH464" i="9"/>
  <c r="BG464" i="9"/>
  <c r="BF464" i="9"/>
  <c r="X464" i="9"/>
  <c r="V464" i="9"/>
  <c r="T464" i="9"/>
  <c r="P464" i="9"/>
  <c r="BI461" i="9"/>
  <c r="BH461" i="9"/>
  <c r="BG461" i="9"/>
  <c r="BF461" i="9"/>
  <c r="X461" i="9"/>
  <c r="V461" i="9"/>
  <c r="T461" i="9"/>
  <c r="P461" i="9"/>
  <c r="BI457" i="9"/>
  <c r="BH457" i="9"/>
  <c r="BG457" i="9"/>
  <c r="BF457" i="9"/>
  <c r="X457" i="9"/>
  <c r="V457" i="9"/>
  <c r="T457" i="9"/>
  <c r="P457" i="9"/>
  <c r="BI454" i="9"/>
  <c r="BH454" i="9"/>
  <c r="BG454" i="9"/>
  <c r="BF454" i="9"/>
  <c r="X454" i="9"/>
  <c r="V454" i="9"/>
  <c r="T454" i="9"/>
  <c r="P454" i="9"/>
  <c r="BI449" i="9"/>
  <c r="BH449" i="9"/>
  <c r="BG449" i="9"/>
  <c r="BF449" i="9"/>
  <c r="X449" i="9"/>
  <c r="V449" i="9"/>
  <c r="T449" i="9"/>
  <c r="P449" i="9"/>
  <c r="BI444" i="9"/>
  <c r="BH444" i="9"/>
  <c r="BG444" i="9"/>
  <c r="BF444" i="9"/>
  <c r="X444" i="9"/>
  <c r="V444" i="9"/>
  <c r="T444" i="9"/>
  <c r="P444" i="9"/>
  <c r="BI440" i="9"/>
  <c r="BH440" i="9"/>
  <c r="BG440" i="9"/>
  <c r="BF440" i="9"/>
  <c r="X440" i="9"/>
  <c r="V440" i="9"/>
  <c r="T440" i="9"/>
  <c r="P440" i="9"/>
  <c r="BI435" i="9"/>
  <c r="BH435" i="9"/>
  <c r="BG435" i="9"/>
  <c r="BF435" i="9"/>
  <c r="X435" i="9"/>
  <c r="V435" i="9"/>
  <c r="T435" i="9"/>
  <c r="P435" i="9"/>
  <c r="BI432" i="9"/>
  <c r="BH432" i="9"/>
  <c r="BG432" i="9"/>
  <c r="BF432" i="9"/>
  <c r="X432" i="9"/>
  <c r="V432" i="9"/>
  <c r="T432" i="9"/>
  <c r="P432" i="9"/>
  <c r="BI428" i="9"/>
  <c r="BH428" i="9"/>
  <c r="BG428" i="9"/>
  <c r="BF428" i="9"/>
  <c r="X428" i="9"/>
  <c r="V428" i="9"/>
  <c r="T428" i="9"/>
  <c r="P428" i="9"/>
  <c r="BI425" i="9"/>
  <c r="BH425" i="9"/>
  <c r="BG425" i="9"/>
  <c r="BF425" i="9"/>
  <c r="X425" i="9"/>
  <c r="V425" i="9"/>
  <c r="T425" i="9"/>
  <c r="P425" i="9"/>
  <c r="BI422" i="9"/>
  <c r="BH422" i="9"/>
  <c r="BG422" i="9"/>
  <c r="BF422" i="9"/>
  <c r="X422" i="9"/>
  <c r="V422" i="9"/>
  <c r="T422" i="9"/>
  <c r="P422" i="9"/>
  <c r="BI419" i="9"/>
  <c r="BH419" i="9"/>
  <c r="BG419" i="9"/>
  <c r="BF419" i="9"/>
  <c r="X419" i="9"/>
  <c r="V419" i="9"/>
  <c r="T419" i="9"/>
  <c r="P419" i="9"/>
  <c r="BI415" i="9"/>
  <c r="BH415" i="9"/>
  <c r="BG415" i="9"/>
  <c r="BF415" i="9"/>
  <c r="X415" i="9"/>
  <c r="V415" i="9"/>
  <c r="T415" i="9"/>
  <c r="P415" i="9"/>
  <c r="BI412" i="9"/>
  <c r="BH412" i="9"/>
  <c r="BG412" i="9"/>
  <c r="BF412" i="9"/>
  <c r="X412" i="9"/>
  <c r="V412" i="9"/>
  <c r="T412" i="9"/>
  <c r="P412" i="9"/>
  <c r="BI409" i="9"/>
  <c r="BH409" i="9"/>
  <c r="BG409" i="9"/>
  <c r="BF409" i="9"/>
  <c r="X409" i="9"/>
  <c r="V409" i="9"/>
  <c r="T409" i="9"/>
  <c r="P409" i="9"/>
  <c r="BI406" i="9"/>
  <c r="BH406" i="9"/>
  <c r="BG406" i="9"/>
  <c r="BF406" i="9"/>
  <c r="X406" i="9"/>
  <c r="V406" i="9"/>
  <c r="T406" i="9"/>
  <c r="P406" i="9"/>
  <c r="BI403" i="9"/>
  <c r="BH403" i="9"/>
  <c r="BG403" i="9"/>
  <c r="BF403" i="9"/>
  <c r="X403" i="9"/>
  <c r="V403" i="9"/>
  <c r="T403" i="9"/>
  <c r="P403" i="9"/>
  <c r="BI400" i="9"/>
  <c r="BH400" i="9"/>
  <c r="BG400" i="9"/>
  <c r="BF400" i="9"/>
  <c r="X400" i="9"/>
  <c r="V400" i="9"/>
  <c r="T400" i="9"/>
  <c r="P400" i="9"/>
  <c r="BI397" i="9"/>
  <c r="BH397" i="9"/>
  <c r="BG397" i="9"/>
  <c r="BF397" i="9"/>
  <c r="X397" i="9"/>
  <c r="V397" i="9"/>
  <c r="T397" i="9"/>
  <c r="P397" i="9"/>
  <c r="BI394" i="9"/>
  <c r="BH394" i="9"/>
  <c r="BG394" i="9"/>
  <c r="BF394" i="9"/>
  <c r="X394" i="9"/>
  <c r="V394" i="9"/>
  <c r="T394" i="9"/>
  <c r="P394" i="9"/>
  <c r="BI392" i="9"/>
  <c r="BH392" i="9"/>
  <c r="BG392" i="9"/>
  <c r="BF392" i="9"/>
  <c r="X392" i="9"/>
  <c r="V392" i="9"/>
  <c r="T392" i="9"/>
  <c r="P392" i="9"/>
  <c r="BI389" i="9"/>
  <c r="BH389" i="9"/>
  <c r="BG389" i="9"/>
  <c r="BF389" i="9"/>
  <c r="X389" i="9"/>
  <c r="V389" i="9"/>
  <c r="T389" i="9"/>
  <c r="P389" i="9"/>
  <c r="BI386" i="9"/>
  <c r="BH386" i="9"/>
  <c r="BG386" i="9"/>
  <c r="BF386" i="9"/>
  <c r="X386" i="9"/>
  <c r="V386" i="9"/>
  <c r="T386" i="9"/>
  <c r="P386" i="9"/>
  <c r="BI383" i="9"/>
  <c r="BH383" i="9"/>
  <c r="BG383" i="9"/>
  <c r="BF383" i="9"/>
  <c r="X383" i="9"/>
  <c r="V383" i="9"/>
  <c r="T383" i="9"/>
  <c r="P383" i="9"/>
  <c r="BI380" i="9"/>
  <c r="BH380" i="9"/>
  <c r="BG380" i="9"/>
  <c r="BF380" i="9"/>
  <c r="X380" i="9"/>
  <c r="V380" i="9"/>
  <c r="T380" i="9"/>
  <c r="P380" i="9"/>
  <c r="BI377" i="9"/>
  <c r="BH377" i="9"/>
  <c r="BG377" i="9"/>
  <c r="BF377" i="9"/>
  <c r="X377" i="9"/>
  <c r="V377" i="9"/>
  <c r="T377" i="9"/>
  <c r="P377" i="9"/>
  <c r="BI374" i="9"/>
  <c r="BH374" i="9"/>
  <c r="BG374" i="9"/>
  <c r="BF374" i="9"/>
  <c r="X374" i="9"/>
  <c r="V374" i="9"/>
  <c r="T374" i="9"/>
  <c r="P374" i="9"/>
  <c r="BI371" i="9"/>
  <c r="BH371" i="9"/>
  <c r="BG371" i="9"/>
  <c r="BF371" i="9"/>
  <c r="X371" i="9"/>
  <c r="V371" i="9"/>
  <c r="T371" i="9"/>
  <c r="P371" i="9"/>
  <c r="BI368" i="9"/>
  <c r="BH368" i="9"/>
  <c r="BG368" i="9"/>
  <c r="BF368" i="9"/>
  <c r="X368" i="9"/>
  <c r="V368" i="9"/>
  <c r="T368" i="9"/>
  <c r="P368" i="9"/>
  <c r="BI366" i="9"/>
  <c r="BH366" i="9"/>
  <c r="BG366" i="9"/>
  <c r="BF366" i="9"/>
  <c r="X366" i="9"/>
  <c r="V366" i="9"/>
  <c r="T366" i="9"/>
  <c r="P366" i="9"/>
  <c r="BI363" i="9"/>
  <c r="BH363" i="9"/>
  <c r="BG363" i="9"/>
  <c r="BF363" i="9"/>
  <c r="X363" i="9"/>
  <c r="V363" i="9"/>
  <c r="T363" i="9"/>
  <c r="P363" i="9"/>
  <c r="BI360" i="9"/>
  <c r="BH360" i="9"/>
  <c r="BG360" i="9"/>
  <c r="BF360" i="9"/>
  <c r="X360" i="9"/>
  <c r="V360" i="9"/>
  <c r="T360" i="9"/>
  <c r="P360" i="9"/>
  <c r="BI357" i="9"/>
  <c r="BH357" i="9"/>
  <c r="BG357" i="9"/>
  <c r="BF357" i="9"/>
  <c r="X357" i="9"/>
  <c r="V357" i="9"/>
  <c r="T357" i="9"/>
  <c r="P357" i="9"/>
  <c r="BI354" i="9"/>
  <c r="BH354" i="9"/>
  <c r="BG354" i="9"/>
  <c r="BF354" i="9"/>
  <c r="X354" i="9"/>
  <c r="V354" i="9"/>
  <c r="T354" i="9"/>
  <c r="P354" i="9"/>
  <c r="BI351" i="9"/>
  <c r="BH351" i="9"/>
  <c r="BG351" i="9"/>
  <c r="BF351" i="9"/>
  <c r="X351" i="9"/>
  <c r="V351" i="9"/>
  <c r="T351" i="9"/>
  <c r="P351" i="9"/>
  <c r="BI347" i="9"/>
  <c r="BH347" i="9"/>
  <c r="BG347" i="9"/>
  <c r="BF347" i="9"/>
  <c r="X347" i="9"/>
  <c r="V347" i="9"/>
  <c r="T347" i="9"/>
  <c r="P347" i="9"/>
  <c r="BI344" i="9"/>
  <c r="BH344" i="9"/>
  <c r="BG344" i="9"/>
  <c r="BF344" i="9"/>
  <c r="X344" i="9"/>
  <c r="V344" i="9"/>
  <c r="T344" i="9"/>
  <c r="P344" i="9"/>
  <c r="BI342" i="9"/>
  <c r="BH342" i="9"/>
  <c r="BG342" i="9"/>
  <c r="BF342" i="9"/>
  <c r="X342" i="9"/>
  <c r="V342" i="9"/>
  <c r="T342" i="9"/>
  <c r="P342" i="9"/>
  <c r="BI339" i="9"/>
  <c r="BH339" i="9"/>
  <c r="BG339" i="9"/>
  <c r="BF339" i="9"/>
  <c r="X339" i="9"/>
  <c r="V339" i="9"/>
  <c r="T339" i="9"/>
  <c r="P339" i="9"/>
  <c r="BI336" i="9"/>
  <c r="BH336" i="9"/>
  <c r="BG336" i="9"/>
  <c r="BF336" i="9"/>
  <c r="X336" i="9"/>
  <c r="V336" i="9"/>
  <c r="T336" i="9"/>
  <c r="P336" i="9"/>
  <c r="BI333" i="9"/>
  <c r="BH333" i="9"/>
  <c r="BG333" i="9"/>
  <c r="BF333" i="9"/>
  <c r="X333" i="9"/>
  <c r="V333" i="9"/>
  <c r="T333" i="9"/>
  <c r="P333" i="9"/>
  <c r="BI330" i="9"/>
  <c r="BH330" i="9"/>
  <c r="BG330" i="9"/>
  <c r="BF330" i="9"/>
  <c r="X330" i="9"/>
  <c r="V330" i="9"/>
  <c r="T330" i="9"/>
  <c r="P330" i="9"/>
  <c r="BI327" i="9"/>
  <c r="BH327" i="9"/>
  <c r="BG327" i="9"/>
  <c r="BF327" i="9"/>
  <c r="X327" i="9"/>
  <c r="V327" i="9"/>
  <c r="T327" i="9"/>
  <c r="P327" i="9"/>
  <c r="BI324" i="9"/>
  <c r="BH324" i="9"/>
  <c r="BG324" i="9"/>
  <c r="BF324" i="9"/>
  <c r="X324" i="9"/>
  <c r="V324" i="9"/>
  <c r="T324" i="9"/>
  <c r="P324" i="9"/>
  <c r="BI320" i="9"/>
  <c r="BH320" i="9"/>
  <c r="BG320" i="9"/>
  <c r="BF320" i="9"/>
  <c r="X320" i="9"/>
  <c r="V320" i="9"/>
  <c r="T320" i="9"/>
  <c r="P320" i="9"/>
  <c r="BI317" i="9"/>
  <c r="BH317" i="9"/>
  <c r="BG317" i="9"/>
  <c r="BF317" i="9"/>
  <c r="X317" i="9"/>
  <c r="V317" i="9"/>
  <c r="T317" i="9"/>
  <c r="P317" i="9"/>
  <c r="BI313" i="9"/>
  <c r="BH313" i="9"/>
  <c r="BG313" i="9"/>
  <c r="BF313" i="9"/>
  <c r="X313" i="9"/>
  <c r="X312" i="9" s="1"/>
  <c r="V313" i="9"/>
  <c r="V312" i="9" s="1"/>
  <c r="T313" i="9"/>
  <c r="T312" i="9"/>
  <c r="P313" i="9"/>
  <c r="BI309" i="9"/>
  <c r="BH309" i="9"/>
  <c r="BG309" i="9"/>
  <c r="BF309" i="9"/>
  <c r="X309" i="9"/>
  <c r="V309" i="9"/>
  <c r="T309" i="9"/>
  <c r="P309" i="9"/>
  <c r="BI306" i="9"/>
  <c r="BH306" i="9"/>
  <c r="BG306" i="9"/>
  <c r="BF306" i="9"/>
  <c r="X306" i="9"/>
  <c r="V306" i="9"/>
  <c r="T306" i="9"/>
  <c r="P306" i="9"/>
  <c r="BI303" i="9"/>
  <c r="BH303" i="9"/>
  <c r="BG303" i="9"/>
  <c r="BF303" i="9"/>
  <c r="X303" i="9"/>
  <c r="V303" i="9"/>
  <c r="T303" i="9"/>
  <c r="P303" i="9"/>
  <c r="BI300" i="9"/>
  <c r="BH300" i="9"/>
  <c r="BG300" i="9"/>
  <c r="BF300" i="9"/>
  <c r="X300" i="9"/>
  <c r="V300" i="9"/>
  <c r="T300" i="9"/>
  <c r="P300" i="9"/>
  <c r="BI296" i="9"/>
  <c r="BH296" i="9"/>
  <c r="BG296" i="9"/>
  <c r="BF296" i="9"/>
  <c r="X296" i="9"/>
  <c r="V296" i="9"/>
  <c r="T296" i="9"/>
  <c r="P296" i="9"/>
  <c r="BI293" i="9"/>
  <c r="BH293" i="9"/>
  <c r="BG293" i="9"/>
  <c r="BF293" i="9"/>
  <c r="X293" i="9"/>
  <c r="V293" i="9"/>
  <c r="T293" i="9"/>
  <c r="P293" i="9"/>
  <c r="BI290" i="9"/>
  <c r="BH290" i="9"/>
  <c r="BG290" i="9"/>
  <c r="BF290" i="9"/>
  <c r="X290" i="9"/>
  <c r="V290" i="9"/>
  <c r="T290" i="9"/>
  <c r="P290" i="9"/>
  <c r="BI287" i="9"/>
  <c r="BH287" i="9"/>
  <c r="BG287" i="9"/>
  <c r="BF287" i="9"/>
  <c r="X287" i="9"/>
  <c r="V287" i="9"/>
  <c r="T287" i="9"/>
  <c r="P287" i="9"/>
  <c r="BI284" i="9"/>
  <c r="BH284" i="9"/>
  <c r="BG284" i="9"/>
  <c r="BF284" i="9"/>
  <c r="X284" i="9"/>
  <c r="V284" i="9"/>
  <c r="T284" i="9"/>
  <c r="P284" i="9"/>
  <c r="BI281" i="9"/>
  <c r="BH281" i="9"/>
  <c r="BG281" i="9"/>
  <c r="BF281" i="9"/>
  <c r="X281" i="9"/>
  <c r="V281" i="9"/>
  <c r="T281" i="9"/>
  <c r="P281" i="9"/>
  <c r="BI277" i="9"/>
  <c r="BH277" i="9"/>
  <c r="BG277" i="9"/>
  <c r="BF277" i="9"/>
  <c r="X277" i="9"/>
  <c r="X276" i="9"/>
  <c r="V277" i="9"/>
  <c r="V276" i="9" s="1"/>
  <c r="T277" i="9"/>
  <c r="T276" i="9" s="1"/>
  <c r="P277" i="9"/>
  <c r="BI273" i="9"/>
  <c r="BH273" i="9"/>
  <c r="BG273" i="9"/>
  <c r="BF273" i="9"/>
  <c r="X273" i="9"/>
  <c r="X272" i="9"/>
  <c r="V273" i="9"/>
  <c r="V272" i="9" s="1"/>
  <c r="T273" i="9"/>
  <c r="T272" i="9" s="1"/>
  <c r="P273" i="9"/>
  <c r="BI269" i="9"/>
  <c r="BH269" i="9"/>
  <c r="BG269" i="9"/>
  <c r="BF269" i="9"/>
  <c r="X269" i="9"/>
  <c r="X268" i="9" s="1"/>
  <c r="V269" i="9"/>
  <c r="V268" i="9"/>
  <c r="T269" i="9"/>
  <c r="T268" i="9"/>
  <c r="P269" i="9"/>
  <c r="BI265" i="9"/>
  <c r="BH265" i="9"/>
  <c r="BG265" i="9"/>
  <c r="BF265" i="9"/>
  <c r="X265" i="9"/>
  <c r="V265" i="9"/>
  <c r="T265" i="9"/>
  <c r="P265" i="9"/>
  <c r="BI260" i="9"/>
  <c r="BH260" i="9"/>
  <c r="BG260" i="9"/>
  <c r="BF260" i="9"/>
  <c r="X260" i="9"/>
  <c r="V260" i="9"/>
  <c r="T260" i="9"/>
  <c r="P260" i="9"/>
  <c r="BI253" i="9"/>
  <c r="BH253" i="9"/>
  <c r="BG253" i="9"/>
  <c r="BF253" i="9"/>
  <c r="X253" i="9"/>
  <c r="V253" i="9"/>
  <c r="T253" i="9"/>
  <c r="P253" i="9"/>
  <c r="BI250" i="9"/>
  <c r="BH250" i="9"/>
  <c r="BG250" i="9"/>
  <c r="BF250" i="9"/>
  <c r="X250" i="9"/>
  <c r="V250" i="9"/>
  <c r="T250" i="9"/>
  <c r="P250" i="9"/>
  <c r="BI247" i="9"/>
  <c r="BH247" i="9"/>
  <c r="BG247" i="9"/>
  <c r="BF247" i="9"/>
  <c r="X247" i="9"/>
  <c r="V247" i="9"/>
  <c r="T247" i="9"/>
  <c r="P247" i="9"/>
  <c r="BI242" i="9"/>
  <c r="BH242" i="9"/>
  <c r="BG242" i="9"/>
  <c r="BF242" i="9"/>
  <c r="X242" i="9"/>
  <c r="V242" i="9"/>
  <c r="T242" i="9"/>
  <c r="P242" i="9"/>
  <c r="BI237" i="9"/>
  <c r="BH237" i="9"/>
  <c r="BG237" i="9"/>
  <c r="BF237" i="9"/>
  <c r="X237" i="9"/>
  <c r="V237" i="9"/>
  <c r="T237" i="9"/>
  <c r="P237" i="9"/>
  <c r="BI232" i="9"/>
  <c r="BH232" i="9"/>
  <c r="BG232" i="9"/>
  <c r="BF232" i="9"/>
  <c r="X232" i="9"/>
  <c r="V232" i="9"/>
  <c r="T232" i="9"/>
  <c r="P232" i="9"/>
  <c r="BI229" i="9"/>
  <c r="BH229" i="9"/>
  <c r="BG229" i="9"/>
  <c r="BF229" i="9"/>
  <c r="X229" i="9"/>
  <c r="V229" i="9"/>
  <c r="T229" i="9"/>
  <c r="P229" i="9"/>
  <c r="BI224" i="9"/>
  <c r="BH224" i="9"/>
  <c r="BG224" i="9"/>
  <c r="BF224" i="9"/>
  <c r="X224" i="9"/>
  <c r="V224" i="9"/>
  <c r="T224" i="9"/>
  <c r="P224" i="9"/>
  <c r="BI219" i="9"/>
  <c r="BH219" i="9"/>
  <c r="BG219" i="9"/>
  <c r="BF219" i="9"/>
  <c r="X219" i="9"/>
  <c r="V219" i="9"/>
  <c r="T219" i="9"/>
  <c r="P219" i="9"/>
  <c r="BI214" i="9"/>
  <c r="BH214" i="9"/>
  <c r="BG214" i="9"/>
  <c r="BF214" i="9"/>
  <c r="X214" i="9"/>
  <c r="V214" i="9"/>
  <c r="T214" i="9"/>
  <c r="P214" i="9"/>
  <c r="BI209" i="9"/>
  <c r="BH209" i="9"/>
  <c r="BG209" i="9"/>
  <c r="BF209" i="9"/>
  <c r="X209" i="9"/>
  <c r="V209" i="9"/>
  <c r="T209" i="9"/>
  <c r="P209" i="9"/>
  <c r="BI206" i="9"/>
  <c r="BH206" i="9"/>
  <c r="BG206" i="9"/>
  <c r="BF206" i="9"/>
  <c r="X206" i="9"/>
  <c r="V206" i="9"/>
  <c r="T206" i="9"/>
  <c r="P206" i="9"/>
  <c r="BI203" i="9"/>
  <c r="BH203" i="9"/>
  <c r="BG203" i="9"/>
  <c r="BF203" i="9"/>
  <c r="X203" i="9"/>
  <c r="V203" i="9"/>
  <c r="T203" i="9"/>
  <c r="P203" i="9"/>
  <c r="BI200" i="9"/>
  <c r="BH200" i="9"/>
  <c r="BG200" i="9"/>
  <c r="BF200" i="9"/>
  <c r="X200" i="9"/>
  <c r="V200" i="9"/>
  <c r="T200" i="9"/>
  <c r="P200" i="9"/>
  <c r="BI195" i="9"/>
  <c r="BH195" i="9"/>
  <c r="BG195" i="9"/>
  <c r="BF195" i="9"/>
  <c r="X195" i="9"/>
  <c r="V195" i="9"/>
  <c r="T195" i="9"/>
  <c r="P195" i="9"/>
  <c r="BI192" i="9"/>
  <c r="BH192" i="9"/>
  <c r="BG192" i="9"/>
  <c r="BF192" i="9"/>
  <c r="X192" i="9"/>
  <c r="V192" i="9"/>
  <c r="T192" i="9"/>
  <c r="P192" i="9"/>
  <c r="BI189" i="9"/>
  <c r="BH189" i="9"/>
  <c r="BG189" i="9"/>
  <c r="BF189" i="9"/>
  <c r="X189" i="9"/>
  <c r="V189" i="9"/>
  <c r="T189" i="9"/>
  <c r="P189" i="9"/>
  <c r="BI184" i="9"/>
  <c r="BH184" i="9"/>
  <c r="BG184" i="9"/>
  <c r="BF184" i="9"/>
  <c r="X184" i="9"/>
  <c r="V184" i="9"/>
  <c r="T184" i="9"/>
  <c r="P184" i="9"/>
  <c r="BI179" i="9"/>
  <c r="BH179" i="9"/>
  <c r="BG179" i="9"/>
  <c r="BF179" i="9"/>
  <c r="X179" i="9"/>
  <c r="V179" i="9"/>
  <c r="T179" i="9"/>
  <c r="P179" i="9"/>
  <c r="BI174" i="9"/>
  <c r="BH174" i="9"/>
  <c r="BG174" i="9"/>
  <c r="BF174" i="9"/>
  <c r="X174" i="9"/>
  <c r="V174" i="9"/>
  <c r="T174" i="9"/>
  <c r="P174" i="9"/>
  <c r="BI171" i="9"/>
  <c r="BH171" i="9"/>
  <c r="BG171" i="9"/>
  <c r="BF171" i="9"/>
  <c r="X171" i="9"/>
  <c r="V171" i="9"/>
  <c r="T171" i="9"/>
  <c r="P171" i="9"/>
  <c r="BI166" i="9"/>
  <c r="BH166" i="9"/>
  <c r="BG166" i="9"/>
  <c r="BF166" i="9"/>
  <c r="X166" i="9"/>
  <c r="V166" i="9"/>
  <c r="T166" i="9"/>
  <c r="P166" i="9"/>
  <c r="BI163" i="9"/>
  <c r="BH163" i="9"/>
  <c r="BG163" i="9"/>
  <c r="BF163" i="9"/>
  <c r="X163" i="9"/>
  <c r="V163" i="9"/>
  <c r="T163" i="9"/>
  <c r="P163" i="9"/>
  <c r="BI160" i="9"/>
  <c r="BH160" i="9"/>
  <c r="BG160" i="9"/>
  <c r="BF160" i="9"/>
  <c r="X160" i="9"/>
  <c r="V160" i="9"/>
  <c r="T160" i="9"/>
  <c r="P160" i="9"/>
  <c r="BI157" i="9"/>
  <c r="BH157" i="9"/>
  <c r="BG157" i="9"/>
  <c r="BF157" i="9"/>
  <c r="X157" i="9"/>
  <c r="V157" i="9"/>
  <c r="T157" i="9"/>
  <c r="P157" i="9"/>
  <c r="BI154" i="9"/>
  <c r="BH154" i="9"/>
  <c r="BG154" i="9"/>
  <c r="BF154" i="9"/>
  <c r="X154" i="9"/>
  <c r="V154" i="9"/>
  <c r="T154" i="9"/>
  <c r="P154" i="9"/>
  <c r="BI151" i="9"/>
  <c r="BH151" i="9"/>
  <c r="BG151" i="9"/>
  <c r="BF151" i="9"/>
  <c r="X151" i="9"/>
  <c r="V151" i="9"/>
  <c r="T151" i="9"/>
  <c r="P151" i="9"/>
  <c r="BI148" i="9"/>
  <c r="BH148" i="9"/>
  <c r="BG148" i="9"/>
  <c r="BF148" i="9"/>
  <c r="X148" i="9"/>
  <c r="V148" i="9"/>
  <c r="T148" i="9"/>
  <c r="P148" i="9"/>
  <c r="BI145" i="9"/>
  <c r="BH145" i="9"/>
  <c r="BG145" i="9"/>
  <c r="BF145" i="9"/>
  <c r="X145" i="9"/>
  <c r="V145" i="9"/>
  <c r="T145" i="9"/>
  <c r="P145" i="9"/>
  <c r="BI141" i="9"/>
  <c r="BH141" i="9"/>
  <c r="BG141" i="9"/>
  <c r="BF141" i="9"/>
  <c r="X141" i="9"/>
  <c r="V141" i="9"/>
  <c r="T141" i="9"/>
  <c r="P141" i="9"/>
  <c r="BI138" i="9"/>
  <c r="BH138" i="9"/>
  <c r="BG138" i="9"/>
  <c r="BF138" i="9"/>
  <c r="X138" i="9"/>
  <c r="V138" i="9"/>
  <c r="T138" i="9"/>
  <c r="P138" i="9"/>
  <c r="J132" i="9"/>
  <c r="J131" i="9"/>
  <c r="F131" i="9"/>
  <c r="F129" i="9"/>
  <c r="E127" i="9"/>
  <c r="J93" i="9"/>
  <c r="J92" i="9"/>
  <c r="F92" i="9"/>
  <c r="F90" i="9"/>
  <c r="E88" i="9"/>
  <c r="J20" i="9"/>
  <c r="E20" i="9"/>
  <c r="F132" i="9" s="1"/>
  <c r="J19" i="9"/>
  <c r="J14" i="9"/>
  <c r="J129" i="9"/>
  <c r="E7" i="9"/>
  <c r="E84" i="9"/>
  <c r="K41" i="8"/>
  <c r="K40" i="8"/>
  <c r="BA102" i="1"/>
  <c r="K39" i="8"/>
  <c r="AZ102" i="1"/>
  <c r="BI454" i="8"/>
  <c r="BH454" i="8"/>
  <c r="BG454" i="8"/>
  <c r="BF454" i="8"/>
  <c r="X454" i="8"/>
  <c r="X453" i="8"/>
  <c r="X452" i="8"/>
  <c r="V454" i="8"/>
  <c r="V453" i="8"/>
  <c r="V452" i="8" s="1"/>
  <c r="T454" i="8"/>
  <c r="T453" i="8" s="1"/>
  <c r="T452" i="8" s="1"/>
  <c r="P454" i="8"/>
  <c r="BI449" i="8"/>
  <c r="BH449" i="8"/>
  <c r="BG449" i="8"/>
  <c r="BF449" i="8"/>
  <c r="X449" i="8"/>
  <c r="X448" i="8" s="1"/>
  <c r="X447" i="8" s="1"/>
  <c r="V449" i="8"/>
  <c r="V448" i="8"/>
  <c r="V447" i="8" s="1"/>
  <c r="T449" i="8"/>
  <c r="T448" i="8" s="1"/>
  <c r="T447" i="8" s="1"/>
  <c r="P449" i="8"/>
  <c r="BI445" i="8"/>
  <c r="BH445" i="8"/>
  <c r="BG445" i="8"/>
  <c r="BF445" i="8"/>
  <c r="X445" i="8"/>
  <c r="X444" i="8" s="1"/>
  <c r="V445" i="8"/>
  <c r="V444" i="8" s="1"/>
  <c r="T445" i="8"/>
  <c r="T444" i="8"/>
  <c r="P445" i="8"/>
  <c r="BI441" i="8"/>
  <c r="BH441" i="8"/>
  <c r="BG441" i="8"/>
  <c r="BF441" i="8"/>
  <c r="X441" i="8"/>
  <c r="V441" i="8"/>
  <c r="T441" i="8"/>
  <c r="P441" i="8"/>
  <c r="BI438" i="8"/>
  <c r="BH438" i="8"/>
  <c r="BG438" i="8"/>
  <c r="BF438" i="8"/>
  <c r="X438" i="8"/>
  <c r="V438" i="8"/>
  <c r="T438" i="8"/>
  <c r="P438" i="8"/>
  <c r="BI434" i="8"/>
  <c r="BH434" i="8"/>
  <c r="BG434" i="8"/>
  <c r="BF434" i="8"/>
  <c r="X434" i="8"/>
  <c r="V434" i="8"/>
  <c r="T434" i="8"/>
  <c r="P434" i="8"/>
  <c r="BI429" i="8"/>
  <c r="BH429" i="8"/>
  <c r="BG429" i="8"/>
  <c r="BF429" i="8"/>
  <c r="X429" i="8"/>
  <c r="V429" i="8"/>
  <c r="T429" i="8"/>
  <c r="P429" i="8"/>
  <c r="BI424" i="8"/>
  <c r="BH424" i="8"/>
  <c r="BG424" i="8"/>
  <c r="BF424" i="8"/>
  <c r="X424" i="8"/>
  <c r="V424" i="8"/>
  <c r="T424" i="8"/>
  <c r="P424" i="8"/>
  <c r="BI420" i="8"/>
  <c r="BH420" i="8"/>
  <c r="BG420" i="8"/>
  <c r="BF420" i="8"/>
  <c r="X420" i="8"/>
  <c r="V420" i="8"/>
  <c r="T420" i="8"/>
  <c r="P420" i="8"/>
  <c r="BI415" i="8"/>
  <c r="BH415" i="8"/>
  <c r="BG415" i="8"/>
  <c r="BF415" i="8"/>
  <c r="X415" i="8"/>
  <c r="V415" i="8"/>
  <c r="T415" i="8"/>
  <c r="P415" i="8"/>
  <c r="BI412" i="8"/>
  <c r="BH412" i="8"/>
  <c r="BG412" i="8"/>
  <c r="BF412" i="8"/>
  <c r="X412" i="8"/>
  <c r="V412" i="8"/>
  <c r="T412" i="8"/>
  <c r="P412" i="8"/>
  <c r="BI408" i="8"/>
  <c r="BH408" i="8"/>
  <c r="BG408" i="8"/>
  <c r="BF408" i="8"/>
  <c r="X408" i="8"/>
  <c r="V408" i="8"/>
  <c r="T408" i="8"/>
  <c r="P408" i="8"/>
  <c r="BI405" i="8"/>
  <c r="BH405" i="8"/>
  <c r="BG405" i="8"/>
  <c r="BF405" i="8"/>
  <c r="X405" i="8"/>
  <c r="V405" i="8"/>
  <c r="T405" i="8"/>
  <c r="P405" i="8"/>
  <c r="BI402" i="8"/>
  <c r="BH402" i="8"/>
  <c r="BG402" i="8"/>
  <c r="BF402" i="8"/>
  <c r="X402" i="8"/>
  <c r="V402" i="8"/>
  <c r="T402" i="8"/>
  <c r="P402" i="8"/>
  <c r="BI399" i="8"/>
  <c r="BH399" i="8"/>
  <c r="BG399" i="8"/>
  <c r="BF399" i="8"/>
  <c r="X399" i="8"/>
  <c r="V399" i="8"/>
  <c r="T399" i="8"/>
  <c r="P399" i="8"/>
  <c r="BI395" i="8"/>
  <c r="BH395" i="8"/>
  <c r="BG395" i="8"/>
  <c r="BF395" i="8"/>
  <c r="X395" i="8"/>
  <c r="V395" i="8"/>
  <c r="T395" i="8"/>
  <c r="P395" i="8"/>
  <c r="BI392" i="8"/>
  <c r="BH392" i="8"/>
  <c r="BG392" i="8"/>
  <c r="BF392" i="8"/>
  <c r="X392" i="8"/>
  <c r="V392" i="8"/>
  <c r="T392" i="8"/>
  <c r="P392" i="8"/>
  <c r="BI389" i="8"/>
  <c r="BH389" i="8"/>
  <c r="BG389" i="8"/>
  <c r="BF389" i="8"/>
  <c r="X389" i="8"/>
  <c r="V389" i="8"/>
  <c r="T389" i="8"/>
  <c r="P389" i="8"/>
  <c r="BI386" i="8"/>
  <c r="BH386" i="8"/>
  <c r="BG386" i="8"/>
  <c r="BF386" i="8"/>
  <c r="X386" i="8"/>
  <c r="V386" i="8"/>
  <c r="T386" i="8"/>
  <c r="P386" i="8"/>
  <c r="BI383" i="8"/>
  <c r="BH383" i="8"/>
  <c r="BG383" i="8"/>
  <c r="BF383" i="8"/>
  <c r="X383" i="8"/>
  <c r="V383" i="8"/>
  <c r="T383" i="8"/>
  <c r="P383" i="8"/>
  <c r="BI380" i="8"/>
  <c r="BH380" i="8"/>
  <c r="BG380" i="8"/>
  <c r="BF380" i="8"/>
  <c r="X380" i="8"/>
  <c r="V380" i="8"/>
  <c r="T380" i="8"/>
  <c r="P380" i="8"/>
  <c r="BI377" i="8"/>
  <c r="BH377" i="8"/>
  <c r="BG377" i="8"/>
  <c r="BF377" i="8"/>
  <c r="X377" i="8"/>
  <c r="V377" i="8"/>
  <c r="T377" i="8"/>
  <c r="P377" i="8"/>
  <c r="BI374" i="8"/>
  <c r="BH374" i="8"/>
  <c r="BG374" i="8"/>
  <c r="BF374" i="8"/>
  <c r="X374" i="8"/>
  <c r="V374" i="8"/>
  <c r="T374" i="8"/>
  <c r="P374" i="8"/>
  <c r="BI371" i="8"/>
  <c r="BH371" i="8"/>
  <c r="BG371" i="8"/>
  <c r="BF371" i="8"/>
  <c r="X371" i="8"/>
  <c r="V371" i="8"/>
  <c r="T371" i="8"/>
  <c r="P371" i="8"/>
  <c r="BI369" i="8"/>
  <c r="BH369" i="8"/>
  <c r="BG369" i="8"/>
  <c r="BF369" i="8"/>
  <c r="X369" i="8"/>
  <c r="V369" i="8"/>
  <c r="T369" i="8"/>
  <c r="P369" i="8"/>
  <c r="BI366" i="8"/>
  <c r="BH366" i="8"/>
  <c r="BG366" i="8"/>
  <c r="BF366" i="8"/>
  <c r="X366" i="8"/>
  <c r="V366" i="8"/>
  <c r="T366" i="8"/>
  <c r="P366" i="8"/>
  <c r="BK366" i="8" s="1"/>
  <c r="BI363" i="8"/>
  <c r="BH363" i="8"/>
  <c r="BG363" i="8"/>
  <c r="BF363" i="8"/>
  <c r="X363" i="8"/>
  <c r="V363" i="8"/>
  <c r="T363" i="8"/>
  <c r="P363" i="8"/>
  <c r="BI360" i="8"/>
  <c r="BH360" i="8"/>
  <c r="BG360" i="8"/>
  <c r="BF360" i="8"/>
  <c r="X360" i="8"/>
  <c r="V360" i="8"/>
  <c r="T360" i="8"/>
  <c r="P360" i="8"/>
  <c r="BI356" i="8"/>
  <c r="BH356" i="8"/>
  <c r="BG356" i="8"/>
  <c r="BF356" i="8"/>
  <c r="X356" i="8"/>
  <c r="V356" i="8"/>
  <c r="T356" i="8"/>
  <c r="P356" i="8"/>
  <c r="BI353" i="8"/>
  <c r="BH353" i="8"/>
  <c r="BG353" i="8"/>
  <c r="BF353" i="8"/>
  <c r="X353" i="8"/>
  <c r="V353" i="8"/>
  <c r="T353" i="8"/>
  <c r="P353" i="8"/>
  <c r="BI351" i="8"/>
  <c r="BH351" i="8"/>
  <c r="BG351" i="8"/>
  <c r="BF351" i="8"/>
  <c r="X351" i="8"/>
  <c r="V351" i="8"/>
  <c r="T351" i="8"/>
  <c r="P351" i="8"/>
  <c r="BI348" i="8"/>
  <c r="BH348" i="8"/>
  <c r="BG348" i="8"/>
  <c r="BF348" i="8"/>
  <c r="X348" i="8"/>
  <c r="V348" i="8"/>
  <c r="T348" i="8"/>
  <c r="P348" i="8"/>
  <c r="BI345" i="8"/>
  <c r="BH345" i="8"/>
  <c r="BG345" i="8"/>
  <c r="BF345" i="8"/>
  <c r="X345" i="8"/>
  <c r="V345" i="8"/>
  <c r="T345" i="8"/>
  <c r="P345" i="8"/>
  <c r="BI342" i="8"/>
  <c r="BH342" i="8"/>
  <c r="BG342" i="8"/>
  <c r="BF342" i="8"/>
  <c r="X342" i="8"/>
  <c r="V342" i="8"/>
  <c r="T342" i="8"/>
  <c r="P342" i="8"/>
  <c r="BI339" i="8"/>
  <c r="BH339" i="8"/>
  <c r="BG339" i="8"/>
  <c r="BF339" i="8"/>
  <c r="X339" i="8"/>
  <c r="V339" i="8"/>
  <c r="T339" i="8"/>
  <c r="P339" i="8"/>
  <c r="BI336" i="8"/>
  <c r="BH336" i="8"/>
  <c r="BG336" i="8"/>
  <c r="BF336" i="8"/>
  <c r="X336" i="8"/>
  <c r="V336" i="8"/>
  <c r="T336" i="8"/>
  <c r="P336" i="8"/>
  <c r="BI332" i="8"/>
  <c r="BH332" i="8"/>
  <c r="BG332" i="8"/>
  <c r="BF332" i="8"/>
  <c r="X332" i="8"/>
  <c r="V332" i="8"/>
  <c r="T332" i="8"/>
  <c r="P332" i="8"/>
  <c r="BI329" i="8"/>
  <c r="BH329" i="8"/>
  <c r="BG329" i="8"/>
  <c r="BF329" i="8"/>
  <c r="X329" i="8"/>
  <c r="V329" i="8"/>
  <c r="T329" i="8"/>
  <c r="P329" i="8"/>
  <c r="BI326" i="8"/>
  <c r="BH326" i="8"/>
  <c r="BG326" i="8"/>
  <c r="BF326" i="8"/>
  <c r="X326" i="8"/>
  <c r="V326" i="8"/>
  <c r="T326" i="8"/>
  <c r="P326" i="8"/>
  <c r="BI324" i="8"/>
  <c r="BH324" i="8"/>
  <c r="BG324" i="8"/>
  <c r="BF324" i="8"/>
  <c r="X324" i="8"/>
  <c r="V324" i="8"/>
  <c r="T324" i="8"/>
  <c r="P324" i="8"/>
  <c r="BI322" i="8"/>
  <c r="BH322" i="8"/>
  <c r="BG322" i="8"/>
  <c r="BF322" i="8"/>
  <c r="X322" i="8"/>
  <c r="V322" i="8"/>
  <c r="T322" i="8"/>
  <c r="P322" i="8"/>
  <c r="BI319" i="8"/>
  <c r="BH319" i="8"/>
  <c r="BG319" i="8"/>
  <c r="BF319" i="8"/>
  <c r="X319" i="8"/>
  <c r="V319" i="8"/>
  <c r="T319" i="8"/>
  <c r="P319" i="8"/>
  <c r="BI317" i="8"/>
  <c r="BH317" i="8"/>
  <c r="BG317" i="8"/>
  <c r="BF317" i="8"/>
  <c r="X317" i="8"/>
  <c r="V317" i="8"/>
  <c r="T317" i="8"/>
  <c r="P317" i="8"/>
  <c r="BI313" i="8"/>
  <c r="BH313" i="8"/>
  <c r="BG313" i="8"/>
  <c r="BF313" i="8"/>
  <c r="X313" i="8"/>
  <c r="X312" i="8" s="1"/>
  <c r="V313" i="8"/>
  <c r="V312" i="8"/>
  <c r="T313" i="8"/>
  <c r="T312" i="8"/>
  <c r="P313" i="8"/>
  <c r="BI309" i="8"/>
  <c r="BH309" i="8"/>
  <c r="BG309" i="8"/>
  <c r="BF309" i="8"/>
  <c r="X309" i="8"/>
  <c r="V309" i="8"/>
  <c r="T309" i="8"/>
  <c r="P309" i="8"/>
  <c r="BI306" i="8"/>
  <c r="BH306" i="8"/>
  <c r="BG306" i="8"/>
  <c r="BF306" i="8"/>
  <c r="X306" i="8"/>
  <c r="V306" i="8"/>
  <c r="T306" i="8"/>
  <c r="P306" i="8"/>
  <c r="BI303" i="8"/>
  <c r="BH303" i="8"/>
  <c r="BG303" i="8"/>
  <c r="BF303" i="8"/>
  <c r="X303" i="8"/>
  <c r="V303" i="8"/>
  <c r="T303" i="8"/>
  <c r="P303" i="8"/>
  <c r="BI300" i="8"/>
  <c r="BH300" i="8"/>
  <c r="BG300" i="8"/>
  <c r="BF300" i="8"/>
  <c r="X300" i="8"/>
  <c r="V300" i="8"/>
  <c r="T300" i="8"/>
  <c r="P300" i="8"/>
  <c r="BI296" i="8"/>
  <c r="BH296" i="8"/>
  <c r="BG296" i="8"/>
  <c r="BF296" i="8"/>
  <c r="X296" i="8"/>
  <c r="V296" i="8"/>
  <c r="T296" i="8"/>
  <c r="P296" i="8"/>
  <c r="BI293" i="8"/>
  <c r="BH293" i="8"/>
  <c r="BG293" i="8"/>
  <c r="BF293" i="8"/>
  <c r="X293" i="8"/>
  <c r="V293" i="8"/>
  <c r="T293" i="8"/>
  <c r="P293" i="8"/>
  <c r="BI290" i="8"/>
  <c r="BH290" i="8"/>
  <c r="BG290" i="8"/>
  <c r="BF290" i="8"/>
  <c r="X290" i="8"/>
  <c r="V290" i="8"/>
  <c r="T290" i="8"/>
  <c r="P290" i="8"/>
  <c r="BI287" i="8"/>
  <c r="BH287" i="8"/>
  <c r="BG287" i="8"/>
  <c r="BF287" i="8"/>
  <c r="X287" i="8"/>
  <c r="V287" i="8"/>
  <c r="T287" i="8"/>
  <c r="P287" i="8"/>
  <c r="BI284" i="8"/>
  <c r="BH284" i="8"/>
  <c r="BG284" i="8"/>
  <c r="BF284" i="8"/>
  <c r="X284" i="8"/>
  <c r="V284" i="8"/>
  <c r="T284" i="8"/>
  <c r="P284" i="8"/>
  <c r="BI281" i="8"/>
  <c r="BH281" i="8"/>
  <c r="BG281" i="8"/>
  <c r="BF281" i="8"/>
  <c r="X281" i="8"/>
  <c r="V281" i="8"/>
  <c r="T281" i="8"/>
  <c r="P281" i="8"/>
  <c r="BI277" i="8"/>
  <c r="BH277" i="8"/>
  <c r="BG277" i="8"/>
  <c r="BF277" i="8"/>
  <c r="X277" i="8"/>
  <c r="X276" i="8" s="1"/>
  <c r="V277" i="8"/>
  <c r="V276" i="8" s="1"/>
  <c r="T277" i="8"/>
  <c r="T276" i="8" s="1"/>
  <c r="P277" i="8"/>
  <c r="BI273" i="8"/>
  <c r="BH273" i="8"/>
  <c r="BG273" i="8"/>
  <c r="BF273" i="8"/>
  <c r="X273" i="8"/>
  <c r="X272" i="8" s="1"/>
  <c r="V273" i="8"/>
  <c r="V272" i="8" s="1"/>
  <c r="T273" i="8"/>
  <c r="T272" i="8"/>
  <c r="P273" i="8"/>
  <c r="BI269" i="8"/>
  <c r="BH269" i="8"/>
  <c r="BG269" i="8"/>
  <c r="BF269" i="8"/>
  <c r="X269" i="8"/>
  <c r="X268" i="8"/>
  <c r="V269" i="8"/>
  <c r="V268" i="8"/>
  <c r="T269" i="8"/>
  <c r="T268" i="8" s="1"/>
  <c r="P269" i="8"/>
  <c r="K269" i="8" s="1"/>
  <c r="BE269" i="8" s="1"/>
  <c r="BI263" i="8"/>
  <c r="BH263" i="8"/>
  <c r="BG263" i="8"/>
  <c r="BF263" i="8"/>
  <c r="X263" i="8"/>
  <c r="V263" i="8"/>
  <c r="T263" i="8"/>
  <c r="P263" i="8"/>
  <c r="BK263" i="8" s="1"/>
  <c r="BI258" i="8"/>
  <c r="BH258" i="8"/>
  <c r="BG258" i="8"/>
  <c r="BF258" i="8"/>
  <c r="X258" i="8"/>
  <c r="V258" i="8"/>
  <c r="T258" i="8"/>
  <c r="P258" i="8"/>
  <c r="BK258" i="8" s="1"/>
  <c r="BI251" i="8"/>
  <c r="BH251" i="8"/>
  <c r="BG251" i="8"/>
  <c r="BF251" i="8"/>
  <c r="X251" i="8"/>
  <c r="V251" i="8"/>
  <c r="T251" i="8"/>
  <c r="P251" i="8"/>
  <c r="BI248" i="8"/>
  <c r="BH248" i="8"/>
  <c r="BG248" i="8"/>
  <c r="BF248" i="8"/>
  <c r="X248" i="8"/>
  <c r="V248" i="8"/>
  <c r="T248" i="8"/>
  <c r="P248" i="8"/>
  <c r="BI245" i="8"/>
  <c r="BH245" i="8"/>
  <c r="BG245" i="8"/>
  <c r="BF245" i="8"/>
  <c r="X245" i="8"/>
  <c r="V245" i="8"/>
  <c r="T245" i="8"/>
  <c r="P245" i="8"/>
  <c r="K245" i="8" s="1"/>
  <c r="BE245" i="8" s="1"/>
  <c r="BI240" i="8"/>
  <c r="BH240" i="8"/>
  <c r="BG240" i="8"/>
  <c r="BF240" i="8"/>
  <c r="X240" i="8"/>
  <c r="V240" i="8"/>
  <c r="T240" i="8"/>
  <c r="P240" i="8"/>
  <c r="K240" i="8" s="1"/>
  <c r="BI235" i="8"/>
  <c r="BH235" i="8"/>
  <c r="BG235" i="8"/>
  <c r="BF235" i="8"/>
  <c r="X235" i="8"/>
  <c r="V235" i="8"/>
  <c r="T235" i="8"/>
  <c r="P235" i="8"/>
  <c r="BI230" i="8"/>
  <c r="BH230" i="8"/>
  <c r="BG230" i="8"/>
  <c r="BF230" i="8"/>
  <c r="X230" i="8"/>
  <c r="V230" i="8"/>
  <c r="T230" i="8"/>
  <c r="P230" i="8"/>
  <c r="BI227" i="8"/>
  <c r="BH227" i="8"/>
  <c r="BG227" i="8"/>
  <c r="BF227" i="8"/>
  <c r="X227" i="8"/>
  <c r="V227" i="8"/>
  <c r="T227" i="8"/>
  <c r="P227" i="8"/>
  <c r="BI222" i="8"/>
  <c r="BH222" i="8"/>
  <c r="BG222" i="8"/>
  <c r="BF222" i="8"/>
  <c r="X222" i="8"/>
  <c r="V222" i="8"/>
  <c r="T222" i="8"/>
  <c r="P222" i="8"/>
  <c r="K222" i="8" s="1"/>
  <c r="BE222" i="8" s="1"/>
  <c r="BI217" i="8"/>
  <c r="BH217" i="8"/>
  <c r="BG217" i="8"/>
  <c r="BF217" i="8"/>
  <c r="X217" i="8"/>
  <c r="V217" i="8"/>
  <c r="T217" i="8"/>
  <c r="P217" i="8"/>
  <c r="BI212" i="8"/>
  <c r="BH212" i="8"/>
  <c r="BG212" i="8"/>
  <c r="BF212" i="8"/>
  <c r="X212" i="8"/>
  <c r="V212" i="8"/>
  <c r="T212" i="8"/>
  <c r="P212" i="8"/>
  <c r="BI207" i="8"/>
  <c r="BH207" i="8"/>
  <c r="BG207" i="8"/>
  <c r="BF207" i="8"/>
  <c r="X207" i="8"/>
  <c r="V207" i="8"/>
  <c r="T207" i="8"/>
  <c r="P207" i="8"/>
  <c r="BI204" i="8"/>
  <c r="BH204" i="8"/>
  <c r="BG204" i="8"/>
  <c r="BF204" i="8"/>
  <c r="X204" i="8"/>
  <c r="V204" i="8"/>
  <c r="T204" i="8"/>
  <c r="P204" i="8"/>
  <c r="BI201" i="8"/>
  <c r="BH201" i="8"/>
  <c r="BG201" i="8"/>
  <c r="BF201" i="8"/>
  <c r="X201" i="8"/>
  <c r="V201" i="8"/>
  <c r="T201" i="8"/>
  <c r="P201" i="8"/>
  <c r="BI198" i="8"/>
  <c r="BH198" i="8"/>
  <c r="BG198" i="8"/>
  <c r="BF198" i="8"/>
  <c r="X198" i="8"/>
  <c r="V198" i="8"/>
  <c r="T198" i="8"/>
  <c r="P198" i="8"/>
  <c r="BK198" i="8" s="1"/>
  <c r="BI195" i="8"/>
  <c r="BH195" i="8"/>
  <c r="BG195" i="8"/>
  <c r="BF195" i="8"/>
  <c r="X195" i="8"/>
  <c r="V195" i="8"/>
  <c r="T195" i="8"/>
  <c r="P195" i="8"/>
  <c r="BK195" i="8" s="1"/>
  <c r="BI190" i="8"/>
  <c r="BH190" i="8"/>
  <c r="BG190" i="8"/>
  <c r="BF190" i="8"/>
  <c r="X190" i="8"/>
  <c r="V190" i="8"/>
  <c r="T190" i="8"/>
  <c r="P190" i="8"/>
  <c r="K190" i="8" s="1"/>
  <c r="BI185" i="8"/>
  <c r="BH185" i="8"/>
  <c r="BG185" i="8"/>
  <c r="BF185" i="8"/>
  <c r="X185" i="8"/>
  <c r="V185" i="8"/>
  <c r="T185" i="8"/>
  <c r="P185" i="8"/>
  <c r="BK185" i="8" s="1"/>
  <c r="BI180" i="8"/>
  <c r="BH180" i="8"/>
  <c r="BG180" i="8"/>
  <c r="BF180" i="8"/>
  <c r="X180" i="8"/>
  <c r="V180" i="8"/>
  <c r="T180" i="8"/>
  <c r="P180" i="8"/>
  <c r="BI177" i="8"/>
  <c r="BH177" i="8"/>
  <c r="BG177" i="8"/>
  <c r="BF177" i="8"/>
  <c r="X177" i="8"/>
  <c r="V177" i="8"/>
  <c r="T177" i="8"/>
  <c r="P177" i="8"/>
  <c r="BI172" i="8"/>
  <c r="BH172" i="8"/>
  <c r="BG172" i="8"/>
  <c r="BF172" i="8"/>
  <c r="X172" i="8"/>
  <c r="V172" i="8"/>
  <c r="T172" i="8"/>
  <c r="P172" i="8"/>
  <c r="BI169" i="8"/>
  <c r="BH169" i="8"/>
  <c r="BG169" i="8"/>
  <c r="BF169" i="8"/>
  <c r="X169" i="8"/>
  <c r="V169" i="8"/>
  <c r="T169" i="8"/>
  <c r="P169" i="8"/>
  <c r="BI166" i="8"/>
  <c r="BH166" i="8"/>
  <c r="BG166" i="8"/>
  <c r="BF166" i="8"/>
  <c r="X166" i="8"/>
  <c r="V166" i="8"/>
  <c r="T166" i="8"/>
  <c r="P166" i="8"/>
  <c r="BI163" i="8"/>
  <c r="BH163" i="8"/>
  <c r="BG163" i="8"/>
  <c r="BF163" i="8"/>
  <c r="X163" i="8"/>
  <c r="V163" i="8"/>
  <c r="T163" i="8"/>
  <c r="P163" i="8"/>
  <c r="BK163" i="8" s="1"/>
  <c r="BI160" i="8"/>
  <c r="BH160" i="8"/>
  <c r="BG160" i="8"/>
  <c r="BF160" i="8"/>
  <c r="X160" i="8"/>
  <c r="V160" i="8"/>
  <c r="T160" i="8"/>
  <c r="P160" i="8"/>
  <c r="BI157" i="8"/>
  <c r="BH157" i="8"/>
  <c r="BG157" i="8"/>
  <c r="BF157" i="8"/>
  <c r="X157" i="8"/>
  <c r="V157" i="8"/>
  <c r="T157" i="8"/>
  <c r="P157" i="8"/>
  <c r="BI154" i="8"/>
  <c r="BH154" i="8"/>
  <c r="BG154" i="8"/>
  <c r="BF154" i="8"/>
  <c r="X154" i="8"/>
  <c r="V154" i="8"/>
  <c r="T154" i="8"/>
  <c r="P154" i="8"/>
  <c r="BI151" i="8"/>
  <c r="BH151" i="8"/>
  <c r="BG151" i="8"/>
  <c r="BF151" i="8"/>
  <c r="X151" i="8"/>
  <c r="V151" i="8"/>
  <c r="T151" i="8"/>
  <c r="P151" i="8"/>
  <c r="BI148" i="8"/>
  <c r="BH148" i="8"/>
  <c r="BG148" i="8"/>
  <c r="BF148" i="8"/>
  <c r="X148" i="8"/>
  <c r="V148" i="8"/>
  <c r="T148" i="8"/>
  <c r="P148" i="8"/>
  <c r="BI145" i="8"/>
  <c r="BH145" i="8"/>
  <c r="BG145" i="8"/>
  <c r="BF145" i="8"/>
  <c r="X145" i="8"/>
  <c r="V145" i="8"/>
  <c r="T145" i="8"/>
  <c r="P145" i="8"/>
  <c r="BI141" i="8"/>
  <c r="BH141" i="8"/>
  <c r="BG141" i="8"/>
  <c r="BF141" i="8"/>
  <c r="X141" i="8"/>
  <c r="V141" i="8"/>
  <c r="T141" i="8"/>
  <c r="P141" i="8"/>
  <c r="K141" i="8" s="1"/>
  <c r="BI138" i="8"/>
  <c r="BH138" i="8"/>
  <c r="BG138" i="8"/>
  <c r="BF138" i="8"/>
  <c r="X138" i="8"/>
  <c r="V138" i="8"/>
  <c r="T138" i="8"/>
  <c r="P138" i="8"/>
  <c r="K138" i="8" s="1"/>
  <c r="J132" i="8"/>
  <c r="J131" i="8"/>
  <c r="F131" i="8"/>
  <c r="F129" i="8"/>
  <c r="E127" i="8"/>
  <c r="J93" i="8"/>
  <c r="J92" i="8"/>
  <c r="F92" i="8"/>
  <c r="F90" i="8"/>
  <c r="E88" i="8"/>
  <c r="J20" i="8"/>
  <c r="E20" i="8"/>
  <c r="F93" i="8"/>
  <c r="J19" i="8"/>
  <c r="J14" i="8"/>
  <c r="J90" i="8"/>
  <c r="E7" i="8"/>
  <c r="E84" i="8" s="1"/>
  <c r="K41" i="7"/>
  <c r="K40" i="7"/>
  <c r="BA101" i="1" s="1"/>
  <c r="K39" i="7"/>
  <c r="AZ101" i="1"/>
  <c r="BI374" i="7"/>
  <c r="BH374" i="7"/>
  <c r="BG374" i="7"/>
  <c r="BF374" i="7"/>
  <c r="X374" i="7"/>
  <c r="X373" i="7" s="1"/>
  <c r="X372" i="7" s="1"/>
  <c r="V374" i="7"/>
  <c r="V373" i="7" s="1"/>
  <c r="V372" i="7" s="1"/>
  <c r="T374" i="7"/>
  <c r="T373" i="7"/>
  <c r="T372" i="7"/>
  <c r="P374" i="7"/>
  <c r="BI370" i="7"/>
  <c r="BH370" i="7"/>
  <c r="BG370" i="7"/>
  <c r="BF370" i="7"/>
  <c r="X370" i="7"/>
  <c r="X369" i="7"/>
  <c r="V370" i="7"/>
  <c r="V369" i="7" s="1"/>
  <c r="T370" i="7"/>
  <c r="T369" i="7"/>
  <c r="P370" i="7"/>
  <c r="BI366" i="7"/>
  <c r="BH366" i="7"/>
  <c r="BG366" i="7"/>
  <c r="BF366" i="7"/>
  <c r="X366" i="7"/>
  <c r="X365" i="7" s="1"/>
  <c r="V366" i="7"/>
  <c r="V365" i="7"/>
  <c r="T366" i="7"/>
  <c r="T365" i="7" s="1"/>
  <c r="P366" i="7"/>
  <c r="BI362" i="7"/>
  <c r="BH362" i="7"/>
  <c r="BG362" i="7"/>
  <c r="BF362" i="7"/>
  <c r="X362" i="7"/>
  <c r="V362" i="7"/>
  <c r="T362" i="7"/>
  <c r="P362" i="7"/>
  <c r="BI358" i="7"/>
  <c r="BH358" i="7"/>
  <c r="BG358" i="7"/>
  <c r="BF358" i="7"/>
  <c r="X358" i="7"/>
  <c r="V358" i="7"/>
  <c r="T358" i="7"/>
  <c r="P358" i="7"/>
  <c r="BI354" i="7"/>
  <c r="BH354" i="7"/>
  <c r="BG354" i="7"/>
  <c r="BF354" i="7"/>
  <c r="X354" i="7"/>
  <c r="V354" i="7"/>
  <c r="T354" i="7"/>
  <c r="P354" i="7"/>
  <c r="BI350" i="7"/>
  <c r="BH350" i="7"/>
  <c r="BG350" i="7"/>
  <c r="BF350" i="7"/>
  <c r="X350" i="7"/>
  <c r="V350" i="7"/>
  <c r="T350" i="7"/>
  <c r="P350" i="7"/>
  <c r="BI346" i="7"/>
  <c r="BH346" i="7"/>
  <c r="BG346" i="7"/>
  <c r="BF346" i="7"/>
  <c r="X346" i="7"/>
  <c r="V346" i="7"/>
  <c r="T346" i="7"/>
  <c r="P346" i="7"/>
  <c r="BI342" i="7"/>
  <c r="BH342" i="7"/>
  <c r="BG342" i="7"/>
  <c r="BF342" i="7"/>
  <c r="X342" i="7"/>
  <c r="V342" i="7"/>
  <c r="T342" i="7"/>
  <c r="P342" i="7"/>
  <c r="BI339" i="7"/>
  <c r="BH339" i="7"/>
  <c r="BG339" i="7"/>
  <c r="BF339" i="7"/>
  <c r="X339" i="7"/>
  <c r="V339" i="7"/>
  <c r="T339" i="7"/>
  <c r="P339" i="7"/>
  <c r="BI336" i="7"/>
  <c r="BH336" i="7"/>
  <c r="BG336" i="7"/>
  <c r="BF336" i="7"/>
  <c r="X336" i="7"/>
  <c r="V336" i="7"/>
  <c r="T336" i="7"/>
  <c r="P336" i="7"/>
  <c r="BI332" i="7"/>
  <c r="BH332" i="7"/>
  <c r="BG332" i="7"/>
  <c r="BF332" i="7"/>
  <c r="X332" i="7"/>
  <c r="V332" i="7"/>
  <c r="T332" i="7"/>
  <c r="P332" i="7"/>
  <c r="BI329" i="7"/>
  <c r="BH329" i="7"/>
  <c r="BG329" i="7"/>
  <c r="BF329" i="7"/>
  <c r="X329" i="7"/>
  <c r="V329" i="7"/>
  <c r="T329" i="7"/>
  <c r="P329" i="7"/>
  <c r="BI326" i="7"/>
  <c r="BH326" i="7"/>
  <c r="BG326" i="7"/>
  <c r="BF326" i="7"/>
  <c r="X326" i="7"/>
  <c r="V326" i="7"/>
  <c r="T326" i="7"/>
  <c r="P326" i="7"/>
  <c r="BI323" i="7"/>
  <c r="BH323" i="7"/>
  <c r="BG323" i="7"/>
  <c r="BF323" i="7"/>
  <c r="X323" i="7"/>
  <c r="V323" i="7"/>
  <c r="T323" i="7"/>
  <c r="P323" i="7"/>
  <c r="BI320" i="7"/>
  <c r="BH320" i="7"/>
  <c r="BG320" i="7"/>
  <c r="BF320" i="7"/>
  <c r="X320" i="7"/>
  <c r="V320" i="7"/>
  <c r="T320" i="7"/>
  <c r="P320" i="7"/>
  <c r="BI317" i="7"/>
  <c r="BH317" i="7"/>
  <c r="BG317" i="7"/>
  <c r="BF317" i="7"/>
  <c r="X317" i="7"/>
  <c r="V317" i="7"/>
  <c r="T317" i="7"/>
  <c r="P317" i="7"/>
  <c r="BI314" i="7"/>
  <c r="BH314" i="7"/>
  <c r="BG314" i="7"/>
  <c r="BF314" i="7"/>
  <c r="X314" i="7"/>
  <c r="V314" i="7"/>
  <c r="T314" i="7"/>
  <c r="P314" i="7"/>
  <c r="BI311" i="7"/>
  <c r="BH311" i="7"/>
  <c r="BG311" i="7"/>
  <c r="BF311" i="7"/>
  <c r="X311" i="7"/>
  <c r="V311" i="7"/>
  <c r="T311" i="7"/>
  <c r="P311" i="7"/>
  <c r="BI308" i="7"/>
  <c r="BH308" i="7"/>
  <c r="BG308" i="7"/>
  <c r="BF308" i="7"/>
  <c r="X308" i="7"/>
  <c r="V308" i="7"/>
  <c r="T308" i="7"/>
  <c r="P308" i="7"/>
  <c r="BI305" i="7"/>
  <c r="BH305" i="7"/>
  <c r="BG305" i="7"/>
  <c r="BF305" i="7"/>
  <c r="X305" i="7"/>
  <c r="V305" i="7"/>
  <c r="T305" i="7"/>
  <c r="P305" i="7"/>
  <c r="BI302" i="7"/>
  <c r="BH302" i="7"/>
  <c r="BG302" i="7"/>
  <c r="BF302" i="7"/>
  <c r="X302" i="7"/>
  <c r="V302" i="7"/>
  <c r="T302" i="7"/>
  <c r="P302" i="7"/>
  <c r="BI299" i="7"/>
  <c r="BH299" i="7"/>
  <c r="BG299" i="7"/>
  <c r="BF299" i="7"/>
  <c r="X299" i="7"/>
  <c r="V299" i="7"/>
  <c r="T299" i="7"/>
  <c r="P299" i="7"/>
  <c r="BI297" i="7"/>
  <c r="BH297" i="7"/>
  <c r="BG297" i="7"/>
  <c r="BF297" i="7"/>
  <c r="X297" i="7"/>
  <c r="V297" i="7"/>
  <c r="T297" i="7"/>
  <c r="P297" i="7"/>
  <c r="BI294" i="7"/>
  <c r="BH294" i="7"/>
  <c r="BG294" i="7"/>
  <c r="BF294" i="7"/>
  <c r="X294" i="7"/>
  <c r="V294" i="7"/>
  <c r="T294" i="7"/>
  <c r="P294" i="7"/>
  <c r="BI291" i="7"/>
  <c r="BH291" i="7"/>
  <c r="BG291" i="7"/>
  <c r="BF291" i="7"/>
  <c r="X291" i="7"/>
  <c r="V291" i="7"/>
  <c r="T291" i="7"/>
  <c r="P291" i="7"/>
  <c r="BI288" i="7"/>
  <c r="BH288" i="7"/>
  <c r="BG288" i="7"/>
  <c r="BF288" i="7"/>
  <c r="X288" i="7"/>
  <c r="V288" i="7"/>
  <c r="T288" i="7"/>
  <c r="P288" i="7"/>
  <c r="BI285" i="7"/>
  <c r="BH285" i="7"/>
  <c r="BG285" i="7"/>
  <c r="BF285" i="7"/>
  <c r="X285" i="7"/>
  <c r="V285" i="7"/>
  <c r="T285" i="7"/>
  <c r="P285" i="7"/>
  <c r="BI281" i="7"/>
  <c r="BH281" i="7"/>
  <c r="BG281" i="7"/>
  <c r="BF281" i="7"/>
  <c r="X281" i="7"/>
  <c r="V281" i="7"/>
  <c r="T281" i="7"/>
  <c r="P281" i="7"/>
  <c r="BI278" i="7"/>
  <c r="BH278" i="7"/>
  <c r="BG278" i="7"/>
  <c r="BF278" i="7"/>
  <c r="X278" i="7"/>
  <c r="V278" i="7"/>
  <c r="T278" i="7"/>
  <c r="P278" i="7"/>
  <c r="BI276" i="7"/>
  <c r="BH276" i="7"/>
  <c r="BG276" i="7"/>
  <c r="BF276" i="7"/>
  <c r="X276" i="7"/>
  <c r="V276" i="7"/>
  <c r="T276" i="7"/>
  <c r="P276" i="7"/>
  <c r="BI274" i="7"/>
  <c r="BH274" i="7"/>
  <c r="BG274" i="7"/>
  <c r="BF274" i="7"/>
  <c r="X274" i="7"/>
  <c r="V274" i="7"/>
  <c r="T274" i="7"/>
  <c r="P274" i="7"/>
  <c r="BI270" i="7"/>
  <c r="BH270" i="7"/>
  <c r="BG270" i="7"/>
  <c r="BF270" i="7"/>
  <c r="X270" i="7"/>
  <c r="X269" i="7" s="1"/>
  <c r="V270" i="7"/>
  <c r="V269" i="7"/>
  <c r="T270" i="7"/>
  <c r="T269" i="7" s="1"/>
  <c r="P270" i="7"/>
  <c r="BI266" i="7"/>
  <c r="BH266" i="7"/>
  <c r="BG266" i="7"/>
  <c r="BF266" i="7"/>
  <c r="X266" i="7"/>
  <c r="V266" i="7"/>
  <c r="T266" i="7"/>
  <c r="P266" i="7"/>
  <c r="BI263" i="7"/>
  <c r="BH263" i="7"/>
  <c r="BG263" i="7"/>
  <c r="BF263" i="7"/>
  <c r="X263" i="7"/>
  <c r="V263" i="7"/>
  <c r="T263" i="7"/>
  <c r="P263" i="7"/>
  <c r="BI260" i="7"/>
  <c r="BH260" i="7"/>
  <c r="BG260" i="7"/>
  <c r="BF260" i="7"/>
  <c r="X260" i="7"/>
  <c r="V260" i="7"/>
  <c r="T260" i="7"/>
  <c r="P260" i="7"/>
  <c r="BI256" i="7"/>
  <c r="BH256" i="7"/>
  <c r="BG256" i="7"/>
  <c r="BF256" i="7"/>
  <c r="X256" i="7"/>
  <c r="X255" i="7"/>
  <c r="V256" i="7"/>
  <c r="V255" i="7"/>
  <c r="T256" i="7"/>
  <c r="T255" i="7" s="1"/>
  <c r="P256" i="7"/>
  <c r="BI252" i="7"/>
  <c r="BH252" i="7"/>
  <c r="BG252" i="7"/>
  <c r="BF252" i="7"/>
  <c r="X252" i="7"/>
  <c r="X251" i="7" s="1"/>
  <c r="V252" i="7"/>
  <c r="V251" i="7" s="1"/>
  <c r="T252" i="7"/>
  <c r="T251" i="7"/>
  <c r="P252" i="7"/>
  <c r="BI248" i="7"/>
  <c r="BH248" i="7"/>
  <c r="BG248" i="7"/>
  <c r="BF248" i="7"/>
  <c r="X248" i="7"/>
  <c r="X247" i="7" s="1"/>
  <c r="V248" i="7"/>
  <c r="V247" i="7"/>
  <c r="T248" i="7"/>
  <c r="T247" i="7"/>
  <c r="P248" i="7"/>
  <c r="BI242" i="7"/>
  <c r="BH242" i="7"/>
  <c r="BG242" i="7"/>
  <c r="BF242" i="7"/>
  <c r="X242" i="7"/>
  <c r="V242" i="7"/>
  <c r="T242" i="7"/>
  <c r="P242" i="7"/>
  <c r="BI237" i="7"/>
  <c r="BH237" i="7"/>
  <c r="BG237" i="7"/>
  <c r="BF237" i="7"/>
  <c r="X237" i="7"/>
  <c r="V237" i="7"/>
  <c r="T237" i="7"/>
  <c r="P237" i="7"/>
  <c r="BI230" i="7"/>
  <c r="BH230" i="7"/>
  <c r="BG230" i="7"/>
  <c r="BF230" i="7"/>
  <c r="X230" i="7"/>
  <c r="V230" i="7"/>
  <c r="T230" i="7"/>
  <c r="P230" i="7"/>
  <c r="BI227" i="7"/>
  <c r="BH227" i="7"/>
  <c r="BG227" i="7"/>
  <c r="BF227" i="7"/>
  <c r="X227" i="7"/>
  <c r="V227" i="7"/>
  <c r="T227" i="7"/>
  <c r="P227" i="7"/>
  <c r="BI224" i="7"/>
  <c r="BH224" i="7"/>
  <c r="BG224" i="7"/>
  <c r="BF224" i="7"/>
  <c r="X224" i="7"/>
  <c r="V224" i="7"/>
  <c r="T224" i="7"/>
  <c r="P224" i="7"/>
  <c r="BI219" i="7"/>
  <c r="BH219" i="7"/>
  <c r="BG219" i="7"/>
  <c r="BF219" i="7"/>
  <c r="X219" i="7"/>
  <c r="V219" i="7"/>
  <c r="T219" i="7"/>
  <c r="P219" i="7"/>
  <c r="BI214" i="7"/>
  <c r="BH214" i="7"/>
  <c r="BG214" i="7"/>
  <c r="BF214" i="7"/>
  <c r="X214" i="7"/>
  <c r="V214" i="7"/>
  <c r="T214" i="7"/>
  <c r="P214" i="7"/>
  <c r="BI209" i="7"/>
  <c r="BH209" i="7"/>
  <c r="BG209" i="7"/>
  <c r="BF209" i="7"/>
  <c r="X209" i="7"/>
  <c r="V209" i="7"/>
  <c r="T209" i="7"/>
  <c r="P209" i="7"/>
  <c r="BI206" i="7"/>
  <c r="BH206" i="7"/>
  <c r="BG206" i="7"/>
  <c r="BF206" i="7"/>
  <c r="X206" i="7"/>
  <c r="V206" i="7"/>
  <c r="T206" i="7"/>
  <c r="P206" i="7"/>
  <c r="BI201" i="7"/>
  <c r="BH201" i="7"/>
  <c r="BG201" i="7"/>
  <c r="BF201" i="7"/>
  <c r="X201" i="7"/>
  <c r="V201" i="7"/>
  <c r="T201" i="7"/>
  <c r="P201" i="7"/>
  <c r="BI196" i="7"/>
  <c r="BH196" i="7"/>
  <c r="BG196" i="7"/>
  <c r="BF196" i="7"/>
  <c r="X196" i="7"/>
  <c r="V196" i="7"/>
  <c r="T196" i="7"/>
  <c r="P196" i="7"/>
  <c r="BI191" i="7"/>
  <c r="BH191" i="7"/>
  <c r="BG191" i="7"/>
  <c r="BF191" i="7"/>
  <c r="X191" i="7"/>
  <c r="V191" i="7"/>
  <c r="T191" i="7"/>
  <c r="P191" i="7"/>
  <c r="BI186" i="7"/>
  <c r="BH186" i="7"/>
  <c r="BG186" i="7"/>
  <c r="BF186" i="7"/>
  <c r="X186" i="7"/>
  <c r="V186" i="7"/>
  <c r="T186" i="7"/>
  <c r="P186" i="7"/>
  <c r="BI183" i="7"/>
  <c r="BH183" i="7"/>
  <c r="BG183" i="7"/>
  <c r="BF183" i="7"/>
  <c r="X183" i="7"/>
  <c r="V183" i="7"/>
  <c r="T183" i="7"/>
  <c r="P183" i="7"/>
  <c r="BI180" i="7"/>
  <c r="BH180" i="7"/>
  <c r="BG180" i="7"/>
  <c r="BF180" i="7"/>
  <c r="X180" i="7"/>
  <c r="V180" i="7"/>
  <c r="T180" i="7"/>
  <c r="P180" i="7"/>
  <c r="BI175" i="7"/>
  <c r="BH175" i="7"/>
  <c r="BG175" i="7"/>
  <c r="BF175" i="7"/>
  <c r="X175" i="7"/>
  <c r="V175" i="7"/>
  <c r="T175" i="7"/>
  <c r="P175" i="7"/>
  <c r="BI170" i="7"/>
  <c r="BH170" i="7"/>
  <c r="BG170" i="7"/>
  <c r="BF170" i="7"/>
  <c r="X170" i="7"/>
  <c r="V170" i="7"/>
  <c r="T170" i="7"/>
  <c r="P170" i="7"/>
  <c r="BI165" i="7"/>
  <c r="BH165" i="7"/>
  <c r="BG165" i="7"/>
  <c r="BF165" i="7"/>
  <c r="X165" i="7"/>
  <c r="V165" i="7"/>
  <c r="T165" i="7"/>
  <c r="P165" i="7"/>
  <c r="BI162" i="7"/>
  <c r="BH162" i="7"/>
  <c r="BG162" i="7"/>
  <c r="BF162" i="7"/>
  <c r="X162" i="7"/>
  <c r="V162" i="7"/>
  <c r="T162" i="7"/>
  <c r="P162" i="7"/>
  <c r="BI157" i="7"/>
  <c r="BH157" i="7"/>
  <c r="BG157" i="7"/>
  <c r="BF157" i="7"/>
  <c r="X157" i="7"/>
  <c r="V157" i="7"/>
  <c r="T157" i="7"/>
  <c r="P157" i="7"/>
  <c r="BI154" i="7"/>
  <c r="BH154" i="7"/>
  <c r="BG154" i="7"/>
  <c r="BF154" i="7"/>
  <c r="X154" i="7"/>
  <c r="V154" i="7"/>
  <c r="T154" i="7"/>
  <c r="P154" i="7"/>
  <c r="BI151" i="7"/>
  <c r="BH151" i="7"/>
  <c r="BG151" i="7"/>
  <c r="BF151" i="7"/>
  <c r="X151" i="7"/>
  <c r="V151" i="7"/>
  <c r="T151" i="7"/>
  <c r="P151" i="7"/>
  <c r="BI148" i="7"/>
  <c r="BH148" i="7"/>
  <c r="BG148" i="7"/>
  <c r="BF148" i="7"/>
  <c r="X148" i="7"/>
  <c r="V148" i="7"/>
  <c r="T148" i="7"/>
  <c r="P148" i="7"/>
  <c r="BI145" i="7"/>
  <c r="BH145" i="7"/>
  <c r="BG145" i="7"/>
  <c r="BF145" i="7"/>
  <c r="X145" i="7"/>
  <c r="V145" i="7"/>
  <c r="T145" i="7"/>
  <c r="P145" i="7"/>
  <c r="BI142" i="7"/>
  <c r="BH142" i="7"/>
  <c r="BG142" i="7"/>
  <c r="BF142" i="7"/>
  <c r="X142" i="7"/>
  <c r="V142" i="7"/>
  <c r="T142" i="7"/>
  <c r="P142" i="7"/>
  <c r="BI139" i="7"/>
  <c r="BH139" i="7"/>
  <c r="BG139" i="7"/>
  <c r="BF139" i="7"/>
  <c r="X139" i="7"/>
  <c r="V139" i="7"/>
  <c r="T139" i="7"/>
  <c r="P139" i="7"/>
  <c r="BI136" i="7"/>
  <c r="BH136" i="7"/>
  <c r="BG136" i="7"/>
  <c r="BF136" i="7"/>
  <c r="X136" i="7"/>
  <c r="V136" i="7"/>
  <c r="T136" i="7"/>
  <c r="P136" i="7"/>
  <c r="J130" i="7"/>
  <c r="J129" i="7"/>
  <c r="F129" i="7"/>
  <c r="F127" i="7"/>
  <c r="E125" i="7"/>
  <c r="J93" i="7"/>
  <c r="J92" i="7"/>
  <c r="F92" i="7"/>
  <c r="F90" i="7"/>
  <c r="E88" i="7"/>
  <c r="J20" i="7"/>
  <c r="E20" i="7"/>
  <c r="F130" i="7"/>
  <c r="J19" i="7"/>
  <c r="J14" i="7"/>
  <c r="J127" i="7" s="1"/>
  <c r="E7" i="7"/>
  <c r="E121" i="7" s="1"/>
  <c r="K41" i="6"/>
  <c r="K40" i="6"/>
  <c r="BA100" i="1"/>
  <c r="K39" i="6"/>
  <c r="AZ100" i="1" s="1"/>
  <c r="BI373" i="6"/>
  <c r="BH373" i="6"/>
  <c r="BG373" i="6"/>
  <c r="BF373" i="6"/>
  <c r="X373" i="6"/>
  <c r="X372" i="6"/>
  <c r="X371" i="6"/>
  <c r="V373" i="6"/>
  <c r="V372" i="6"/>
  <c r="V371" i="6" s="1"/>
  <c r="T373" i="6"/>
  <c r="T372" i="6" s="1"/>
  <c r="T371" i="6" s="1"/>
  <c r="P373" i="6"/>
  <c r="BI369" i="6"/>
  <c r="BH369" i="6"/>
  <c r="BG369" i="6"/>
  <c r="BF369" i="6"/>
  <c r="X369" i="6"/>
  <c r="X368" i="6" s="1"/>
  <c r="V369" i="6"/>
  <c r="V368" i="6"/>
  <c r="T369" i="6"/>
  <c r="T368" i="6" s="1"/>
  <c r="P369" i="6"/>
  <c r="BK369" i="6" s="1"/>
  <c r="BI365" i="6"/>
  <c r="BH365" i="6"/>
  <c r="BG365" i="6"/>
  <c r="BF365" i="6"/>
  <c r="X365" i="6"/>
  <c r="X364" i="6" s="1"/>
  <c r="V365" i="6"/>
  <c r="V364" i="6"/>
  <c r="T365" i="6"/>
  <c r="T364" i="6" s="1"/>
  <c r="P365" i="6"/>
  <c r="BI361" i="6"/>
  <c r="BH361" i="6"/>
  <c r="BG361" i="6"/>
  <c r="BF361" i="6"/>
  <c r="X361" i="6"/>
  <c r="V361" i="6"/>
  <c r="T361" i="6"/>
  <c r="P361" i="6"/>
  <c r="BI357" i="6"/>
  <c r="BH357" i="6"/>
  <c r="BG357" i="6"/>
  <c r="BF357" i="6"/>
  <c r="X357" i="6"/>
  <c r="V357" i="6"/>
  <c r="T357" i="6"/>
  <c r="P357" i="6"/>
  <c r="BI353" i="6"/>
  <c r="BH353" i="6"/>
  <c r="BG353" i="6"/>
  <c r="BF353" i="6"/>
  <c r="X353" i="6"/>
  <c r="V353" i="6"/>
  <c r="T353" i="6"/>
  <c r="P353" i="6"/>
  <c r="BI349" i="6"/>
  <c r="BH349" i="6"/>
  <c r="BG349" i="6"/>
  <c r="BF349" i="6"/>
  <c r="X349" i="6"/>
  <c r="V349" i="6"/>
  <c r="T349" i="6"/>
  <c r="P349" i="6"/>
  <c r="BI345" i="6"/>
  <c r="BH345" i="6"/>
  <c r="BG345" i="6"/>
  <c r="BF345" i="6"/>
  <c r="X345" i="6"/>
  <c r="V345" i="6"/>
  <c r="T345" i="6"/>
  <c r="P345" i="6"/>
  <c r="BI341" i="6"/>
  <c r="BH341" i="6"/>
  <c r="BG341" i="6"/>
  <c r="BF341" i="6"/>
  <c r="X341" i="6"/>
  <c r="V341" i="6"/>
  <c r="T341" i="6"/>
  <c r="P341" i="6"/>
  <c r="BI338" i="6"/>
  <c r="BH338" i="6"/>
  <c r="BG338" i="6"/>
  <c r="BF338" i="6"/>
  <c r="X338" i="6"/>
  <c r="V338" i="6"/>
  <c r="T338" i="6"/>
  <c r="P338" i="6"/>
  <c r="BI335" i="6"/>
  <c r="BH335" i="6"/>
  <c r="BG335" i="6"/>
  <c r="BF335" i="6"/>
  <c r="X335" i="6"/>
  <c r="V335" i="6"/>
  <c r="T335" i="6"/>
  <c r="P335" i="6"/>
  <c r="BI331" i="6"/>
  <c r="BH331" i="6"/>
  <c r="BG331" i="6"/>
  <c r="BF331" i="6"/>
  <c r="X331" i="6"/>
  <c r="V331" i="6"/>
  <c r="T331" i="6"/>
  <c r="P331" i="6"/>
  <c r="BI328" i="6"/>
  <c r="BH328" i="6"/>
  <c r="BG328" i="6"/>
  <c r="BF328" i="6"/>
  <c r="X328" i="6"/>
  <c r="V328" i="6"/>
  <c r="T328" i="6"/>
  <c r="P328" i="6"/>
  <c r="BI325" i="6"/>
  <c r="BH325" i="6"/>
  <c r="BG325" i="6"/>
  <c r="BF325" i="6"/>
  <c r="X325" i="6"/>
  <c r="V325" i="6"/>
  <c r="T325" i="6"/>
  <c r="P325" i="6"/>
  <c r="BI322" i="6"/>
  <c r="BH322" i="6"/>
  <c r="BG322" i="6"/>
  <c r="BF322" i="6"/>
  <c r="X322" i="6"/>
  <c r="V322" i="6"/>
  <c r="T322" i="6"/>
  <c r="P322" i="6"/>
  <c r="BI319" i="6"/>
  <c r="BH319" i="6"/>
  <c r="BG319" i="6"/>
  <c r="BF319" i="6"/>
  <c r="X319" i="6"/>
  <c r="V319" i="6"/>
  <c r="T319" i="6"/>
  <c r="P319" i="6"/>
  <c r="BI316" i="6"/>
  <c r="BH316" i="6"/>
  <c r="BG316" i="6"/>
  <c r="BF316" i="6"/>
  <c r="X316" i="6"/>
  <c r="V316" i="6"/>
  <c r="T316" i="6"/>
  <c r="P316" i="6"/>
  <c r="BI313" i="6"/>
  <c r="BH313" i="6"/>
  <c r="BG313" i="6"/>
  <c r="BF313" i="6"/>
  <c r="X313" i="6"/>
  <c r="V313" i="6"/>
  <c r="T313" i="6"/>
  <c r="P313" i="6"/>
  <c r="BI310" i="6"/>
  <c r="BH310" i="6"/>
  <c r="BG310" i="6"/>
  <c r="BF310" i="6"/>
  <c r="X310" i="6"/>
  <c r="V310" i="6"/>
  <c r="T310" i="6"/>
  <c r="P310" i="6"/>
  <c r="BI307" i="6"/>
  <c r="BH307" i="6"/>
  <c r="BG307" i="6"/>
  <c r="BF307" i="6"/>
  <c r="X307" i="6"/>
  <c r="V307" i="6"/>
  <c r="T307" i="6"/>
  <c r="P307" i="6"/>
  <c r="BI304" i="6"/>
  <c r="BH304" i="6"/>
  <c r="BG304" i="6"/>
  <c r="BF304" i="6"/>
  <c r="X304" i="6"/>
  <c r="V304" i="6"/>
  <c r="T304" i="6"/>
  <c r="P304" i="6"/>
  <c r="BI301" i="6"/>
  <c r="BH301" i="6"/>
  <c r="BG301" i="6"/>
  <c r="BF301" i="6"/>
  <c r="X301" i="6"/>
  <c r="V301" i="6"/>
  <c r="T301" i="6"/>
  <c r="P301" i="6"/>
  <c r="BI298" i="6"/>
  <c r="BH298" i="6"/>
  <c r="BG298" i="6"/>
  <c r="BF298" i="6"/>
  <c r="X298" i="6"/>
  <c r="V298" i="6"/>
  <c r="T298" i="6"/>
  <c r="P298" i="6"/>
  <c r="BI295" i="6"/>
  <c r="BH295" i="6"/>
  <c r="BG295" i="6"/>
  <c r="BF295" i="6"/>
  <c r="X295" i="6"/>
  <c r="V295" i="6"/>
  <c r="T295" i="6"/>
  <c r="P295" i="6"/>
  <c r="BI291" i="6"/>
  <c r="BH291" i="6"/>
  <c r="BG291" i="6"/>
  <c r="BF291" i="6"/>
  <c r="X291" i="6"/>
  <c r="V291" i="6"/>
  <c r="T291" i="6"/>
  <c r="P291" i="6"/>
  <c r="BI288" i="6"/>
  <c r="BH288" i="6"/>
  <c r="BG288" i="6"/>
  <c r="BF288" i="6"/>
  <c r="X288" i="6"/>
  <c r="V288" i="6"/>
  <c r="T288" i="6"/>
  <c r="P288" i="6"/>
  <c r="BI286" i="6"/>
  <c r="BH286" i="6"/>
  <c r="BG286" i="6"/>
  <c r="BF286" i="6"/>
  <c r="X286" i="6"/>
  <c r="V286" i="6"/>
  <c r="T286" i="6"/>
  <c r="P286" i="6"/>
  <c r="BI283" i="6"/>
  <c r="BH283" i="6"/>
  <c r="BG283" i="6"/>
  <c r="BF283" i="6"/>
  <c r="X283" i="6"/>
  <c r="V283" i="6"/>
  <c r="T283" i="6"/>
  <c r="P283" i="6"/>
  <c r="BI280" i="6"/>
  <c r="BH280" i="6"/>
  <c r="BG280" i="6"/>
  <c r="BF280" i="6"/>
  <c r="X280" i="6"/>
  <c r="V280" i="6"/>
  <c r="T280" i="6"/>
  <c r="P280" i="6"/>
  <c r="BI277" i="6"/>
  <c r="BH277" i="6"/>
  <c r="BG277" i="6"/>
  <c r="BF277" i="6"/>
  <c r="X277" i="6"/>
  <c r="V277" i="6"/>
  <c r="T277" i="6"/>
  <c r="P277" i="6"/>
  <c r="BI274" i="6"/>
  <c r="BH274" i="6"/>
  <c r="BG274" i="6"/>
  <c r="BF274" i="6"/>
  <c r="X274" i="6"/>
  <c r="V274" i="6"/>
  <c r="T274" i="6"/>
  <c r="P274" i="6"/>
  <c r="BI270" i="6"/>
  <c r="BH270" i="6"/>
  <c r="BG270" i="6"/>
  <c r="BF270" i="6"/>
  <c r="X270" i="6"/>
  <c r="X269" i="6"/>
  <c r="V270" i="6"/>
  <c r="V269" i="6" s="1"/>
  <c r="T270" i="6"/>
  <c r="T269" i="6"/>
  <c r="P270" i="6"/>
  <c r="BI266" i="6"/>
  <c r="BH266" i="6"/>
  <c r="BG266" i="6"/>
  <c r="BF266" i="6"/>
  <c r="X266" i="6"/>
  <c r="V266" i="6"/>
  <c r="T266" i="6"/>
  <c r="P266" i="6"/>
  <c r="BI263" i="6"/>
  <c r="BH263" i="6"/>
  <c r="BG263" i="6"/>
  <c r="BF263" i="6"/>
  <c r="X263" i="6"/>
  <c r="V263" i="6"/>
  <c r="T263" i="6"/>
  <c r="P263" i="6"/>
  <c r="BI260" i="6"/>
  <c r="BH260" i="6"/>
  <c r="BG260" i="6"/>
  <c r="BF260" i="6"/>
  <c r="X260" i="6"/>
  <c r="V260" i="6"/>
  <c r="T260" i="6"/>
  <c r="P260" i="6"/>
  <c r="BI256" i="6"/>
  <c r="BH256" i="6"/>
  <c r="BG256" i="6"/>
  <c r="BF256" i="6"/>
  <c r="X256" i="6"/>
  <c r="X255" i="6"/>
  <c r="V256" i="6"/>
  <c r="V255" i="6" s="1"/>
  <c r="T256" i="6"/>
  <c r="T255" i="6" s="1"/>
  <c r="P256" i="6"/>
  <c r="BI252" i="6"/>
  <c r="BH252" i="6"/>
  <c r="BG252" i="6"/>
  <c r="BF252" i="6"/>
  <c r="X252" i="6"/>
  <c r="X251" i="6"/>
  <c r="V252" i="6"/>
  <c r="V251" i="6" s="1"/>
  <c r="T252" i="6"/>
  <c r="T251" i="6" s="1"/>
  <c r="P252" i="6"/>
  <c r="BI248" i="6"/>
  <c r="BH248" i="6"/>
  <c r="BG248" i="6"/>
  <c r="BF248" i="6"/>
  <c r="X248" i="6"/>
  <c r="X247" i="6" s="1"/>
  <c r="V248" i="6"/>
  <c r="V247" i="6"/>
  <c r="T248" i="6"/>
  <c r="T247" i="6" s="1"/>
  <c r="P248" i="6"/>
  <c r="BK248" i="6" s="1"/>
  <c r="BI242" i="6"/>
  <c r="BH242" i="6"/>
  <c r="BG242" i="6"/>
  <c r="BF242" i="6"/>
  <c r="X242" i="6"/>
  <c r="V242" i="6"/>
  <c r="T242" i="6"/>
  <c r="P242" i="6"/>
  <c r="BK242" i="6" s="1"/>
  <c r="BI237" i="6"/>
  <c r="BH237" i="6"/>
  <c r="BG237" i="6"/>
  <c r="BF237" i="6"/>
  <c r="X237" i="6"/>
  <c r="V237" i="6"/>
  <c r="T237" i="6"/>
  <c r="P237" i="6"/>
  <c r="BK237" i="6" s="1"/>
  <c r="BI230" i="6"/>
  <c r="BH230" i="6"/>
  <c r="BG230" i="6"/>
  <c r="BF230" i="6"/>
  <c r="X230" i="6"/>
  <c r="V230" i="6"/>
  <c r="T230" i="6"/>
  <c r="P230" i="6"/>
  <c r="K230" i="6" s="1"/>
  <c r="BE230" i="6" s="1"/>
  <c r="BI227" i="6"/>
  <c r="BH227" i="6"/>
  <c r="BG227" i="6"/>
  <c r="BF227" i="6"/>
  <c r="X227" i="6"/>
  <c r="V227" i="6"/>
  <c r="T227" i="6"/>
  <c r="P227" i="6"/>
  <c r="BI224" i="6"/>
  <c r="BH224" i="6"/>
  <c r="BG224" i="6"/>
  <c r="BF224" i="6"/>
  <c r="X224" i="6"/>
  <c r="V224" i="6"/>
  <c r="T224" i="6"/>
  <c r="P224" i="6"/>
  <c r="K224" i="6" s="1"/>
  <c r="BE224" i="6" s="1"/>
  <c r="BI219" i="6"/>
  <c r="BH219" i="6"/>
  <c r="BG219" i="6"/>
  <c r="BF219" i="6"/>
  <c r="X219" i="6"/>
  <c r="V219" i="6"/>
  <c r="T219" i="6"/>
  <c r="P219" i="6"/>
  <c r="BK219" i="6" s="1"/>
  <c r="BI214" i="6"/>
  <c r="BH214" i="6"/>
  <c r="BG214" i="6"/>
  <c r="BF214" i="6"/>
  <c r="X214" i="6"/>
  <c r="V214" i="6"/>
  <c r="T214" i="6"/>
  <c r="P214" i="6"/>
  <c r="BI209" i="6"/>
  <c r="BH209" i="6"/>
  <c r="BG209" i="6"/>
  <c r="BF209" i="6"/>
  <c r="X209" i="6"/>
  <c r="V209" i="6"/>
  <c r="T209" i="6"/>
  <c r="P209" i="6"/>
  <c r="K209" i="6" s="1"/>
  <c r="BE209" i="6" s="1"/>
  <c r="BI206" i="6"/>
  <c r="BH206" i="6"/>
  <c r="BG206" i="6"/>
  <c r="BF206" i="6"/>
  <c r="X206" i="6"/>
  <c r="V206" i="6"/>
  <c r="T206" i="6"/>
  <c r="P206" i="6"/>
  <c r="BI201" i="6"/>
  <c r="BH201" i="6"/>
  <c r="BG201" i="6"/>
  <c r="BF201" i="6"/>
  <c r="X201" i="6"/>
  <c r="V201" i="6"/>
  <c r="T201" i="6"/>
  <c r="P201" i="6"/>
  <c r="K201" i="6" s="1"/>
  <c r="BE201" i="6" s="1"/>
  <c r="BI196" i="6"/>
  <c r="BH196" i="6"/>
  <c r="BG196" i="6"/>
  <c r="BF196" i="6"/>
  <c r="X196" i="6"/>
  <c r="V196" i="6"/>
  <c r="T196" i="6"/>
  <c r="P196" i="6"/>
  <c r="K196" i="6" s="1"/>
  <c r="BE196" i="6" s="1"/>
  <c r="BI191" i="6"/>
  <c r="BH191" i="6"/>
  <c r="BG191" i="6"/>
  <c r="BF191" i="6"/>
  <c r="X191" i="6"/>
  <c r="V191" i="6"/>
  <c r="T191" i="6"/>
  <c r="P191" i="6"/>
  <c r="K191" i="6" s="1"/>
  <c r="BE191" i="6" s="1"/>
  <c r="BI186" i="6"/>
  <c r="BH186" i="6"/>
  <c r="BG186" i="6"/>
  <c r="BF186" i="6"/>
  <c r="X186" i="6"/>
  <c r="V186" i="6"/>
  <c r="T186" i="6"/>
  <c r="P186" i="6"/>
  <c r="K186" i="6" s="1"/>
  <c r="BE186" i="6" s="1"/>
  <c r="BI183" i="6"/>
  <c r="BH183" i="6"/>
  <c r="BG183" i="6"/>
  <c r="BF183" i="6"/>
  <c r="X183" i="6"/>
  <c r="V183" i="6"/>
  <c r="T183" i="6"/>
  <c r="P183" i="6"/>
  <c r="BI180" i="6"/>
  <c r="BH180" i="6"/>
  <c r="BG180" i="6"/>
  <c r="BF180" i="6"/>
  <c r="X180" i="6"/>
  <c r="V180" i="6"/>
  <c r="T180" i="6"/>
  <c r="P180" i="6"/>
  <c r="BK180" i="6" s="1"/>
  <c r="BI175" i="6"/>
  <c r="BH175" i="6"/>
  <c r="BG175" i="6"/>
  <c r="BF175" i="6"/>
  <c r="X175" i="6"/>
  <c r="V175" i="6"/>
  <c r="T175" i="6"/>
  <c r="P175" i="6"/>
  <c r="BK175" i="6" s="1"/>
  <c r="BI170" i="6"/>
  <c r="BH170" i="6"/>
  <c r="BG170" i="6"/>
  <c r="BF170" i="6"/>
  <c r="X170" i="6"/>
  <c r="V170" i="6"/>
  <c r="T170" i="6"/>
  <c r="P170" i="6"/>
  <c r="K170" i="6" s="1"/>
  <c r="BE170" i="6" s="1"/>
  <c r="BI165" i="6"/>
  <c r="BH165" i="6"/>
  <c r="BG165" i="6"/>
  <c r="BF165" i="6"/>
  <c r="X165" i="6"/>
  <c r="V165" i="6"/>
  <c r="T165" i="6"/>
  <c r="P165" i="6"/>
  <c r="K165" i="6" s="1"/>
  <c r="BE165" i="6" s="1"/>
  <c r="BI162" i="6"/>
  <c r="BH162" i="6"/>
  <c r="BG162" i="6"/>
  <c r="BF162" i="6"/>
  <c r="X162" i="6"/>
  <c r="V162" i="6"/>
  <c r="T162" i="6"/>
  <c r="P162" i="6"/>
  <c r="K162" i="6" s="1"/>
  <c r="BE162" i="6" s="1"/>
  <c r="BI157" i="6"/>
  <c r="BH157" i="6"/>
  <c r="BG157" i="6"/>
  <c r="BF157" i="6"/>
  <c r="X157" i="6"/>
  <c r="V157" i="6"/>
  <c r="T157" i="6"/>
  <c r="P157" i="6"/>
  <c r="K157" i="6" s="1"/>
  <c r="BE157" i="6" s="1"/>
  <c r="BI154" i="6"/>
  <c r="BH154" i="6"/>
  <c r="BG154" i="6"/>
  <c r="BF154" i="6"/>
  <c r="X154" i="6"/>
  <c r="V154" i="6"/>
  <c r="T154" i="6"/>
  <c r="P154" i="6"/>
  <c r="K154" i="6" s="1"/>
  <c r="BE154" i="6" s="1"/>
  <c r="BI151" i="6"/>
  <c r="BH151" i="6"/>
  <c r="BG151" i="6"/>
  <c r="BF151" i="6"/>
  <c r="X151" i="6"/>
  <c r="V151" i="6"/>
  <c r="T151" i="6"/>
  <c r="P151" i="6"/>
  <c r="K151" i="6" s="1"/>
  <c r="BE151" i="6" s="1"/>
  <c r="BI148" i="6"/>
  <c r="BH148" i="6"/>
  <c r="BG148" i="6"/>
  <c r="BF148" i="6"/>
  <c r="X148" i="6"/>
  <c r="V148" i="6"/>
  <c r="T148" i="6"/>
  <c r="P148" i="6"/>
  <c r="K148" i="6" s="1"/>
  <c r="BE148" i="6" s="1"/>
  <c r="BI145" i="6"/>
  <c r="BH145" i="6"/>
  <c r="BG145" i="6"/>
  <c r="BF145" i="6"/>
  <c r="X145" i="6"/>
  <c r="V145" i="6"/>
  <c r="T145" i="6"/>
  <c r="P145" i="6"/>
  <c r="BI142" i="6"/>
  <c r="BH142" i="6"/>
  <c r="BG142" i="6"/>
  <c r="BF142" i="6"/>
  <c r="X142" i="6"/>
  <c r="V142" i="6"/>
  <c r="T142" i="6"/>
  <c r="P142" i="6"/>
  <c r="BK142" i="6" s="1"/>
  <c r="BI139" i="6"/>
  <c r="BH139" i="6"/>
  <c r="BG139" i="6"/>
  <c r="BF139" i="6"/>
  <c r="X139" i="6"/>
  <c r="V139" i="6"/>
  <c r="T139" i="6"/>
  <c r="P139" i="6"/>
  <c r="K139" i="6" s="1"/>
  <c r="BE139" i="6" s="1"/>
  <c r="BI136" i="6"/>
  <c r="BH136" i="6"/>
  <c r="BG136" i="6"/>
  <c r="BF136" i="6"/>
  <c r="X136" i="6"/>
  <c r="V136" i="6"/>
  <c r="T136" i="6"/>
  <c r="P136" i="6"/>
  <c r="BK136" i="6" s="1"/>
  <c r="J130" i="6"/>
  <c r="J129" i="6"/>
  <c r="F129" i="6"/>
  <c r="F127" i="6"/>
  <c r="E125" i="6"/>
  <c r="J93" i="6"/>
  <c r="J92" i="6"/>
  <c r="F92" i="6"/>
  <c r="F90" i="6"/>
  <c r="E88" i="6"/>
  <c r="J20" i="6"/>
  <c r="E20" i="6"/>
  <c r="F93" i="6" s="1"/>
  <c r="J19" i="6"/>
  <c r="J14" i="6"/>
  <c r="J90" i="6"/>
  <c r="E7" i="6"/>
  <c r="E121" i="6"/>
  <c r="K41" i="5"/>
  <c r="K40" i="5"/>
  <c r="BA99" i="1"/>
  <c r="K39" i="5"/>
  <c r="AZ99" i="1" s="1"/>
  <c r="BI444" i="5"/>
  <c r="BH444" i="5"/>
  <c r="BG444" i="5"/>
  <c r="BF444" i="5"/>
  <c r="X444" i="5"/>
  <c r="X443" i="5"/>
  <c r="X442" i="5"/>
  <c r="V444" i="5"/>
  <c r="V443" i="5"/>
  <c r="V442" i="5" s="1"/>
  <c r="T444" i="5"/>
  <c r="T443" i="5" s="1"/>
  <c r="T442" i="5" s="1"/>
  <c r="P444" i="5"/>
  <c r="BI439" i="5"/>
  <c r="BH439" i="5"/>
  <c r="BG439" i="5"/>
  <c r="BF439" i="5"/>
  <c r="X439" i="5"/>
  <c r="X438" i="5"/>
  <c r="X437" i="5" s="1"/>
  <c r="V439" i="5"/>
  <c r="V438" i="5"/>
  <c r="V437" i="5"/>
  <c r="T439" i="5"/>
  <c r="T438" i="5" s="1"/>
  <c r="T437" i="5" s="1"/>
  <c r="P439" i="5"/>
  <c r="BI435" i="5"/>
  <c r="BH435" i="5"/>
  <c r="BG435" i="5"/>
  <c r="BF435" i="5"/>
  <c r="X435" i="5"/>
  <c r="X434" i="5" s="1"/>
  <c r="V435" i="5"/>
  <c r="V434" i="5" s="1"/>
  <c r="T435" i="5"/>
  <c r="T434" i="5"/>
  <c r="P435" i="5"/>
  <c r="BI431" i="5"/>
  <c r="BH431" i="5"/>
  <c r="BG431" i="5"/>
  <c r="BF431" i="5"/>
  <c r="X431" i="5"/>
  <c r="V431" i="5"/>
  <c r="T431" i="5"/>
  <c r="P431" i="5"/>
  <c r="BI428" i="5"/>
  <c r="BH428" i="5"/>
  <c r="BG428" i="5"/>
  <c r="BF428" i="5"/>
  <c r="X428" i="5"/>
  <c r="V428" i="5"/>
  <c r="T428" i="5"/>
  <c r="P428" i="5"/>
  <c r="BI424" i="5"/>
  <c r="BH424" i="5"/>
  <c r="BG424" i="5"/>
  <c r="BF424" i="5"/>
  <c r="X424" i="5"/>
  <c r="V424" i="5"/>
  <c r="T424" i="5"/>
  <c r="P424" i="5"/>
  <c r="BI419" i="5"/>
  <c r="BH419" i="5"/>
  <c r="BG419" i="5"/>
  <c r="BF419" i="5"/>
  <c r="X419" i="5"/>
  <c r="V419" i="5"/>
  <c r="T419" i="5"/>
  <c r="P419" i="5"/>
  <c r="BI414" i="5"/>
  <c r="BH414" i="5"/>
  <c r="BG414" i="5"/>
  <c r="BF414" i="5"/>
  <c r="X414" i="5"/>
  <c r="V414" i="5"/>
  <c r="T414" i="5"/>
  <c r="P414" i="5"/>
  <c r="BI410" i="5"/>
  <c r="BH410" i="5"/>
  <c r="BG410" i="5"/>
  <c r="BF410" i="5"/>
  <c r="X410" i="5"/>
  <c r="V410" i="5"/>
  <c r="T410" i="5"/>
  <c r="P410" i="5"/>
  <c r="K410" i="5" s="1"/>
  <c r="BI405" i="5"/>
  <c r="BH405" i="5"/>
  <c r="BG405" i="5"/>
  <c r="BF405" i="5"/>
  <c r="X405" i="5"/>
  <c r="V405" i="5"/>
  <c r="T405" i="5"/>
  <c r="P405" i="5"/>
  <c r="BI402" i="5"/>
  <c r="BH402" i="5"/>
  <c r="BG402" i="5"/>
  <c r="BF402" i="5"/>
  <c r="X402" i="5"/>
  <c r="V402" i="5"/>
  <c r="T402" i="5"/>
  <c r="P402" i="5"/>
  <c r="BI398" i="5"/>
  <c r="BH398" i="5"/>
  <c r="BG398" i="5"/>
  <c r="BF398" i="5"/>
  <c r="X398" i="5"/>
  <c r="V398" i="5"/>
  <c r="T398" i="5"/>
  <c r="P398" i="5"/>
  <c r="BI395" i="5"/>
  <c r="BH395" i="5"/>
  <c r="BG395" i="5"/>
  <c r="BF395" i="5"/>
  <c r="X395" i="5"/>
  <c r="V395" i="5"/>
  <c r="T395" i="5"/>
  <c r="P395" i="5"/>
  <c r="BI392" i="5"/>
  <c r="BH392" i="5"/>
  <c r="BG392" i="5"/>
  <c r="BF392" i="5"/>
  <c r="X392" i="5"/>
  <c r="V392" i="5"/>
  <c r="T392" i="5"/>
  <c r="P392" i="5"/>
  <c r="BI389" i="5"/>
  <c r="BH389" i="5"/>
  <c r="BG389" i="5"/>
  <c r="BF389" i="5"/>
  <c r="X389" i="5"/>
  <c r="V389" i="5"/>
  <c r="T389" i="5"/>
  <c r="P389" i="5"/>
  <c r="BI385" i="5"/>
  <c r="BH385" i="5"/>
  <c r="BG385" i="5"/>
  <c r="BF385" i="5"/>
  <c r="X385" i="5"/>
  <c r="V385" i="5"/>
  <c r="T385" i="5"/>
  <c r="P385" i="5"/>
  <c r="BI382" i="5"/>
  <c r="BH382" i="5"/>
  <c r="BG382" i="5"/>
  <c r="BF382" i="5"/>
  <c r="X382" i="5"/>
  <c r="V382" i="5"/>
  <c r="T382" i="5"/>
  <c r="P382" i="5"/>
  <c r="BI379" i="5"/>
  <c r="BH379" i="5"/>
  <c r="BG379" i="5"/>
  <c r="BF379" i="5"/>
  <c r="X379" i="5"/>
  <c r="V379" i="5"/>
  <c r="T379" i="5"/>
  <c r="P379" i="5"/>
  <c r="BI376" i="5"/>
  <c r="BH376" i="5"/>
  <c r="BG376" i="5"/>
  <c r="BF376" i="5"/>
  <c r="X376" i="5"/>
  <c r="V376" i="5"/>
  <c r="T376" i="5"/>
  <c r="P376" i="5"/>
  <c r="BI373" i="5"/>
  <c r="BH373" i="5"/>
  <c r="BG373" i="5"/>
  <c r="BF373" i="5"/>
  <c r="X373" i="5"/>
  <c r="V373" i="5"/>
  <c r="T373" i="5"/>
  <c r="P373" i="5"/>
  <c r="BI370" i="5"/>
  <c r="BH370" i="5"/>
  <c r="BG370" i="5"/>
  <c r="BF370" i="5"/>
  <c r="X370" i="5"/>
  <c r="V370" i="5"/>
  <c r="T370" i="5"/>
  <c r="P370" i="5"/>
  <c r="BI367" i="5"/>
  <c r="BH367" i="5"/>
  <c r="BG367" i="5"/>
  <c r="BF367" i="5"/>
  <c r="X367" i="5"/>
  <c r="V367" i="5"/>
  <c r="T367" i="5"/>
  <c r="P367" i="5"/>
  <c r="BI364" i="5"/>
  <c r="BH364" i="5"/>
  <c r="BG364" i="5"/>
  <c r="BF364" i="5"/>
  <c r="X364" i="5"/>
  <c r="V364" i="5"/>
  <c r="T364" i="5"/>
  <c r="P364" i="5"/>
  <c r="BI362" i="5"/>
  <c r="BH362" i="5"/>
  <c r="BG362" i="5"/>
  <c r="BF362" i="5"/>
  <c r="X362" i="5"/>
  <c r="V362" i="5"/>
  <c r="T362" i="5"/>
  <c r="P362" i="5"/>
  <c r="BI359" i="5"/>
  <c r="BH359" i="5"/>
  <c r="BG359" i="5"/>
  <c r="BF359" i="5"/>
  <c r="X359" i="5"/>
  <c r="V359" i="5"/>
  <c r="T359" i="5"/>
  <c r="P359" i="5"/>
  <c r="BI356" i="5"/>
  <c r="BH356" i="5"/>
  <c r="BG356" i="5"/>
  <c r="BF356" i="5"/>
  <c r="X356" i="5"/>
  <c r="V356" i="5"/>
  <c r="T356" i="5"/>
  <c r="P356" i="5"/>
  <c r="BI353" i="5"/>
  <c r="BH353" i="5"/>
  <c r="BG353" i="5"/>
  <c r="BF353" i="5"/>
  <c r="X353" i="5"/>
  <c r="V353" i="5"/>
  <c r="T353" i="5"/>
  <c r="P353" i="5"/>
  <c r="BI350" i="5"/>
  <c r="BH350" i="5"/>
  <c r="BG350" i="5"/>
  <c r="BF350" i="5"/>
  <c r="X350" i="5"/>
  <c r="V350" i="5"/>
  <c r="T350" i="5"/>
  <c r="P350" i="5"/>
  <c r="BI346" i="5"/>
  <c r="BH346" i="5"/>
  <c r="BG346" i="5"/>
  <c r="BF346" i="5"/>
  <c r="X346" i="5"/>
  <c r="V346" i="5"/>
  <c r="T346" i="5"/>
  <c r="P346" i="5"/>
  <c r="BI343" i="5"/>
  <c r="BH343" i="5"/>
  <c r="BG343" i="5"/>
  <c r="BF343" i="5"/>
  <c r="X343" i="5"/>
  <c r="V343" i="5"/>
  <c r="T343" i="5"/>
  <c r="P343" i="5"/>
  <c r="BI341" i="5"/>
  <c r="BH341" i="5"/>
  <c r="BG341" i="5"/>
  <c r="BF341" i="5"/>
  <c r="X341" i="5"/>
  <c r="V341" i="5"/>
  <c r="T341" i="5"/>
  <c r="P341" i="5"/>
  <c r="BI338" i="5"/>
  <c r="BH338" i="5"/>
  <c r="BG338" i="5"/>
  <c r="BF338" i="5"/>
  <c r="X338" i="5"/>
  <c r="V338" i="5"/>
  <c r="T338" i="5"/>
  <c r="P338" i="5"/>
  <c r="BI335" i="5"/>
  <c r="BH335" i="5"/>
  <c r="BG335" i="5"/>
  <c r="BF335" i="5"/>
  <c r="X335" i="5"/>
  <c r="V335" i="5"/>
  <c r="T335" i="5"/>
  <c r="P335" i="5"/>
  <c r="BI332" i="5"/>
  <c r="BH332" i="5"/>
  <c r="BG332" i="5"/>
  <c r="BF332" i="5"/>
  <c r="X332" i="5"/>
  <c r="V332" i="5"/>
  <c r="T332" i="5"/>
  <c r="P332" i="5"/>
  <c r="BI329" i="5"/>
  <c r="BH329" i="5"/>
  <c r="BG329" i="5"/>
  <c r="BF329" i="5"/>
  <c r="X329" i="5"/>
  <c r="V329" i="5"/>
  <c r="T329" i="5"/>
  <c r="P329" i="5"/>
  <c r="BI325" i="5"/>
  <c r="BH325" i="5"/>
  <c r="BG325" i="5"/>
  <c r="BF325" i="5"/>
  <c r="X325" i="5"/>
  <c r="V325" i="5"/>
  <c r="T325" i="5"/>
  <c r="P325" i="5"/>
  <c r="BI322" i="5"/>
  <c r="BH322" i="5"/>
  <c r="BG322" i="5"/>
  <c r="BF322" i="5"/>
  <c r="X322" i="5"/>
  <c r="V322" i="5"/>
  <c r="T322" i="5"/>
  <c r="P322" i="5"/>
  <c r="BI320" i="5"/>
  <c r="BH320" i="5"/>
  <c r="BG320" i="5"/>
  <c r="BF320" i="5"/>
  <c r="X320" i="5"/>
  <c r="V320" i="5"/>
  <c r="T320" i="5"/>
  <c r="P320" i="5"/>
  <c r="BI317" i="5"/>
  <c r="BH317" i="5"/>
  <c r="BG317" i="5"/>
  <c r="BF317" i="5"/>
  <c r="X317" i="5"/>
  <c r="V317" i="5"/>
  <c r="T317" i="5"/>
  <c r="P317" i="5"/>
  <c r="BI314" i="5"/>
  <c r="BH314" i="5"/>
  <c r="BG314" i="5"/>
  <c r="BF314" i="5"/>
  <c r="X314" i="5"/>
  <c r="V314" i="5"/>
  <c r="T314" i="5"/>
  <c r="P314" i="5"/>
  <c r="BI311" i="5"/>
  <c r="BH311" i="5"/>
  <c r="BG311" i="5"/>
  <c r="BF311" i="5"/>
  <c r="X311" i="5"/>
  <c r="V311" i="5"/>
  <c r="T311" i="5"/>
  <c r="P311" i="5"/>
  <c r="BI308" i="5"/>
  <c r="BH308" i="5"/>
  <c r="BG308" i="5"/>
  <c r="BF308" i="5"/>
  <c r="X308" i="5"/>
  <c r="V308" i="5"/>
  <c r="T308" i="5"/>
  <c r="P308" i="5"/>
  <c r="BI305" i="5"/>
  <c r="BH305" i="5"/>
  <c r="BG305" i="5"/>
  <c r="BF305" i="5"/>
  <c r="X305" i="5"/>
  <c r="V305" i="5"/>
  <c r="T305" i="5"/>
  <c r="P305" i="5"/>
  <c r="BI301" i="5"/>
  <c r="BH301" i="5"/>
  <c r="BG301" i="5"/>
  <c r="BF301" i="5"/>
  <c r="X301" i="5"/>
  <c r="X300" i="5" s="1"/>
  <c r="V301" i="5"/>
  <c r="V300" i="5"/>
  <c r="T301" i="5"/>
  <c r="T300" i="5"/>
  <c r="P301" i="5"/>
  <c r="BI297" i="5"/>
  <c r="BH297" i="5"/>
  <c r="BG297" i="5"/>
  <c r="BF297" i="5"/>
  <c r="X297" i="5"/>
  <c r="V297" i="5"/>
  <c r="T297" i="5"/>
  <c r="P297" i="5"/>
  <c r="BI294" i="5"/>
  <c r="BH294" i="5"/>
  <c r="BG294" i="5"/>
  <c r="BF294" i="5"/>
  <c r="X294" i="5"/>
  <c r="V294" i="5"/>
  <c r="T294" i="5"/>
  <c r="P294" i="5"/>
  <c r="BI291" i="5"/>
  <c r="BH291" i="5"/>
  <c r="BG291" i="5"/>
  <c r="BF291" i="5"/>
  <c r="X291" i="5"/>
  <c r="V291" i="5"/>
  <c r="T291" i="5"/>
  <c r="P291" i="5"/>
  <c r="BI288" i="5"/>
  <c r="BH288" i="5"/>
  <c r="BG288" i="5"/>
  <c r="BF288" i="5"/>
  <c r="X288" i="5"/>
  <c r="V288" i="5"/>
  <c r="T288" i="5"/>
  <c r="P288" i="5"/>
  <c r="BI284" i="5"/>
  <c r="BH284" i="5"/>
  <c r="BG284" i="5"/>
  <c r="BF284" i="5"/>
  <c r="X284" i="5"/>
  <c r="V284" i="5"/>
  <c r="T284" i="5"/>
  <c r="P284" i="5"/>
  <c r="BI281" i="5"/>
  <c r="BH281" i="5"/>
  <c r="BG281" i="5"/>
  <c r="BF281" i="5"/>
  <c r="X281" i="5"/>
  <c r="V281" i="5"/>
  <c r="T281" i="5"/>
  <c r="P281" i="5"/>
  <c r="BI278" i="5"/>
  <c r="BH278" i="5"/>
  <c r="BG278" i="5"/>
  <c r="BF278" i="5"/>
  <c r="X278" i="5"/>
  <c r="V278" i="5"/>
  <c r="T278" i="5"/>
  <c r="P278" i="5"/>
  <c r="BI275" i="5"/>
  <c r="BH275" i="5"/>
  <c r="BG275" i="5"/>
  <c r="BF275" i="5"/>
  <c r="X275" i="5"/>
  <c r="V275" i="5"/>
  <c r="T275" i="5"/>
  <c r="P275" i="5"/>
  <c r="BI272" i="5"/>
  <c r="BH272" i="5"/>
  <c r="BG272" i="5"/>
  <c r="BF272" i="5"/>
  <c r="X272" i="5"/>
  <c r="V272" i="5"/>
  <c r="T272" i="5"/>
  <c r="P272" i="5"/>
  <c r="BI269" i="5"/>
  <c r="BH269" i="5"/>
  <c r="BG269" i="5"/>
  <c r="BF269" i="5"/>
  <c r="X269" i="5"/>
  <c r="V269" i="5"/>
  <c r="T269" i="5"/>
  <c r="P269" i="5"/>
  <c r="BI265" i="5"/>
  <c r="BH265" i="5"/>
  <c r="BG265" i="5"/>
  <c r="BF265" i="5"/>
  <c r="X265" i="5"/>
  <c r="X264" i="5" s="1"/>
  <c r="V265" i="5"/>
  <c r="V264" i="5"/>
  <c r="T265" i="5"/>
  <c r="T264" i="5"/>
  <c r="P265" i="5"/>
  <c r="BI261" i="5"/>
  <c r="BH261" i="5"/>
  <c r="BG261" i="5"/>
  <c r="BF261" i="5"/>
  <c r="X261" i="5"/>
  <c r="X260" i="5" s="1"/>
  <c r="V261" i="5"/>
  <c r="V260" i="5" s="1"/>
  <c r="T261" i="5"/>
  <c r="T260" i="5"/>
  <c r="P261" i="5"/>
  <c r="BI257" i="5"/>
  <c r="BH257" i="5"/>
  <c r="BG257" i="5"/>
  <c r="BF257" i="5"/>
  <c r="X257" i="5"/>
  <c r="X256" i="5"/>
  <c r="V257" i="5"/>
  <c r="V256" i="5" s="1"/>
  <c r="T257" i="5"/>
  <c r="T256" i="5"/>
  <c r="P257" i="5"/>
  <c r="BI251" i="5"/>
  <c r="BH251" i="5"/>
  <c r="BG251" i="5"/>
  <c r="BF251" i="5"/>
  <c r="X251" i="5"/>
  <c r="V251" i="5"/>
  <c r="T251" i="5"/>
  <c r="P251" i="5"/>
  <c r="BI246" i="5"/>
  <c r="BH246" i="5"/>
  <c r="BG246" i="5"/>
  <c r="BF246" i="5"/>
  <c r="X246" i="5"/>
  <c r="V246" i="5"/>
  <c r="T246" i="5"/>
  <c r="P246" i="5"/>
  <c r="BI239" i="5"/>
  <c r="BH239" i="5"/>
  <c r="BG239" i="5"/>
  <c r="BF239" i="5"/>
  <c r="X239" i="5"/>
  <c r="V239" i="5"/>
  <c r="T239" i="5"/>
  <c r="P239" i="5"/>
  <c r="BI236" i="5"/>
  <c r="BH236" i="5"/>
  <c r="BG236" i="5"/>
  <c r="BF236" i="5"/>
  <c r="X236" i="5"/>
  <c r="V236" i="5"/>
  <c r="T236" i="5"/>
  <c r="P236" i="5"/>
  <c r="BI233" i="5"/>
  <c r="BH233" i="5"/>
  <c r="BG233" i="5"/>
  <c r="BF233" i="5"/>
  <c r="X233" i="5"/>
  <c r="V233" i="5"/>
  <c r="T233" i="5"/>
  <c r="P233" i="5"/>
  <c r="BI228" i="5"/>
  <c r="BH228" i="5"/>
  <c r="BG228" i="5"/>
  <c r="BF228" i="5"/>
  <c r="X228" i="5"/>
  <c r="V228" i="5"/>
  <c r="T228" i="5"/>
  <c r="P228" i="5"/>
  <c r="BI223" i="5"/>
  <c r="BH223" i="5"/>
  <c r="BG223" i="5"/>
  <c r="BF223" i="5"/>
  <c r="X223" i="5"/>
  <c r="V223" i="5"/>
  <c r="T223" i="5"/>
  <c r="P223" i="5"/>
  <c r="BI218" i="5"/>
  <c r="BH218" i="5"/>
  <c r="BG218" i="5"/>
  <c r="BF218" i="5"/>
  <c r="X218" i="5"/>
  <c r="V218" i="5"/>
  <c r="T218" i="5"/>
  <c r="P218" i="5"/>
  <c r="BI215" i="5"/>
  <c r="BH215" i="5"/>
  <c r="BG215" i="5"/>
  <c r="BF215" i="5"/>
  <c r="X215" i="5"/>
  <c r="V215" i="5"/>
  <c r="T215" i="5"/>
  <c r="P215" i="5"/>
  <c r="BI210" i="5"/>
  <c r="BH210" i="5"/>
  <c r="BG210" i="5"/>
  <c r="BF210" i="5"/>
  <c r="X210" i="5"/>
  <c r="V210" i="5"/>
  <c r="T210" i="5"/>
  <c r="P210" i="5"/>
  <c r="BI205" i="5"/>
  <c r="BH205" i="5"/>
  <c r="BG205" i="5"/>
  <c r="BF205" i="5"/>
  <c r="X205" i="5"/>
  <c r="V205" i="5"/>
  <c r="T205" i="5"/>
  <c r="P205" i="5"/>
  <c r="BI200" i="5"/>
  <c r="BH200" i="5"/>
  <c r="BG200" i="5"/>
  <c r="BF200" i="5"/>
  <c r="X200" i="5"/>
  <c r="V200" i="5"/>
  <c r="T200" i="5"/>
  <c r="P200" i="5"/>
  <c r="BI195" i="5"/>
  <c r="BH195" i="5"/>
  <c r="BG195" i="5"/>
  <c r="BF195" i="5"/>
  <c r="X195" i="5"/>
  <c r="V195" i="5"/>
  <c r="T195" i="5"/>
  <c r="P195" i="5"/>
  <c r="BI192" i="5"/>
  <c r="BH192" i="5"/>
  <c r="BG192" i="5"/>
  <c r="BF192" i="5"/>
  <c r="X192" i="5"/>
  <c r="V192" i="5"/>
  <c r="T192" i="5"/>
  <c r="P192" i="5"/>
  <c r="BI189" i="5"/>
  <c r="BH189" i="5"/>
  <c r="BG189" i="5"/>
  <c r="BF189" i="5"/>
  <c r="X189" i="5"/>
  <c r="V189" i="5"/>
  <c r="T189" i="5"/>
  <c r="P189" i="5"/>
  <c r="BI184" i="5"/>
  <c r="BH184" i="5"/>
  <c r="BG184" i="5"/>
  <c r="BF184" i="5"/>
  <c r="X184" i="5"/>
  <c r="V184" i="5"/>
  <c r="T184" i="5"/>
  <c r="P184" i="5"/>
  <c r="BI179" i="5"/>
  <c r="BH179" i="5"/>
  <c r="BG179" i="5"/>
  <c r="BF179" i="5"/>
  <c r="X179" i="5"/>
  <c r="V179" i="5"/>
  <c r="T179" i="5"/>
  <c r="P179" i="5"/>
  <c r="BI174" i="5"/>
  <c r="BH174" i="5"/>
  <c r="BG174" i="5"/>
  <c r="BF174" i="5"/>
  <c r="X174" i="5"/>
  <c r="V174" i="5"/>
  <c r="T174" i="5"/>
  <c r="P174" i="5"/>
  <c r="BI171" i="5"/>
  <c r="BH171" i="5"/>
  <c r="BG171" i="5"/>
  <c r="BF171" i="5"/>
  <c r="X171" i="5"/>
  <c r="V171" i="5"/>
  <c r="T171" i="5"/>
  <c r="P171" i="5"/>
  <c r="BI166" i="5"/>
  <c r="BH166" i="5"/>
  <c r="BG166" i="5"/>
  <c r="BF166" i="5"/>
  <c r="X166" i="5"/>
  <c r="V166" i="5"/>
  <c r="T166" i="5"/>
  <c r="P166" i="5"/>
  <c r="BI163" i="5"/>
  <c r="BH163" i="5"/>
  <c r="BG163" i="5"/>
  <c r="BF163" i="5"/>
  <c r="X163" i="5"/>
  <c r="V163" i="5"/>
  <c r="T163" i="5"/>
  <c r="P163" i="5"/>
  <c r="BI160" i="5"/>
  <c r="BH160" i="5"/>
  <c r="BG160" i="5"/>
  <c r="BF160" i="5"/>
  <c r="X160" i="5"/>
  <c r="V160" i="5"/>
  <c r="T160" i="5"/>
  <c r="P160" i="5"/>
  <c r="BI157" i="5"/>
  <c r="BH157" i="5"/>
  <c r="BG157" i="5"/>
  <c r="BF157" i="5"/>
  <c r="X157" i="5"/>
  <c r="V157" i="5"/>
  <c r="T157" i="5"/>
  <c r="P157" i="5"/>
  <c r="BI154" i="5"/>
  <c r="BH154" i="5"/>
  <c r="BG154" i="5"/>
  <c r="BF154" i="5"/>
  <c r="X154" i="5"/>
  <c r="V154" i="5"/>
  <c r="T154" i="5"/>
  <c r="P154" i="5"/>
  <c r="BI151" i="5"/>
  <c r="BH151" i="5"/>
  <c r="BG151" i="5"/>
  <c r="BF151" i="5"/>
  <c r="X151" i="5"/>
  <c r="V151" i="5"/>
  <c r="T151" i="5"/>
  <c r="P151" i="5"/>
  <c r="BI148" i="5"/>
  <c r="BH148" i="5"/>
  <c r="BG148" i="5"/>
  <c r="BF148" i="5"/>
  <c r="X148" i="5"/>
  <c r="V148" i="5"/>
  <c r="T148" i="5"/>
  <c r="P148" i="5"/>
  <c r="BI145" i="5"/>
  <c r="BH145" i="5"/>
  <c r="BG145" i="5"/>
  <c r="BF145" i="5"/>
  <c r="X145" i="5"/>
  <c r="V145" i="5"/>
  <c r="T145" i="5"/>
  <c r="P145" i="5"/>
  <c r="BI141" i="5"/>
  <c r="BH141" i="5"/>
  <c r="BG141" i="5"/>
  <c r="BF141" i="5"/>
  <c r="X141" i="5"/>
  <c r="V141" i="5"/>
  <c r="T141" i="5"/>
  <c r="P141" i="5"/>
  <c r="BI138" i="5"/>
  <c r="BH138" i="5"/>
  <c r="BG138" i="5"/>
  <c r="BF138" i="5"/>
  <c r="X138" i="5"/>
  <c r="V138" i="5"/>
  <c r="T138" i="5"/>
  <c r="P138" i="5"/>
  <c r="J132" i="5"/>
  <c r="J131" i="5"/>
  <c r="F131" i="5"/>
  <c r="F129" i="5"/>
  <c r="E127" i="5"/>
  <c r="J93" i="5"/>
  <c r="J92" i="5"/>
  <c r="F92" i="5"/>
  <c r="F90" i="5"/>
  <c r="E88" i="5"/>
  <c r="J20" i="5"/>
  <c r="E20" i="5"/>
  <c r="F132" i="5" s="1"/>
  <c r="J19" i="5"/>
  <c r="J14" i="5"/>
  <c r="J129" i="5"/>
  <c r="E7" i="5"/>
  <c r="E84" i="5" s="1"/>
  <c r="K41" i="4"/>
  <c r="K40" i="4"/>
  <c r="BA98" i="1"/>
  <c r="K39" i="4"/>
  <c r="AZ98" i="1" s="1"/>
  <c r="BI477" i="4"/>
  <c r="BH477" i="4"/>
  <c r="BG477" i="4"/>
  <c r="BF477" i="4"/>
  <c r="X477" i="4"/>
  <c r="X476" i="4"/>
  <c r="X475" i="4" s="1"/>
  <c r="V477" i="4"/>
  <c r="V476" i="4"/>
  <c r="V475" i="4"/>
  <c r="T477" i="4"/>
  <c r="T476" i="4"/>
  <c r="T475" i="4"/>
  <c r="P477" i="4"/>
  <c r="BI472" i="4"/>
  <c r="BH472" i="4"/>
  <c r="BG472" i="4"/>
  <c r="BF472" i="4"/>
  <c r="X472" i="4"/>
  <c r="X471" i="4"/>
  <c r="X470" i="4"/>
  <c r="V472" i="4"/>
  <c r="V471" i="4" s="1"/>
  <c r="V470" i="4" s="1"/>
  <c r="T472" i="4"/>
  <c r="T471" i="4"/>
  <c r="T470" i="4" s="1"/>
  <c r="P472" i="4"/>
  <c r="BI467" i="4"/>
  <c r="BH467" i="4"/>
  <c r="BG467" i="4"/>
  <c r="BF467" i="4"/>
  <c r="X467" i="4"/>
  <c r="X466" i="4"/>
  <c r="V467" i="4"/>
  <c r="V466" i="4"/>
  <c r="T467" i="4"/>
  <c r="T466" i="4" s="1"/>
  <c r="P467" i="4"/>
  <c r="BK467" i="4" s="1"/>
  <c r="BI463" i="4"/>
  <c r="BH463" i="4"/>
  <c r="BG463" i="4"/>
  <c r="BF463" i="4"/>
  <c r="X463" i="4"/>
  <c r="V463" i="4"/>
  <c r="T463" i="4"/>
  <c r="P463" i="4"/>
  <c r="BI460" i="4"/>
  <c r="BH460" i="4"/>
  <c r="BG460" i="4"/>
  <c r="BF460" i="4"/>
  <c r="X460" i="4"/>
  <c r="V460" i="4"/>
  <c r="T460" i="4"/>
  <c r="P460" i="4"/>
  <c r="BI456" i="4"/>
  <c r="BH456" i="4"/>
  <c r="BG456" i="4"/>
  <c r="BF456" i="4"/>
  <c r="X456" i="4"/>
  <c r="V456" i="4"/>
  <c r="T456" i="4"/>
  <c r="P456" i="4"/>
  <c r="BI451" i="4"/>
  <c r="BH451" i="4"/>
  <c r="BG451" i="4"/>
  <c r="BF451" i="4"/>
  <c r="X451" i="4"/>
  <c r="V451" i="4"/>
  <c r="T451" i="4"/>
  <c r="P451" i="4"/>
  <c r="BI446" i="4"/>
  <c r="BH446" i="4"/>
  <c r="BG446" i="4"/>
  <c r="BF446" i="4"/>
  <c r="X446" i="4"/>
  <c r="V446" i="4"/>
  <c r="T446" i="4"/>
  <c r="P446" i="4"/>
  <c r="BI442" i="4"/>
  <c r="BH442" i="4"/>
  <c r="BG442" i="4"/>
  <c r="BF442" i="4"/>
  <c r="X442" i="4"/>
  <c r="V442" i="4"/>
  <c r="T442" i="4"/>
  <c r="P442" i="4"/>
  <c r="BI437" i="4"/>
  <c r="BH437" i="4"/>
  <c r="BG437" i="4"/>
  <c r="BF437" i="4"/>
  <c r="X437" i="4"/>
  <c r="V437" i="4"/>
  <c r="T437" i="4"/>
  <c r="P437" i="4"/>
  <c r="BI434" i="4"/>
  <c r="BH434" i="4"/>
  <c r="BG434" i="4"/>
  <c r="BF434" i="4"/>
  <c r="X434" i="4"/>
  <c r="V434" i="4"/>
  <c r="T434" i="4"/>
  <c r="P434" i="4"/>
  <c r="BK434" i="4" s="1"/>
  <c r="BI430" i="4"/>
  <c r="BH430" i="4"/>
  <c r="BG430" i="4"/>
  <c r="BF430" i="4"/>
  <c r="X430" i="4"/>
  <c r="V430" i="4"/>
  <c r="T430" i="4"/>
  <c r="P430" i="4"/>
  <c r="BI427" i="4"/>
  <c r="BH427" i="4"/>
  <c r="BG427" i="4"/>
  <c r="BF427" i="4"/>
  <c r="X427" i="4"/>
  <c r="V427" i="4"/>
  <c r="T427" i="4"/>
  <c r="P427" i="4"/>
  <c r="BI424" i="4"/>
  <c r="BH424" i="4"/>
  <c r="BG424" i="4"/>
  <c r="BF424" i="4"/>
  <c r="X424" i="4"/>
  <c r="V424" i="4"/>
  <c r="T424" i="4"/>
  <c r="P424" i="4"/>
  <c r="BI421" i="4"/>
  <c r="BH421" i="4"/>
  <c r="BG421" i="4"/>
  <c r="BF421" i="4"/>
  <c r="X421" i="4"/>
  <c r="V421" i="4"/>
  <c r="T421" i="4"/>
  <c r="P421" i="4"/>
  <c r="BI417" i="4"/>
  <c r="BH417" i="4"/>
  <c r="BG417" i="4"/>
  <c r="BF417" i="4"/>
  <c r="X417" i="4"/>
  <c r="V417" i="4"/>
  <c r="T417" i="4"/>
  <c r="P417" i="4"/>
  <c r="BI414" i="4"/>
  <c r="BH414" i="4"/>
  <c r="BG414" i="4"/>
  <c r="BF414" i="4"/>
  <c r="X414" i="4"/>
  <c r="V414" i="4"/>
  <c r="T414" i="4"/>
  <c r="P414" i="4"/>
  <c r="BI411" i="4"/>
  <c r="BH411" i="4"/>
  <c r="BG411" i="4"/>
  <c r="BF411" i="4"/>
  <c r="X411" i="4"/>
  <c r="V411" i="4"/>
  <c r="T411" i="4"/>
  <c r="P411" i="4"/>
  <c r="BI408" i="4"/>
  <c r="BH408" i="4"/>
  <c r="BG408" i="4"/>
  <c r="BF408" i="4"/>
  <c r="X408" i="4"/>
  <c r="V408" i="4"/>
  <c r="T408" i="4"/>
  <c r="P408" i="4"/>
  <c r="BI405" i="4"/>
  <c r="BH405" i="4"/>
  <c r="BG405" i="4"/>
  <c r="BF405" i="4"/>
  <c r="X405" i="4"/>
  <c r="V405" i="4"/>
  <c r="T405" i="4"/>
  <c r="P405" i="4"/>
  <c r="BI402" i="4"/>
  <c r="BH402" i="4"/>
  <c r="BG402" i="4"/>
  <c r="BF402" i="4"/>
  <c r="X402" i="4"/>
  <c r="V402" i="4"/>
  <c r="T402" i="4"/>
  <c r="P402" i="4"/>
  <c r="BI399" i="4"/>
  <c r="BH399" i="4"/>
  <c r="BG399" i="4"/>
  <c r="BF399" i="4"/>
  <c r="X399" i="4"/>
  <c r="V399" i="4"/>
  <c r="T399" i="4"/>
  <c r="P399" i="4"/>
  <c r="BI396" i="4"/>
  <c r="BH396" i="4"/>
  <c r="BG396" i="4"/>
  <c r="BF396" i="4"/>
  <c r="X396" i="4"/>
  <c r="V396" i="4"/>
  <c r="T396" i="4"/>
  <c r="P396" i="4"/>
  <c r="BI393" i="4"/>
  <c r="BH393" i="4"/>
  <c r="BG393" i="4"/>
  <c r="BF393" i="4"/>
  <c r="X393" i="4"/>
  <c r="V393" i="4"/>
  <c r="T393" i="4"/>
  <c r="P393" i="4"/>
  <c r="BI390" i="4"/>
  <c r="BH390" i="4"/>
  <c r="BG390" i="4"/>
  <c r="BF390" i="4"/>
  <c r="X390" i="4"/>
  <c r="V390" i="4"/>
  <c r="T390" i="4"/>
  <c r="P390" i="4"/>
  <c r="BI387" i="4"/>
  <c r="BH387" i="4"/>
  <c r="BG387" i="4"/>
  <c r="BF387" i="4"/>
  <c r="X387" i="4"/>
  <c r="V387" i="4"/>
  <c r="T387" i="4"/>
  <c r="P387" i="4"/>
  <c r="BI384" i="4"/>
  <c r="BH384" i="4"/>
  <c r="BG384" i="4"/>
  <c r="BF384" i="4"/>
  <c r="X384" i="4"/>
  <c r="V384" i="4"/>
  <c r="T384" i="4"/>
  <c r="P384" i="4"/>
  <c r="BI381" i="4"/>
  <c r="BH381" i="4"/>
  <c r="BG381" i="4"/>
  <c r="BF381" i="4"/>
  <c r="X381" i="4"/>
  <c r="V381" i="4"/>
  <c r="T381" i="4"/>
  <c r="P381" i="4"/>
  <c r="BK381" i="4" s="1"/>
  <c r="BI378" i="4"/>
  <c r="BH378" i="4"/>
  <c r="BG378" i="4"/>
  <c r="BF378" i="4"/>
  <c r="X378" i="4"/>
  <c r="V378" i="4"/>
  <c r="T378" i="4"/>
  <c r="P378" i="4"/>
  <c r="BI375" i="4"/>
  <c r="BH375" i="4"/>
  <c r="BG375" i="4"/>
  <c r="BF375" i="4"/>
  <c r="X375" i="4"/>
  <c r="V375" i="4"/>
  <c r="T375" i="4"/>
  <c r="P375" i="4"/>
  <c r="K375" i="4" s="1"/>
  <c r="BE375" i="4" s="1"/>
  <c r="BI372" i="4"/>
  <c r="BH372" i="4"/>
  <c r="BG372" i="4"/>
  <c r="BF372" i="4"/>
  <c r="X372" i="4"/>
  <c r="V372" i="4"/>
  <c r="T372" i="4"/>
  <c r="P372" i="4"/>
  <c r="BI370" i="4"/>
  <c r="BH370" i="4"/>
  <c r="BG370" i="4"/>
  <c r="BF370" i="4"/>
  <c r="X370" i="4"/>
  <c r="V370" i="4"/>
  <c r="T370" i="4"/>
  <c r="P370" i="4"/>
  <c r="BI368" i="4"/>
  <c r="BH368" i="4"/>
  <c r="BG368" i="4"/>
  <c r="BF368" i="4"/>
  <c r="X368" i="4"/>
  <c r="V368" i="4"/>
  <c r="T368" i="4"/>
  <c r="P368" i="4"/>
  <c r="BI366" i="4"/>
  <c r="BH366" i="4"/>
  <c r="BG366" i="4"/>
  <c r="BF366" i="4"/>
  <c r="X366" i="4"/>
  <c r="V366" i="4"/>
  <c r="T366" i="4"/>
  <c r="P366" i="4"/>
  <c r="BI363" i="4"/>
  <c r="BH363" i="4"/>
  <c r="BG363" i="4"/>
  <c r="BF363" i="4"/>
  <c r="X363" i="4"/>
  <c r="V363" i="4"/>
  <c r="T363" i="4"/>
  <c r="P363" i="4"/>
  <c r="BI359" i="4"/>
  <c r="BH359" i="4"/>
  <c r="BG359" i="4"/>
  <c r="BF359" i="4"/>
  <c r="X359" i="4"/>
  <c r="V359" i="4"/>
  <c r="T359" i="4"/>
  <c r="P359" i="4"/>
  <c r="BI356" i="4"/>
  <c r="BH356" i="4"/>
  <c r="BG356" i="4"/>
  <c r="BF356" i="4"/>
  <c r="X356" i="4"/>
  <c r="V356" i="4"/>
  <c r="T356" i="4"/>
  <c r="P356" i="4"/>
  <c r="BI354" i="4"/>
  <c r="BH354" i="4"/>
  <c r="BG354" i="4"/>
  <c r="BF354" i="4"/>
  <c r="X354" i="4"/>
  <c r="V354" i="4"/>
  <c r="T354" i="4"/>
  <c r="P354" i="4"/>
  <c r="BI351" i="4"/>
  <c r="BH351" i="4"/>
  <c r="BG351" i="4"/>
  <c r="BF351" i="4"/>
  <c r="X351" i="4"/>
  <c r="V351" i="4"/>
  <c r="T351" i="4"/>
  <c r="P351" i="4"/>
  <c r="BI348" i="4"/>
  <c r="BH348" i="4"/>
  <c r="BG348" i="4"/>
  <c r="BF348" i="4"/>
  <c r="X348" i="4"/>
  <c r="V348" i="4"/>
  <c r="T348" i="4"/>
  <c r="P348" i="4"/>
  <c r="BI345" i="4"/>
  <c r="BH345" i="4"/>
  <c r="BG345" i="4"/>
  <c r="BF345" i="4"/>
  <c r="X345" i="4"/>
  <c r="V345" i="4"/>
  <c r="T345" i="4"/>
  <c r="P345" i="4"/>
  <c r="BI342" i="4"/>
  <c r="BH342" i="4"/>
  <c r="BG342" i="4"/>
  <c r="BF342" i="4"/>
  <c r="X342" i="4"/>
  <c r="V342" i="4"/>
  <c r="T342" i="4"/>
  <c r="P342" i="4"/>
  <c r="K342" i="4" s="1"/>
  <c r="BE342" i="4" s="1"/>
  <c r="BI339" i="4"/>
  <c r="BH339" i="4"/>
  <c r="BG339" i="4"/>
  <c r="BF339" i="4"/>
  <c r="X339" i="4"/>
  <c r="V339" i="4"/>
  <c r="T339" i="4"/>
  <c r="P339" i="4"/>
  <c r="BI335" i="4"/>
  <c r="BH335" i="4"/>
  <c r="BG335" i="4"/>
  <c r="BF335" i="4"/>
  <c r="X335" i="4"/>
  <c r="V335" i="4"/>
  <c r="T335" i="4"/>
  <c r="P335" i="4"/>
  <c r="BI332" i="4"/>
  <c r="BH332" i="4"/>
  <c r="BG332" i="4"/>
  <c r="BF332" i="4"/>
  <c r="X332" i="4"/>
  <c r="V332" i="4"/>
  <c r="T332" i="4"/>
  <c r="P332" i="4"/>
  <c r="BI328" i="4"/>
  <c r="BH328" i="4"/>
  <c r="BG328" i="4"/>
  <c r="BF328" i="4"/>
  <c r="X328" i="4"/>
  <c r="X327" i="4"/>
  <c r="V328" i="4"/>
  <c r="V327" i="4"/>
  <c r="T328" i="4"/>
  <c r="T327" i="4" s="1"/>
  <c r="P328" i="4"/>
  <c r="BI324" i="4"/>
  <c r="BH324" i="4"/>
  <c r="BG324" i="4"/>
  <c r="BF324" i="4"/>
  <c r="X324" i="4"/>
  <c r="V324" i="4"/>
  <c r="T324" i="4"/>
  <c r="P324" i="4"/>
  <c r="BI321" i="4"/>
  <c r="BH321" i="4"/>
  <c r="BG321" i="4"/>
  <c r="BF321" i="4"/>
  <c r="X321" i="4"/>
  <c r="V321" i="4"/>
  <c r="T321" i="4"/>
  <c r="P321" i="4"/>
  <c r="BI318" i="4"/>
  <c r="BH318" i="4"/>
  <c r="BG318" i="4"/>
  <c r="BF318" i="4"/>
  <c r="X318" i="4"/>
  <c r="V318" i="4"/>
  <c r="T318" i="4"/>
  <c r="P318" i="4"/>
  <c r="BI314" i="4"/>
  <c r="BH314" i="4"/>
  <c r="BG314" i="4"/>
  <c r="BF314" i="4"/>
  <c r="X314" i="4"/>
  <c r="V314" i="4"/>
  <c r="T314" i="4"/>
  <c r="P314" i="4"/>
  <c r="BI309" i="4"/>
  <c r="BH309" i="4"/>
  <c r="BG309" i="4"/>
  <c r="BF309" i="4"/>
  <c r="X309" i="4"/>
  <c r="V309" i="4"/>
  <c r="T309" i="4"/>
  <c r="P309" i="4"/>
  <c r="BI306" i="4"/>
  <c r="BH306" i="4"/>
  <c r="BG306" i="4"/>
  <c r="BF306" i="4"/>
  <c r="X306" i="4"/>
  <c r="V306" i="4"/>
  <c r="T306" i="4"/>
  <c r="P306" i="4"/>
  <c r="BI303" i="4"/>
  <c r="BH303" i="4"/>
  <c r="BG303" i="4"/>
  <c r="BF303" i="4"/>
  <c r="X303" i="4"/>
  <c r="V303" i="4"/>
  <c r="T303" i="4"/>
  <c r="P303" i="4"/>
  <c r="BI300" i="4"/>
  <c r="BH300" i="4"/>
  <c r="BG300" i="4"/>
  <c r="BF300" i="4"/>
  <c r="X300" i="4"/>
  <c r="V300" i="4"/>
  <c r="T300" i="4"/>
  <c r="P300" i="4"/>
  <c r="BI297" i="4"/>
  <c r="BH297" i="4"/>
  <c r="BG297" i="4"/>
  <c r="BF297" i="4"/>
  <c r="X297" i="4"/>
  <c r="V297" i="4"/>
  <c r="T297" i="4"/>
  <c r="P297" i="4"/>
  <c r="BI294" i="4"/>
  <c r="BH294" i="4"/>
  <c r="BG294" i="4"/>
  <c r="BF294" i="4"/>
  <c r="X294" i="4"/>
  <c r="V294" i="4"/>
  <c r="T294" i="4"/>
  <c r="P294" i="4"/>
  <c r="BI290" i="4"/>
  <c r="BH290" i="4"/>
  <c r="BG290" i="4"/>
  <c r="BF290" i="4"/>
  <c r="X290" i="4"/>
  <c r="X289" i="4" s="1"/>
  <c r="V290" i="4"/>
  <c r="V289" i="4"/>
  <c r="T290" i="4"/>
  <c r="T289" i="4"/>
  <c r="P290" i="4"/>
  <c r="BK290" i="4" s="1"/>
  <c r="BI286" i="4"/>
  <c r="BH286" i="4"/>
  <c r="BG286" i="4"/>
  <c r="BF286" i="4"/>
  <c r="X286" i="4"/>
  <c r="X285" i="4" s="1"/>
  <c r="V286" i="4"/>
  <c r="V285" i="4"/>
  <c r="T286" i="4"/>
  <c r="T285" i="4" s="1"/>
  <c r="P286" i="4"/>
  <c r="BI282" i="4"/>
  <c r="BH282" i="4"/>
  <c r="BG282" i="4"/>
  <c r="BF282" i="4"/>
  <c r="X282" i="4"/>
  <c r="X281" i="4"/>
  <c r="V282" i="4"/>
  <c r="V281" i="4"/>
  <c r="T282" i="4"/>
  <c r="T281" i="4" s="1"/>
  <c r="P282" i="4"/>
  <c r="BI277" i="4"/>
  <c r="BH277" i="4"/>
  <c r="BG277" i="4"/>
  <c r="BF277" i="4"/>
  <c r="X277" i="4"/>
  <c r="V277" i="4"/>
  <c r="T277" i="4"/>
  <c r="P277" i="4"/>
  <c r="BI274" i="4"/>
  <c r="BH274" i="4"/>
  <c r="BG274" i="4"/>
  <c r="BF274" i="4"/>
  <c r="X274" i="4"/>
  <c r="V274" i="4"/>
  <c r="T274" i="4"/>
  <c r="P274" i="4"/>
  <c r="BI269" i="4"/>
  <c r="BH269" i="4"/>
  <c r="BG269" i="4"/>
  <c r="BF269" i="4"/>
  <c r="X269" i="4"/>
  <c r="V269" i="4"/>
  <c r="T269" i="4"/>
  <c r="P269" i="4"/>
  <c r="BI262" i="4"/>
  <c r="BH262" i="4"/>
  <c r="BG262" i="4"/>
  <c r="BF262" i="4"/>
  <c r="X262" i="4"/>
  <c r="V262" i="4"/>
  <c r="T262" i="4"/>
  <c r="P262" i="4"/>
  <c r="BI259" i="4"/>
  <c r="BH259" i="4"/>
  <c r="BG259" i="4"/>
  <c r="BF259" i="4"/>
  <c r="X259" i="4"/>
  <c r="V259" i="4"/>
  <c r="T259" i="4"/>
  <c r="P259" i="4"/>
  <c r="BI256" i="4"/>
  <c r="BH256" i="4"/>
  <c r="BG256" i="4"/>
  <c r="BF256" i="4"/>
  <c r="X256" i="4"/>
  <c r="V256" i="4"/>
  <c r="T256" i="4"/>
  <c r="P256" i="4"/>
  <c r="BI251" i="4"/>
  <c r="BH251" i="4"/>
  <c r="BG251" i="4"/>
  <c r="BF251" i="4"/>
  <c r="X251" i="4"/>
  <c r="V251" i="4"/>
  <c r="T251" i="4"/>
  <c r="P251" i="4"/>
  <c r="BI246" i="4"/>
  <c r="BH246" i="4"/>
  <c r="BG246" i="4"/>
  <c r="BF246" i="4"/>
  <c r="X246" i="4"/>
  <c r="V246" i="4"/>
  <c r="T246" i="4"/>
  <c r="P246" i="4"/>
  <c r="BI241" i="4"/>
  <c r="BH241" i="4"/>
  <c r="BG241" i="4"/>
  <c r="BF241" i="4"/>
  <c r="X241" i="4"/>
  <c r="V241" i="4"/>
  <c r="T241" i="4"/>
  <c r="P241" i="4"/>
  <c r="BI238" i="4"/>
  <c r="BH238" i="4"/>
  <c r="BG238" i="4"/>
  <c r="BF238" i="4"/>
  <c r="X238" i="4"/>
  <c r="V238" i="4"/>
  <c r="T238" i="4"/>
  <c r="P238" i="4"/>
  <c r="BI233" i="4"/>
  <c r="BH233" i="4"/>
  <c r="BG233" i="4"/>
  <c r="BF233" i="4"/>
  <c r="X233" i="4"/>
  <c r="V233" i="4"/>
  <c r="T233" i="4"/>
  <c r="P233" i="4"/>
  <c r="BI228" i="4"/>
  <c r="BH228" i="4"/>
  <c r="BG228" i="4"/>
  <c r="BF228" i="4"/>
  <c r="X228" i="4"/>
  <c r="V228" i="4"/>
  <c r="T228" i="4"/>
  <c r="P228" i="4"/>
  <c r="BI223" i="4"/>
  <c r="BH223" i="4"/>
  <c r="BG223" i="4"/>
  <c r="BF223" i="4"/>
  <c r="X223" i="4"/>
  <c r="V223" i="4"/>
  <c r="T223" i="4"/>
  <c r="P223" i="4"/>
  <c r="BI218" i="4"/>
  <c r="BH218" i="4"/>
  <c r="BG218" i="4"/>
  <c r="BF218" i="4"/>
  <c r="X218" i="4"/>
  <c r="V218" i="4"/>
  <c r="T218" i="4"/>
  <c r="P218" i="4"/>
  <c r="BI215" i="4"/>
  <c r="BH215" i="4"/>
  <c r="BG215" i="4"/>
  <c r="BF215" i="4"/>
  <c r="X215" i="4"/>
  <c r="V215" i="4"/>
  <c r="T215" i="4"/>
  <c r="P215" i="4"/>
  <c r="BI212" i="4"/>
  <c r="BH212" i="4"/>
  <c r="BG212" i="4"/>
  <c r="BF212" i="4"/>
  <c r="X212" i="4"/>
  <c r="V212" i="4"/>
  <c r="T212" i="4"/>
  <c r="P212" i="4"/>
  <c r="BI209" i="4"/>
  <c r="BH209" i="4"/>
  <c r="BG209" i="4"/>
  <c r="BF209" i="4"/>
  <c r="X209" i="4"/>
  <c r="V209" i="4"/>
  <c r="T209" i="4"/>
  <c r="P209" i="4"/>
  <c r="BI206" i="4"/>
  <c r="BH206" i="4"/>
  <c r="BG206" i="4"/>
  <c r="BF206" i="4"/>
  <c r="X206" i="4"/>
  <c r="V206" i="4"/>
  <c r="T206" i="4"/>
  <c r="P206" i="4"/>
  <c r="BI201" i="4"/>
  <c r="BH201" i="4"/>
  <c r="BG201" i="4"/>
  <c r="BF201" i="4"/>
  <c r="X201" i="4"/>
  <c r="V201" i="4"/>
  <c r="T201" i="4"/>
  <c r="P201" i="4"/>
  <c r="BI196" i="4"/>
  <c r="BH196" i="4"/>
  <c r="BG196" i="4"/>
  <c r="BF196" i="4"/>
  <c r="X196" i="4"/>
  <c r="V196" i="4"/>
  <c r="T196" i="4"/>
  <c r="P196" i="4"/>
  <c r="BI193" i="4"/>
  <c r="BH193" i="4"/>
  <c r="BG193" i="4"/>
  <c r="BF193" i="4"/>
  <c r="X193" i="4"/>
  <c r="V193" i="4"/>
  <c r="T193" i="4"/>
  <c r="P193" i="4"/>
  <c r="BI188" i="4"/>
  <c r="BH188" i="4"/>
  <c r="BG188" i="4"/>
  <c r="BF188" i="4"/>
  <c r="X188" i="4"/>
  <c r="V188" i="4"/>
  <c r="T188" i="4"/>
  <c r="P188" i="4"/>
  <c r="BI185" i="4"/>
  <c r="BH185" i="4"/>
  <c r="BG185" i="4"/>
  <c r="BF185" i="4"/>
  <c r="X185" i="4"/>
  <c r="V185" i="4"/>
  <c r="T185" i="4"/>
  <c r="P185" i="4"/>
  <c r="BI180" i="4"/>
  <c r="BH180" i="4"/>
  <c r="BG180" i="4"/>
  <c r="BF180" i="4"/>
  <c r="X180" i="4"/>
  <c r="V180" i="4"/>
  <c r="T180" i="4"/>
  <c r="P180" i="4"/>
  <c r="BI177" i="4"/>
  <c r="BH177" i="4"/>
  <c r="BG177" i="4"/>
  <c r="BF177" i="4"/>
  <c r="X177" i="4"/>
  <c r="V177" i="4"/>
  <c r="T177" i="4"/>
  <c r="P177" i="4"/>
  <c r="BI174" i="4"/>
  <c r="BH174" i="4"/>
  <c r="BG174" i="4"/>
  <c r="BF174" i="4"/>
  <c r="X174" i="4"/>
  <c r="V174" i="4"/>
  <c r="T174" i="4"/>
  <c r="P174" i="4"/>
  <c r="BI171" i="4"/>
  <c r="BH171" i="4"/>
  <c r="BG171" i="4"/>
  <c r="BF171" i="4"/>
  <c r="X171" i="4"/>
  <c r="V171" i="4"/>
  <c r="T171" i="4"/>
  <c r="P171" i="4"/>
  <c r="BI166" i="4"/>
  <c r="BH166" i="4"/>
  <c r="BG166" i="4"/>
  <c r="BF166" i="4"/>
  <c r="X166" i="4"/>
  <c r="V166" i="4"/>
  <c r="T166" i="4"/>
  <c r="P166" i="4"/>
  <c r="BI163" i="4"/>
  <c r="BH163" i="4"/>
  <c r="BG163" i="4"/>
  <c r="BF163" i="4"/>
  <c r="X163" i="4"/>
  <c r="V163" i="4"/>
  <c r="T163" i="4"/>
  <c r="P163" i="4"/>
  <c r="BI160" i="4"/>
  <c r="BH160" i="4"/>
  <c r="BG160" i="4"/>
  <c r="BF160" i="4"/>
  <c r="X160" i="4"/>
  <c r="V160" i="4"/>
  <c r="T160" i="4"/>
  <c r="P160" i="4"/>
  <c r="BI157" i="4"/>
  <c r="BH157" i="4"/>
  <c r="BG157" i="4"/>
  <c r="BF157" i="4"/>
  <c r="X157" i="4"/>
  <c r="V157" i="4"/>
  <c r="T157" i="4"/>
  <c r="P157" i="4"/>
  <c r="BI154" i="4"/>
  <c r="BH154" i="4"/>
  <c r="BG154" i="4"/>
  <c r="BF154" i="4"/>
  <c r="X154" i="4"/>
  <c r="V154" i="4"/>
  <c r="T154" i="4"/>
  <c r="P154" i="4"/>
  <c r="BI151" i="4"/>
  <c r="BH151" i="4"/>
  <c r="BG151" i="4"/>
  <c r="BF151" i="4"/>
  <c r="X151" i="4"/>
  <c r="V151" i="4"/>
  <c r="T151" i="4"/>
  <c r="P151" i="4"/>
  <c r="BI148" i="4"/>
  <c r="BH148" i="4"/>
  <c r="BG148" i="4"/>
  <c r="BF148" i="4"/>
  <c r="X148" i="4"/>
  <c r="V148" i="4"/>
  <c r="T148" i="4"/>
  <c r="P148" i="4"/>
  <c r="BI145" i="4"/>
  <c r="BH145" i="4"/>
  <c r="BG145" i="4"/>
  <c r="BF145" i="4"/>
  <c r="X145" i="4"/>
  <c r="V145" i="4"/>
  <c r="T145" i="4"/>
  <c r="P145" i="4"/>
  <c r="BI141" i="4"/>
  <c r="BH141" i="4"/>
  <c r="BG141" i="4"/>
  <c r="BF141" i="4"/>
  <c r="X141" i="4"/>
  <c r="V141" i="4"/>
  <c r="T141" i="4"/>
  <c r="P141" i="4"/>
  <c r="BI138" i="4"/>
  <c r="BH138" i="4"/>
  <c r="BG138" i="4"/>
  <c r="BF138" i="4"/>
  <c r="X138" i="4"/>
  <c r="V138" i="4"/>
  <c r="T138" i="4"/>
  <c r="P138" i="4"/>
  <c r="J132" i="4"/>
  <c r="J131" i="4"/>
  <c r="F131" i="4"/>
  <c r="F129" i="4"/>
  <c r="E127" i="4"/>
  <c r="J93" i="4"/>
  <c r="J92" i="4"/>
  <c r="F92" i="4"/>
  <c r="F90" i="4"/>
  <c r="E88" i="4"/>
  <c r="J20" i="4"/>
  <c r="E20" i="4"/>
  <c r="F93" i="4"/>
  <c r="J19" i="4"/>
  <c r="J14" i="4"/>
  <c r="J90" i="4" s="1"/>
  <c r="E7" i="4"/>
  <c r="E84" i="4"/>
  <c r="K41" i="3"/>
  <c r="K40" i="3"/>
  <c r="BA97" i="1"/>
  <c r="K39" i="3"/>
  <c r="AZ97" i="1" s="1"/>
  <c r="BI532" i="3"/>
  <c r="BH532" i="3"/>
  <c r="BG532" i="3"/>
  <c r="BF532" i="3"/>
  <c r="X532" i="3"/>
  <c r="X531" i="3" s="1"/>
  <c r="X530" i="3" s="1"/>
  <c r="V532" i="3"/>
  <c r="V531" i="3"/>
  <c r="V530" i="3"/>
  <c r="T532" i="3"/>
  <c r="T531" i="3" s="1"/>
  <c r="T530" i="3" s="1"/>
  <c r="P532" i="3"/>
  <c r="BI527" i="3"/>
  <c r="BH527" i="3"/>
  <c r="BG527" i="3"/>
  <c r="BF527" i="3"/>
  <c r="X527" i="3"/>
  <c r="X526" i="3" s="1"/>
  <c r="X525" i="3"/>
  <c r="V527" i="3"/>
  <c r="V526" i="3"/>
  <c r="V525" i="3" s="1"/>
  <c r="T527" i="3"/>
  <c r="T526" i="3" s="1"/>
  <c r="T525" i="3" s="1"/>
  <c r="P527" i="3"/>
  <c r="BI522" i="3"/>
  <c r="BH522" i="3"/>
  <c r="BG522" i="3"/>
  <c r="BF522" i="3"/>
  <c r="X522" i="3"/>
  <c r="X521" i="3" s="1"/>
  <c r="V522" i="3"/>
  <c r="V521" i="3"/>
  <c r="T522" i="3"/>
  <c r="T521" i="3"/>
  <c r="P522" i="3"/>
  <c r="BI518" i="3"/>
  <c r="BH518" i="3"/>
  <c r="BG518" i="3"/>
  <c r="BF518" i="3"/>
  <c r="X518" i="3"/>
  <c r="V518" i="3"/>
  <c r="T518" i="3"/>
  <c r="P518" i="3"/>
  <c r="BI515" i="3"/>
  <c r="BH515" i="3"/>
  <c r="BG515" i="3"/>
  <c r="BF515" i="3"/>
  <c r="X515" i="3"/>
  <c r="V515" i="3"/>
  <c r="T515" i="3"/>
  <c r="P515" i="3"/>
  <c r="BI511" i="3"/>
  <c r="BH511" i="3"/>
  <c r="BG511" i="3"/>
  <c r="BF511" i="3"/>
  <c r="X511" i="3"/>
  <c r="V511" i="3"/>
  <c r="T511" i="3"/>
  <c r="P511" i="3"/>
  <c r="BI505" i="3"/>
  <c r="BH505" i="3"/>
  <c r="BG505" i="3"/>
  <c r="BF505" i="3"/>
  <c r="X505" i="3"/>
  <c r="V505" i="3"/>
  <c r="T505" i="3"/>
  <c r="P505" i="3"/>
  <c r="BI500" i="3"/>
  <c r="BH500" i="3"/>
  <c r="BG500" i="3"/>
  <c r="BF500" i="3"/>
  <c r="X500" i="3"/>
  <c r="V500" i="3"/>
  <c r="T500" i="3"/>
  <c r="P500" i="3"/>
  <c r="BI496" i="3"/>
  <c r="BH496" i="3"/>
  <c r="BG496" i="3"/>
  <c r="BF496" i="3"/>
  <c r="X496" i="3"/>
  <c r="V496" i="3"/>
  <c r="T496" i="3"/>
  <c r="P496" i="3"/>
  <c r="BI491" i="3"/>
  <c r="BH491" i="3"/>
  <c r="BG491" i="3"/>
  <c r="BF491" i="3"/>
  <c r="X491" i="3"/>
  <c r="V491" i="3"/>
  <c r="T491" i="3"/>
  <c r="P491" i="3"/>
  <c r="BK491" i="3" s="1"/>
  <c r="BI488" i="3"/>
  <c r="BH488" i="3"/>
  <c r="BG488" i="3"/>
  <c r="BF488" i="3"/>
  <c r="X488" i="3"/>
  <c r="V488" i="3"/>
  <c r="T488" i="3"/>
  <c r="P488" i="3"/>
  <c r="BI484" i="3"/>
  <c r="BH484" i="3"/>
  <c r="BG484" i="3"/>
  <c r="BF484" i="3"/>
  <c r="X484" i="3"/>
  <c r="V484" i="3"/>
  <c r="T484" i="3"/>
  <c r="P484" i="3"/>
  <c r="BI481" i="3"/>
  <c r="BH481" i="3"/>
  <c r="BG481" i="3"/>
  <c r="BF481" i="3"/>
  <c r="X481" i="3"/>
  <c r="V481" i="3"/>
  <c r="T481" i="3"/>
  <c r="P481" i="3"/>
  <c r="K481" i="3" s="1"/>
  <c r="BI478" i="3"/>
  <c r="BH478" i="3"/>
  <c r="BG478" i="3"/>
  <c r="BF478" i="3"/>
  <c r="X478" i="3"/>
  <c r="V478" i="3"/>
  <c r="T478" i="3"/>
  <c r="P478" i="3"/>
  <c r="BI475" i="3"/>
  <c r="BH475" i="3"/>
  <c r="BG475" i="3"/>
  <c r="BF475" i="3"/>
  <c r="X475" i="3"/>
  <c r="V475" i="3"/>
  <c r="T475" i="3"/>
  <c r="P475" i="3"/>
  <c r="BI472" i="3"/>
  <c r="BH472" i="3"/>
  <c r="BG472" i="3"/>
  <c r="BF472" i="3"/>
  <c r="X472" i="3"/>
  <c r="V472" i="3"/>
  <c r="T472" i="3"/>
  <c r="P472" i="3"/>
  <c r="BI468" i="3"/>
  <c r="BH468" i="3"/>
  <c r="BG468" i="3"/>
  <c r="BF468" i="3"/>
  <c r="X468" i="3"/>
  <c r="V468" i="3"/>
  <c r="T468" i="3"/>
  <c r="P468" i="3"/>
  <c r="BI465" i="3"/>
  <c r="BH465" i="3"/>
  <c r="BG465" i="3"/>
  <c r="BF465" i="3"/>
  <c r="X465" i="3"/>
  <c r="V465" i="3"/>
  <c r="T465" i="3"/>
  <c r="P465" i="3"/>
  <c r="BI462" i="3"/>
  <c r="BH462" i="3"/>
  <c r="BG462" i="3"/>
  <c r="BF462" i="3"/>
  <c r="X462" i="3"/>
  <c r="V462" i="3"/>
  <c r="T462" i="3"/>
  <c r="P462" i="3"/>
  <c r="BI459" i="3"/>
  <c r="BH459" i="3"/>
  <c r="BG459" i="3"/>
  <c r="BF459" i="3"/>
  <c r="X459" i="3"/>
  <c r="V459" i="3"/>
  <c r="T459" i="3"/>
  <c r="P459" i="3"/>
  <c r="BI456" i="3"/>
  <c r="BH456" i="3"/>
  <c r="BG456" i="3"/>
  <c r="BF456" i="3"/>
  <c r="X456" i="3"/>
  <c r="V456" i="3"/>
  <c r="T456" i="3"/>
  <c r="P456" i="3"/>
  <c r="BI453" i="3"/>
  <c r="BH453" i="3"/>
  <c r="BG453" i="3"/>
  <c r="BF453" i="3"/>
  <c r="X453" i="3"/>
  <c r="V453" i="3"/>
  <c r="T453" i="3"/>
  <c r="P453" i="3"/>
  <c r="BI450" i="3"/>
  <c r="BH450" i="3"/>
  <c r="BG450" i="3"/>
  <c r="BF450" i="3"/>
  <c r="X450" i="3"/>
  <c r="V450" i="3"/>
  <c r="T450" i="3"/>
  <c r="P450" i="3"/>
  <c r="BI447" i="3"/>
  <c r="BH447" i="3"/>
  <c r="BG447" i="3"/>
  <c r="BF447" i="3"/>
  <c r="X447" i="3"/>
  <c r="V447" i="3"/>
  <c r="T447" i="3"/>
  <c r="P447" i="3"/>
  <c r="BI444" i="3"/>
  <c r="BH444" i="3"/>
  <c r="BG444" i="3"/>
  <c r="BF444" i="3"/>
  <c r="X444" i="3"/>
  <c r="V444" i="3"/>
  <c r="T444" i="3"/>
  <c r="P444" i="3"/>
  <c r="BI441" i="3"/>
  <c r="BH441" i="3"/>
  <c r="BG441" i="3"/>
  <c r="BF441" i="3"/>
  <c r="X441" i="3"/>
  <c r="V441" i="3"/>
  <c r="T441" i="3"/>
  <c r="P441" i="3"/>
  <c r="BI439" i="3"/>
  <c r="BH439" i="3"/>
  <c r="BG439" i="3"/>
  <c r="BF439" i="3"/>
  <c r="X439" i="3"/>
  <c r="V439" i="3"/>
  <c r="T439" i="3"/>
  <c r="P439" i="3"/>
  <c r="BI437" i="3"/>
  <c r="BH437" i="3"/>
  <c r="BG437" i="3"/>
  <c r="BF437" i="3"/>
  <c r="X437" i="3"/>
  <c r="V437" i="3"/>
  <c r="T437" i="3"/>
  <c r="P437" i="3"/>
  <c r="BI435" i="3"/>
  <c r="BH435" i="3"/>
  <c r="BG435" i="3"/>
  <c r="BF435" i="3"/>
  <c r="X435" i="3"/>
  <c r="V435" i="3"/>
  <c r="T435" i="3"/>
  <c r="P435" i="3"/>
  <c r="BI432" i="3"/>
  <c r="BH432" i="3"/>
  <c r="BG432" i="3"/>
  <c r="BF432" i="3"/>
  <c r="X432" i="3"/>
  <c r="V432" i="3"/>
  <c r="T432" i="3"/>
  <c r="P432" i="3"/>
  <c r="BI429" i="3"/>
  <c r="BH429" i="3"/>
  <c r="BG429" i="3"/>
  <c r="BF429" i="3"/>
  <c r="X429" i="3"/>
  <c r="V429" i="3"/>
  <c r="T429" i="3"/>
  <c r="P429" i="3"/>
  <c r="BI426" i="3"/>
  <c r="BH426" i="3"/>
  <c r="BG426" i="3"/>
  <c r="BF426" i="3"/>
  <c r="X426" i="3"/>
  <c r="V426" i="3"/>
  <c r="T426" i="3"/>
  <c r="P426" i="3"/>
  <c r="BI424" i="3"/>
  <c r="BH424" i="3"/>
  <c r="BG424" i="3"/>
  <c r="BF424" i="3"/>
  <c r="X424" i="3"/>
  <c r="V424" i="3"/>
  <c r="T424" i="3"/>
  <c r="P424" i="3"/>
  <c r="BI422" i="3"/>
  <c r="BH422" i="3"/>
  <c r="BG422" i="3"/>
  <c r="BF422" i="3"/>
  <c r="X422" i="3"/>
  <c r="V422" i="3"/>
  <c r="T422" i="3"/>
  <c r="P422" i="3"/>
  <c r="BI419" i="3"/>
  <c r="BH419" i="3"/>
  <c r="BG419" i="3"/>
  <c r="BF419" i="3"/>
  <c r="X419" i="3"/>
  <c r="V419" i="3"/>
  <c r="T419" i="3"/>
  <c r="P419" i="3"/>
  <c r="BI416" i="3"/>
  <c r="BH416" i="3"/>
  <c r="BG416" i="3"/>
  <c r="BF416" i="3"/>
  <c r="X416" i="3"/>
  <c r="V416" i="3"/>
  <c r="T416" i="3"/>
  <c r="P416" i="3"/>
  <c r="BI413" i="3"/>
  <c r="BH413" i="3"/>
  <c r="BG413" i="3"/>
  <c r="BF413" i="3"/>
  <c r="X413" i="3"/>
  <c r="V413" i="3"/>
  <c r="T413" i="3"/>
  <c r="P413" i="3"/>
  <c r="BI410" i="3"/>
  <c r="BH410" i="3"/>
  <c r="BG410" i="3"/>
  <c r="BF410" i="3"/>
  <c r="X410" i="3"/>
  <c r="V410" i="3"/>
  <c r="T410" i="3"/>
  <c r="P410" i="3"/>
  <c r="BI407" i="3"/>
  <c r="BH407" i="3"/>
  <c r="BG407" i="3"/>
  <c r="BF407" i="3"/>
  <c r="X407" i="3"/>
  <c r="V407" i="3"/>
  <c r="T407" i="3"/>
  <c r="P407" i="3"/>
  <c r="BI404" i="3"/>
  <c r="BH404" i="3"/>
  <c r="BG404" i="3"/>
  <c r="BF404" i="3"/>
  <c r="X404" i="3"/>
  <c r="V404" i="3"/>
  <c r="T404" i="3"/>
  <c r="P404" i="3"/>
  <c r="BI401" i="3"/>
  <c r="BH401" i="3"/>
  <c r="BG401" i="3"/>
  <c r="BF401" i="3"/>
  <c r="X401" i="3"/>
  <c r="V401" i="3"/>
  <c r="T401" i="3"/>
  <c r="P401" i="3"/>
  <c r="BI399" i="3"/>
  <c r="BH399" i="3"/>
  <c r="BG399" i="3"/>
  <c r="BF399" i="3"/>
  <c r="X399" i="3"/>
  <c r="V399" i="3"/>
  <c r="T399" i="3"/>
  <c r="P399" i="3"/>
  <c r="BK399" i="3" s="1"/>
  <c r="BI395" i="3"/>
  <c r="BH395" i="3"/>
  <c r="BG395" i="3"/>
  <c r="BF395" i="3"/>
  <c r="X395" i="3"/>
  <c r="V395" i="3"/>
  <c r="T395" i="3"/>
  <c r="P395" i="3"/>
  <c r="BI392" i="3"/>
  <c r="BH392" i="3"/>
  <c r="BG392" i="3"/>
  <c r="BF392" i="3"/>
  <c r="X392" i="3"/>
  <c r="V392" i="3"/>
  <c r="T392" i="3"/>
  <c r="P392" i="3"/>
  <c r="BI390" i="3"/>
  <c r="BH390" i="3"/>
  <c r="BG390" i="3"/>
  <c r="BF390" i="3"/>
  <c r="X390" i="3"/>
  <c r="V390" i="3"/>
  <c r="T390" i="3"/>
  <c r="P390" i="3"/>
  <c r="BI387" i="3"/>
  <c r="BH387" i="3"/>
  <c r="BG387" i="3"/>
  <c r="BF387" i="3"/>
  <c r="X387" i="3"/>
  <c r="V387" i="3"/>
  <c r="T387" i="3"/>
  <c r="P387" i="3"/>
  <c r="BI385" i="3"/>
  <c r="BH385" i="3"/>
  <c r="BG385" i="3"/>
  <c r="BF385" i="3"/>
  <c r="X385" i="3"/>
  <c r="V385" i="3"/>
  <c r="T385" i="3"/>
  <c r="P385" i="3"/>
  <c r="BI382" i="3"/>
  <c r="BH382" i="3"/>
  <c r="BG382" i="3"/>
  <c r="BF382" i="3"/>
  <c r="X382" i="3"/>
  <c r="V382" i="3"/>
  <c r="T382" i="3"/>
  <c r="P382" i="3"/>
  <c r="BI379" i="3"/>
  <c r="BH379" i="3"/>
  <c r="BG379" i="3"/>
  <c r="BF379" i="3"/>
  <c r="X379" i="3"/>
  <c r="V379" i="3"/>
  <c r="T379" i="3"/>
  <c r="P379" i="3"/>
  <c r="BI376" i="3"/>
  <c r="BH376" i="3"/>
  <c r="BG376" i="3"/>
  <c r="BF376" i="3"/>
  <c r="X376" i="3"/>
  <c r="V376" i="3"/>
  <c r="T376" i="3"/>
  <c r="P376" i="3"/>
  <c r="BI373" i="3"/>
  <c r="BH373" i="3"/>
  <c r="BG373" i="3"/>
  <c r="BF373" i="3"/>
  <c r="X373" i="3"/>
  <c r="V373" i="3"/>
  <c r="T373" i="3"/>
  <c r="P373" i="3"/>
  <c r="BI369" i="3"/>
  <c r="BH369" i="3"/>
  <c r="BG369" i="3"/>
  <c r="BF369" i="3"/>
  <c r="X369" i="3"/>
  <c r="V369" i="3"/>
  <c r="T369" i="3"/>
  <c r="P369" i="3"/>
  <c r="BI366" i="3"/>
  <c r="BH366" i="3"/>
  <c r="BG366" i="3"/>
  <c r="BF366" i="3"/>
  <c r="X366" i="3"/>
  <c r="V366" i="3"/>
  <c r="T366" i="3"/>
  <c r="P366" i="3"/>
  <c r="BI363" i="3"/>
  <c r="BH363" i="3"/>
  <c r="BG363" i="3"/>
  <c r="BF363" i="3"/>
  <c r="X363" i="3"/>
  <c r="V363" i="3"/>
  <c r="T363" i="3"/>
  <c r="P363" i="3"/>
  <c r="BI359" i="3"/>
  <c r="BH359" i="3"/>
  <c r="BG359" i="3"/>
  <c r="BF359" i="3"/>
  <c r="X359" i="3"/>
  <c r="V359" i="3"/>
  <c r="T359" i="3"/>
  <c r="P359" i="3"/>
  <c r="BI356" i="3"/>
  <c r="BH356" i="3"/>
  <c r="BG356" i="3"/>
  <c r="BF356" i="3"/>
  <c r="X356" i="3"/>
  <c r="V356" i="3"/>
  <c r="T356" i="3"/>
  <c r="P356" i="3"/>
  <c r="BI352" i="3"/>
  <c r="BH352" i="3"/>
  <c r="BG352" i="3"/>
  <c r="BF352" i="3"/>
  <c r="X352" i="3"/>
  <c r="X351" i="3" s="1"/>
  <c r="V352" i="3"/>
  <c r="V351" i="3" s="1"/>
  <c r="T352" i="3"/>
  <c r="T351" i="3"/>
  <c r="P352" i="3"/>
  <c r="BI348" i="3"/>
  <c r="BH348" i="3"/>
  <c r="BG348" i="3"/>
  <c r="BF348" i="3"/>
  <c r="X348" i="3"/>
  <c r="V348" i="3"/>
  <c r="T348" i="3"/>
  <c r="P348" i="3"/>
  <c r="BI345" i="3"/>
  <c r="BH345" i="3"/>
  <c r="BG345" i="3"/>
  <c r="BF345" i="3"/>
  <c r="X345" i="3"/>
  <c r="V345" i="3"/>
  <c r="T345" i="3"/>
  <c r="P345" i="3"/>
  <c r="BI342" i="3"/>
  <c r="BH342" i="3"/>
  <c r="BG342" i="3"/>
  <c r="BF342" i="3"/>
  <c r="X342" i="3"/>
  <c r="V342" i="3"/>
  <c r="T342" i="3"/>
  <c r="P342" i="3"/>
  <c r="BI339" i="3"/>
  <c r="BH339" i="3"/>
  <c r="BG339" i="3"/>
  <c r="BF339" i="3"/>
  <c r="X339" i="3"/>
  <c r="V339" i="3"/>
  <c r="T339" i="3"/>
  <c r="P339" i="3"/>
  <c r="BI335" i="3"/>
  <c r="BH335" i="3"/>
  <c r="BG335" i="3"/>
  <c r="BF335" i="3"/>
  <c r="X335" i="3"/>
  <c r="V335" i="3"/>
  <c r="T335" i="3"/>
  <c r="P335" i="3"/>
  <c r="BI332" i="3"/>
  <c r="BH332" i="3"/>
  <c r="BG332" i="3"/>
  <c r="BF332" i="3"/>
  <c r="X332" i="3"/>
  <c r="V332" i="3"/>
  <c r="T332" i="3"/>
  <c r="P332" i="3"/>
  <c r="BI329" i="3"/>
  <c r="BH329" i="3"/>
  <c r="BG329" i="3"/>
  <c r="BF329" i="3"/>
  <c r="X329" i="3"/>
  <c r="V329" i="3"/>
  <c r="T329" i="3"/>
  <c r="P329" i="3"/>
  <c r="BI326" i="3"/>
  <c r="BH326" i="3"/>
  <c r="BG326" i="3"/>
  <c r="BF326" i="3"/>
  <c r="X326" i="3"/>
  <c r="V326" i="3"/>
  <c r="T326" i="3"/>
  <c r="P326" i="3"/>
  <c r="BI323" i="3"/>
  <c r="BH323" i="3"/>
  <c r="BG323" i="3"/>
  <c r="BF323" i="3"/>
  <c r="X323" i="3"/>
  <c r="V323" i="3"/>
  <c r="T323" i="3"/>
  <c r="P323" i="3"/>
  <c r="BI320" i="3"/>
  <c r="BH320" i="3"/>
  <c r="BG320" i="3"/>
  <c r="BF320" i="3"/>
  <c r="X320" i="3"/>
  <c r="V320" i="3"/>
  <c r="T320" i="3"/>
  <c r="P320" i="3"/>
  <c r="BI316" i="3"/>
  <c r="BH316" i="3"/>
  <c r="BG316" i="3"/>
  <c r="BF316" i="3"/>
  <c r="X316" i="3"/>
  <c r="V316" i="3"/>
  <c r="T316" i="3"/>
  <c r="P316" i="3"/>
  <c r="BI313" i="3"/>
  <c r="BH313" i="3"/>
  <c r="BG313" i="3"/>
  <c r="BF313" i="3"/>
  <c r="X313" i="3"/>
  <c r="V313" i="3"/>
  <c r="T313" i="3"/>
  <c r="P313" i="3"/>
  <c r="BI310" i="3"/>
  <c r="BH310" i="3"/>
  <c r="BG310" i="3"/>
  <c r="BF310" i="3"/>
  <c r="X310" i="3"/>
  <c r="V310" i="3"/>
  <c r="T310" i="3"/>
  <c r="P310" i="3"/>
  <c r="BI306" i="3"/>
  <c r="BH306" i="3"/>
  <c r="BG306" i="3"/>
  <c r="BF306" i="3"/>
  <c r="X306" i="3"/>
  <c r="X305" i="3" s="1"/>
  <c r="V306" i="3"/>
  <c r="V305" i="3" s="1"/>
  <c r="T306" i="3"/>
  <c r="T305" i="3"/>
  <c r="P306" i="3"/>
  <c r="BI302" i="3"/>
  <c r="BH302" i="3"/>
  <c r="BG302" i="3"/>
  <c r="BF302" i="3"/>
  <c r="X302" i="3"/>
  <c r="V302" i="3"/>
  <c r="T302" i="3"/>
  <c r="P302" i="3"/>
  <c r="BI299" i="3"/>
  <c r="BH299" i="3"/>
  <c r="BG299" i="3"/>
  <c r="BF299" i="3"/>
  <c r="X299" i="3"/>
  <c r="V299" i="3"/>
  <c r="T299" i="3"/>
  <c r="P299" i="3"/>
  <c r="BI293" i="3"/>
  <c r="BH293" i="3"/>
  <c r="BG293" i="3"/>
  <c r="BF293" i="3"/>
  <c r="X293" i="3"/>
  <c r="V293" i="3"/>
  <c r="T293" i="3"/>
  <c r="P293" i="3"/>
  <c r="BI287" i="3"/>
  <c r="BH287" i="3"/>
  <c r="BG287" i="3"/>
  <c r="BF287" i="3"/>
  <c r="X287" i="3"/>
  <c r="V287" i="3"/>
  <c r="T287" i="3"/>
  <c r="P287" i="3"/>
  <c r="BI279" i="3"/>
  <c r="BH279" i="3"/>
  <c r="BG279" i="3"/>
  <c r="BF279" i="3"/>
  <c r="X279" i="3"/>
  <c r="V279" i="3"/>
  <c r="T279" i="3"/>
  <c r="P279" i="3"/>
  <c r="BI276" i="3"/>
  <c r="BH276" i="3"/>
  <c r="BG276" i="3"/>
  <c r="BF276" i="3"/>
  <c r="X276" i="3"/>
  <c r="V276" i="3"/>
  <c r="T276" i="3"/>
  <c r="P276" i="3"/>
  <c r="BI270" i="3"/>
  <c r="BH270" i="3"/>
  <c r="BG270" i="3"/>
  <c r="BF270" i="3"/>
  <c r="X270" i="3"/>
  <c r="V270" i="3"/>
  <c r="T270" i="3"/>
  <c r="P270" i="3"/>
  <c r="BI264" i="3"/>
  <c r="BH264" i="3"/>
  <c r="BG264" i="3"/>
  <c r="BF264" i="3"/>
  <c r="X264" i="3"/>
  <c r="V264" i="3"/>
  <c r="T264" i="3"/>
  <c r="P264" i="3"/>
  <c r="BI262" i="3"/>
  <c r="BH262" i="3"/>
  <c r="BG262" i="3"/>
  <c r="BF262" i="3"/>
  <c r="X262" i="3"/>
  <c r="V262" i="3"/>
  <c r="T262" i="3"/>
  <c r="P262" i="3"/>
  <c r="BI259" i="3"/>
  <c r="BH259" i="3"/>
  <c r="BG259" i="3"/>
  <c r="BF259" i="3"/>
  <c r="X259" i="3"/>
  <c r="V259" i="3"/>
  <c r="T259" i="3"/>
  <c r="P259" i="3"/>
  <c r="BI253" i="3"/>
  <c r="BH253" i="3"/>
  <c r="BG253" i="3"/>
  <c r="BF253" i="3"/>
  <c r="X253" i="3"/>
  <c r="V253" i="3"/>
  <c r="T253" i="3"/>
  <c r="P253" i="3"/>
  <c r="BI247" i="3"/>
  <c r="BH247" i="3"/>
  <c r="BG247" i="3"/>
  <c r="BF247" i="3"/>
  <c r="X247" i="3"/>
  <c r="V247" i="3"/>
  <c r="T247" i="3"/>
  <c r="P247" i="3"/>
  <c r="BI241" i="3"/>
  <c r="BH241" i="3"/>
  <c r="BG241" i="3"/>
  <c r="BF241" i="3"/>
  <c r="X241" i="3"/>
  <c r="V241" i="3"/>
  <c r="T241" i="3"/>
  <c r="P241" i="3"/>
  <c r="BI235" i="3"/>
  <c r="BH235" i="3"/>
  <c r="BG235" i="3"/>
  <c r="BF235" i="3"/>
  <c r="X235" i="3"/>
  <c r="V235" i="3"/>
  <c r="T235" i="3"/>
  <c r="P235" i="3"/>
  <c r="BI232" i="3"/>
  <c r="BH232" i="3"/>
  <c r="BG232" i="3"/>
  <c r="BF232" i="3"/>
  <c r="X232" i="3"/>
  <c r="V232" i="3"/>
  <c r="T232" i="3"/>
  <c r="P232" i="3"/>
  <c r="BI229" i="3"/>
  <c r="BH229" i="3"/>
  <c r="BG229" i="3"/>
  <c r="BF229" i="3"/>
  <c r="X229" i="3"/>
  <c r="V229" i="3"/>
  <c r="T229" i="3"/>
  <c r="P229" i="3"/>
  <c r="BI226" i="3"/>
  <c r="BH226" i="3"/>
  <c r="BG226" i="3"/>
  <c r="BF226" i="3"/>
  <c r="X226" i="3"/>
  <c r="V226" i="3"/>
  <c r="T226" i="3"/>
  <c r="P226" i="3"/>
  <c r="BI223" i="3"/>
  <c r="BH223" i="3"/>
  <c r="BG223" i="3"/>
  <c r="BF223" i="3"/>
  <c r="X223" i="3"/>
  <c r="V223" i="3"/>
  <c r="T223" i="3"/>
  <c r="P223" i="3"/>
  <c r="BI220" i="3"/>
  <c r="BH220" i="3"/>
  <c r="BG220" i="3"/>
  <c r="BF220" i="3"/>
  <c r="X220" i="3"/>
  <c r="V220" i="3"/>
  <c r="T220" i="3"/>
  <c r="P220" i="3"/>
  <c r="BI217" i="3"/>
  <c r="BH217" i="3"/>
  <c r="BG217" i="3"/>
  <c r="BF217" i="3"/>
  <c r="X217" i="3"/>
  <c r="V217" i="3"/>
  <c r="T217" i="3"/>
  <c r="P217" i="3"/>
  <c r="BI214" i="3"/>
  <c r="BH214" i="3"/>
  <c r="BG214" i="3"/>
  <c r="BF214" i="3"/>
  <c r="X214" i="3"/>
  <c r="V214" i="3"/>
  <c r="T214" i="3"/>
  <c r="P214" i="3"/>
  <c r="BI212" i="3"/>
  <c r="BH212" i="3"/>
  <c r="BG212" i="3"/>
  <c r="BF212" i="3"/>
  <c r="X212" i="3"/>
  <c r="V212" i="3"/>
  <c r="T212" i="3"/>
  <c r="P212" i="3"/>
  <c r="BI209" i="3"/>
  <c r="BH209" i="3"/>
  <c r="BG209" i="3"/>
  <c r="BF209" i="3"/>
  <c r="X209" i="3"/>
  <c r="V209" i="3"/>
  <c r="T209" i="3"/>
  <c r="P209" i="3"/>
  <c r="BI207" i="3"/>
  <c r="BH207" i="3"/>
  <c r="BG207" i="3"/>
  <c r="BF207" i="3"/>
  <c r="X207" i="3"/>
  <c r="V207" i="3"/>
  <c r="T207" i="3"/>
  <c r="P207" i="3"/>
  <c r="BI204" i="3"/>
  <c r="BH204" i="3"/>
  <c r="BG204" i="3"/>
  <c r="BF204" i="3"/>
  <c r="X204" i="3"/>
  <c r="V204" i="3"/>
  <c r="T204" i="3"/>
  <c r="P204" i="3"/>
  <c r="BI199" i="3"/>
  <c r="BH199" i="3"/>
  <c r="BG199" i="3"/>
  <c r="BF199" i="3"/>
  <c r="X199" i="3"/>
  <c r="V199" i="3"/>
  <c r="T199" i="3"/>
  <c r="P199" i="3"/>
  <c r="BI194" i="3"/>
  <c r="BH194" i="3"/>
  <c r="BG194" i="3"/>
  <c r="BF194" i="3"/>
  <c r="X194" i="3"/>
  <c r="V194" i="3"/>
  <c r="T194" i="3"/>
  <c r="P194" i="3"/>
  <c r="BI191" i="3"/>
  <c r="BH191" i="3"/>
  <c r="BG191" i="3"/>
  <c r="BF191" i="3"/>
  <c r="X191" i="3"/>
  <c r="V191" i="3"/>
  <c r="T191" i="3"/>
  <c r="P191" i="3"/>
  <c r="BI186" i="3"/>
  <c r="BH186" i="3"/>
  <c r="BG186" i="3"/>
  <c r="BF186" i="3"/>
  <c r="X186" i="3"/>
  <c r="V186" i="3"/>
  <c r="T186" i="3"/>
  <c r="P186" i="3"/>
  <c r="BI183" i="3"/>
  <c r="BH183" i="3"/>
  <c r="BG183" i="3"/>
  <c r="BF183" i="3"/>
  <c r="X183" i="3"/>
  <c r="V183" i="3"/>
  <c r="T183" i="3"/>
  <c r="P183" i="3"/>
  <c r="BI178" i="3"/>
  <c r="BH178" i="3"/>
  <c r="BG178" i="3"/>
  <c r="BF178" i="3"/>
  <c r="X178" i="3"/>
  <c r="V178" i="3"/>
  <c r="T178" i="3"/>
  <c r="P178" i="3"/>
  <c r="BI175" i="3"/>
  <c r="BH175" i="3"/>
  <c r="BG175" i="3"/>
  <c r="BF175" i="3"/>
  <c r="X175" i="3"/>
  <c r="V175" i="3"/>
  <c r="T175" i="3"/>
  <c r="P175" i="3"/>
  <c r="BI172" i="3"/>
  <c r="BH172" i="3"/>
  <c r="BG172" i="3"/>
  <c r="BF172" i="3"/>
  <c r="X172" i="3"/>
  <c r="V172" i="3"/>
  <c r="T172" i="3"/>
  <c r="P172" i="3"/>
  <c r="BI169" i="3"/>
  <c r="BH169" i="3"/>
  <c r="BG169" i="3"/>
  <c r="BF169" i="3"/>
  <c r="X169" i="3"/>
  <c r="V169" i="3"/>
  <c r="T169" i="3"/>
  <c r="P169" i="3"/>
  <c r="BI166" i="3"/>
  <c r="BH166" i="3"/>
  <c r="BG166" i="3"/>
  <c r="BF166" i="3"/>
  <c r="X166" i="3"/>
  <c r="V166" i="3"/>
  <c r="T166" i="3"/>
  <c r="P166" i="3"/>
  <c r="BI163" i="3"/>
  <c r="BH163" i="3"/>
  <c r="BG163" i="3"/>
  <c r="BF163" i="3"/>
  <c r="X163" i="3"/>
  <c r="V163" i="3"/>
  <c r="T163" i="3"/>
  <c r="P163" i="3"/>
  <c r="BK163" i="3" s="1"/>
  <c r="BI160" i="3"/>
  <c r="BH160" i="3"/>
  <c r="BG160" i="3"/>
  <c r="BF160" i="3"/>
  <c r="X160" i="3"/>
  <c r="V160" i="3"/>
  <c r="T160" i="3"/>
  <c r="P160" i="3"/>
  <c r="BI157" i="3"/>
  <c r="BH157" i="3"/>
  <c r="BG157" i="3"/>
  <c r="BF157" i="3"/>
  <c r="X157" i="3"/>
  <c r="V157" i="3"/>
  <c r="T157" i="3"/>
  <c r="P157" i="3"/>
  <c r="BI154" i="3"/>
  <c r="BH154" i="3"/>
  <c r="BG154" i="3"/>
  <c r="BF154" i="3"/>
  <c r="X154" i="3"/>
  <c r="V154" i="3"/>
  <c r="T154" i="3"/>
  <c r="P154" i="3"/>
  <c r="BI151" i="3"/>
  <c r="BH151" i="3"/>
  <c r="BG151" i="3"/>
  <c r="BF151" i="3"/>
  <c r="X151" i="3"/>
  <c r="V151" i="3"/>
  <c r="T151" i="3"/>
  <c r="P151" i="3"/>
  <c r="BI148" i="3"/>
  <c r="BH148" i="3"/>
  <c r="BG148" i="3"/>
  <c r="BF148" i="3"/>
  <c r="X148" i="3"/>
  <c r="V148" i="3"/>
  <c r="T148" i="3"/>
  <c r="P148" i="3"/>
  <c r="BI145" i="3"/>
  <c r="BH145" i="3"/>
  <c r="BG145" i="3"/>
  <c r="BF145" i="3"/>
  <c r="X145" i="3"/>
  <c r="V145" i="3"/>
  <c r="T145" i="3"/>
  <c r="P145" i="3"/>
  <c r="BI141" i="3"/>
  <c r="BH141" i="3"/>
  <c r="BG141" i="3"/>
  <c r="BF141" i="3"/>
  <c r="X141" i="3"/>
  <c r="V141" i="3"/>
  <c r="T141" i="3"/>
  <c r="P141" i="3"/>
  <c r="BI138" i="3"/>
  <c r="BH138" i="3"/>
  <c r="BG138" i="3"/>
  <c r="BF138" i="3"/>
  <c r="X138" i="3"/>
  <c r="V138" i="3"/>
  <c r="V137" i="3" s="1"/>
  <c r="T138" i="3"/>
  <c r="P138" i="3"/>
  <c r="J132" i="3"/>
  <c r="J131" i="3"/>
  <c r="F131" i="3"/>
  <c r="F129" i="3"/>
  <c r="E127" i="3"/>
  <c r="J93" i="3"/>
  <c r="J92" i="3"/>
  <c r="F92" i="3"/>
  <c r="F90" i="3"/>
  <c r="E88" i="3"/>
  <c r="J20" i="3"/>
  <c r="E20" i="3"/>
  <c r="F93" i="3" s="1"/>
  <c r="J19" i="3"/>
  <c r="J14" i="3"/>
  <c r="J129" i="3"/>
  <c r="E7" i="3"/>
  <c r="E123" i="3"/>
  <c r="K41" i="2"/>
  <c r="K40" i="2"/>
  <c r="BA96" i="1" s="1"/>
  <c r="K39" i="2"/>
  <c r="AZ96" i="1"/>
  <c r="BI172" i="2"/>
  <c r="BH172" i="2"/>
  <c r="BG172" i="2"/>
  <c r="BF172" i="2"/>
  <c r="X172" i="2"/>
  <c r="V172" i="2"/>
  <c r="T172" i="2"/>
  <c r="P172" i="2"/>
  <c r="BI170" i="2"/>
  <c r="BH170" i="2"/>
  <c r="BG170" i="2"/>
  <c r="BF170" i="2"/>
  <c r="X170" i="2"/>
  <c r="V170" i="2"/>
  <c r="T170" i="2"/>
  <c r="P170" i="2"/>
  <c r="BI168" i="2"/>
  <c r="BH168" i="2"/>
  <c r="BG168" i="2"/>
  <c r="BF168" i="2"/>
  <c r="X168" i="2"/>
  <c r="V168" i="2"/>
  <c r="T168" i="2"/>
  <c r="P168" i="2"/>
  <c r="BI164" i="2"/>
  <c r="BH164" i="2"/>
  <c r="BG164" i="2"/>
  <c r="BF164" i="2"/>
  <c r="X164" i="2"/>
  <c r="X163" i="2" s="1"/>
  <c r="V164" i="2"/>
  <c r="V163" i="2"/>
  <c r="T164" i="2"/>
  <c r="T163" i="2"/>
  <c r="P164" i="2"/>
  <c r="K164" i="2" s="1"/>
  <c r="BE164" i="2" s="1"/>
  <c r="BI160" i="2"/>
  <c r="BH160" i="2"/>
  <c r="BG160" i="2"/>
  <c r="BF160" i="2"/>
  <c r="X160" i="2"/>
  <c r="X159" i="2"/>
  <c r="V160" i="2"/>
  <c r="V159" i="2"/>
  <c r="T160" i="2"/>
  <c r="T159" i="2"/>
  <c r="P160" i="2"/>
  <c r="BI157" i="2"/>
  <c r="BH157" i="2"/>
  <c r="BG157" i="2"/>
  <c r="BF157" i="2"/>
  <c r="X157" i="2"/>
  <c r="X156" i="2" s="1"/>
  <c r="V157" i="2"/>
  <c r="V156" i="2"/>
  <c r="T157" i="2"/>
  <c r="T156" i="2" s="1"/>
  <c r="P157" i="2"/>
  <c r="BI154" i="2"/>
  <c r="BH154" i="2"/>
  <c r="BG154" i="2"/>
  <c r="BF154" i="2"/>
  <c r="X154" i="2"/>
  <c r="V154" i="2"/>
  <c r="T154" i="2"/>
  <c r="P154" i="2"/>
  <c r="BI152" i="2"/>
  <c r="BH152" i="2"/>
  <c r="BG152" i="2"/>
  <c r="BF152" i="2"/>
  <c r="X152" i="2"/>
  <c r="V152" i="2"/>
  <c r="T152" i="2"/>
  <c r="P152" i="2"/>
  <c r="BI150" i="2"/>
  <c r="BH150" i="2"/>
  <c r="BG150" i="2"/>
  <c r="BF150" i="2"/>
  <c r="X150" i="2"/>
  <c r="V150" i="2"/>
  <c r="T150" i="2"/>
  <c r="P150" i="2"/>
  <c r="BI148" i="2"/>
  <c r="BH148" i="2"/>
  <c r="BG148" i="2"/>
  <c r="BF148" i="2"/>
  <c r="X148" i="2"/>
  <c r="V148" i="2"/>
  <c r="T148" i="2"/>
  <c r="P148" i="2"/>
  <c r="BI146" i="2"/>
  <c r="BH146" i="2"/>
  <c r="BG146" i="2"/>
  <c r="BF146" i="2"/>
  <c r="X146" i="2"/>
  <c r="V146" i="2"/>
  <c r="T146" i="2"/>
  <c r="P146" i="2"/>
  <c r="BI144" i="2"/>
  <c r="BH144" i="2"/>
  <c r="BG144" i="2"/>
  <c r="BF144" i="2"/>
  <c r="X144" i="2"/>
  <c r="V144" i="2"/>
  <c r="T144" i="2"/>
  <c r="P144" i="2"/>
  <c r="BI142" i="2"/>
  <c r="BH142" i="2"/>
  <c r="BG142" i="2"/>
  <c r="BF142" i="2"/>
  <c r="X142" i="2"/>
  <c r="V142" i="2"/>
  <c r="T142" i="2"/>
  <c r="P142" i="2"/>
  <c r="BI140" i="2"/>
  <c r="BH140" i="2"/>
  <c r="BG140" i="2"/>
  <c r="BF140" i="2"/>
  <c r="X140" i="2"/>
  <c r="V140" i="2"/>
  <c r="T140" i="2"/>
  <c r="P140" i="2"/>
  <c r="BI138" i="2"/>
  <c r="BH138" i="2"/>
  <c r="BG138" i="2"/>
  <c r="BF138" i="2"/>
  <c r="X138" i="2"/>
  <c r="V138" i="2"/>
  <c r="T138" i="2"/>
  <c r="P138" i="2"/>
  <c r="BI136" i="2"/>
  <c r="BH136" i="2"/>
  <c r="BG136" i="2"/>
  <c r="BF136" i="2"/>
  <c r="X136" i="2"/>
  <c r="V136" i="2"/>
  <c r="T136" i="2"/>
  <c r="P136" i="2"/>
  <c r="BI134" i="2"/>
  <c r="BH134" i="2"/>
  <c r="BG134" i="2"/>
  <c r="BF134" i="2"/>
  <c r="X134" i="2"/>
  <c r="V134" i="2"/>
  <c r="T134" i="2"/>
  <c r="P134" i="2"/>
  <c r="BI132" i="2"/>
  <c r="BH132" i="2"/>
  <c r="BG132" i="2"/>
  <c r="BF132" i="2"/>
  <c r="X132" i="2"/>
  <c r="V132" i="2"/>
  <c r="T132" i="2"/>
  <c r="P132" i="2"/>
  <c r="BI130" i="2"/>
  <c r="BH130" i="2"/>
  <c r="BG130" i="2"/>
  <c r="BF130" i="2"/>
  <c r="X130" i="2"/>
  <c r="V130" i="2"/>
  <c r="T130" i="2"/>
  <c r="P130" i="2"/>
  <c r="BI128" i="2"/>
  <c r="BH128" i="2"/>
  <c r="BG128" i="2"/>
  <c r="BF128" i="2"/>
  <c r="X128" i="2"/>
  <c r="V128" i="2"/>
  <c r="T128" i="2"/>
  <c r="P128" i="2"/>
  <c r="J122" i="2"/>
  <c r="J121" i="2"/>
  <c r="F121" i="2"/>
  <c r="F119" i="2"/>
  <c r="E117" i="2"/>
  <c r="J93" i="2"/>
  <c r="J92" i="2"/>
  <c r="F92" i="2"/>
  <c r="F90" i="2"/>
  <c r="E88" i="2"/>
  <c r="J20" i="2"/>
  <c r="E20" i="2"/>
  <c r="F93" i="2"/>
  <c r="J19" i="2"/>
  <c r="J14" i="2"/>
  <c r="J119" i="2" s="1"/>
  <c r="E7" i="2"/>
  <c r="E113" i="2"/>
  <c r="L90" i="1"/>
  <c r="AM90" i="1"/>
  <c r="AM89" i="1"/>
  <c r="L89" i="1"/>
  <c r="AM87" i="1"/>
  <c r="L87" i="1"/>
  <c r="L85" i="1"/>
  <c r="L84" i="1"/>
  <c r="Q527" i="3"/>
  <c r="Q316" i="3"/>
  <c r="R287" i="3"/>
  <c r="Q223" i="3"/>
  <c r="Q183" i="3"/>
  <c r="Q157" i="3"/>
  <c r="R511" i="3"/>
  <c r="Q491" i="3"/>
  <c r="Q450" i="3"/>
  <c r="Q439" i="3"/>
  <c r="R424" i="3"/>
  <c r="R399" i="3"/>
  <c r="Q326" i="3"/>
  <c r="R279" i="3"/>
  <c r="R169" i="3"/>
  <c r="R453" i="3"/>
  <c r="Q359" i="3"/>
  <c r="Q212" i="3"/>
  <c r="Q484" i="3"/>
  <c r="Q410" i="3"/>
  <c r="Q247" i="3"/>
  <c r="R157" i="3"/>
  <c r="Q444" i="3"/>
  <c r="Q302" i="3"/>
  <c r="Q253" i="3"/>
  <c r="Q163" i="3"/>
  <c r="R527" i="3"/>
  <c r="R447" i="3"/>
  <c r="Q407" i="3"/>
  <c r="R326" i="3"/>
  <c r="Q262" i="3"/>
  <c r="Q194" i="3"/>
  <c r="BK359" i="3"/>
  <c r="K204" i="3"/>
  <c r="BE204" i="3"/>
  <c r="K515" i="3"/>
  <c r="BE515" i="3"/>
  <c r="K390" i="3"/>
  <c r="BE390" i="3"/>
  <c r="K404" i="3"/>
  <c r="BE404" i="3"/>
  <c r="BK241" i="3"/>
  <c r="K194" i="3"/>
  <c r="BE194" i="3" s="1"/>
  <c r="BK299" i="3"/>
  <c r="BK223" i="3"/>
  <c r="BE481" i="3"/>
  <c r="BK363" i="3"/>
  <c r="K199" i="3"/>
  <c r="BE199" i="3" s="1"/>
  <c r="BK376" i="3"/>
  <c r="BK262" i="3"/>
  <c r="BK306" i="3"/>
  <c r="Q467" i="4"/>
  <c r="R332" i="4"/>
  <c r="R238" i="4"/>
  <c r="R463" i="4"/>
  <c r="Q372" i="4"/>
  <c r="Q297" i="4"/>
  <c r="Q151" i="4"/>
  <c r="R427" i="4"/>
  <c r="R342" i="4"/>
  <c r="R209" i="4"/>
  <c r="R467" i="4"/>
  <c r="Q363" i="4"/>
  <c r="Q262" i="4"/>
  <c r="Q141" i="4"/>
  <c r="R411" i="4"/>
  <c r="R294" i="4"/>
  <c r="Q241" i="4"/>
  <c r="R145" i="4"/>
  <c r="R363" i="4"/>
  <c r="R335" i="4"/>
  <c r="Q233" i="4"/>
  <c r="R437" i="4"/>
  <c r="R368" i="4"/>
  <c r="R300" i="4"/>
  <c r="R148" i="4"/>
  <c r="Q402" i="4"/>
  <c r="R314" i="4"/>
  <c r="Q188" i="4"/>
  <c r="BK259" i="4"/>
  <c r="K318" i="4"/>
  <c r="BE318" i="4"/>
  <c r="BK460" i="4"/>
  <c r="K138" i="4"/>
  <c r="BE138" i="4" s="1"/>
  <c r="BK306" i="4"/>
  <c r="K277" i="4"/>
  <c r="BE277" i="4"/>
  <c r="BK309" i="4"/>
  <c r="R431" i="5"/>
  <c r="Q370" i="5"/>
  <c r="R335" i="5"/>
  <c r="R265" i="5"/>
  <c r="R171" i="5"/>
  <c r="Q435" i="5"/>
  <c r="Q389" i="5"/>
  <c r="Q291" i="5"/>
  <c r="R195" i="5"/>
  <c r="Q346" i="5"/>
  <c r="R154" i="5"/>
  <c r="Q379" i="5"/>
  <c r="R269" i="5"/>
  <c r="R145" i="5"/>
  <c r="Q405" i="5"/>
  <c r="R294" i="5"/>
  <c r="Q200" i="5"/>
  <c r="R389" i="5"/>
  <c r="R346" i="5"/>
  <c r="Q301" i="5"/>
  <c r="R189" i="5"/>
  <c r="R424" i="5"/>
  <c r="R364" i="5"/>
  <c r="R288" i="5"/>
  <c r="R151" i="5"/>
  <c r="BE410" i="5"/>
  <c r="BK311" i="5"/>
  <c r="BK419" i="5"/>
  <c r="K291" i="5"/>
  <c r="BE291" i="5"/>
  <c r="Q283" i="6"/>
  <c r="Q162" i="6"/>
  <c r="Q335" i="6"/>
  <c r="R280" i="6"/>
  <c r="R154" i="6"/>
  <c r="Q365" i="6"/>
  <c r="Q322" i="6"/>
  <c r="Q277" i="6"/>
  <c r="Q186" i="6"/>
  <c r="Q319" i="6"/>
  <c r="R191" i="6"/>
  <c r="R136" i="6"/>
  <c r="R286" i="6"/>
  <c r="R252" i="6"/>
  <c r="R206" i="6"/>
  <c r="R341" i="6"/>
  <c r="Q270" i="6"/>
  <c r="Q191" i="6"/>
  <c r="BK325" i="6"/>
  <c r="K357" i="6"/>
  <c r="BE357" i="6"/>
  <c r="K227" i="6"/>
  <c r="BE227" i="6" s="1"/>
  <c r="BK304" i="6"/>
  <c r="BK288" i="6"/>
  <c r="K274" i="6"/>
  <c r="BE274" i="6"/>
  <c r="R350" i="7"/>
  <c r="Q302" i="7"/>
  <c r="Q157" i="7"/>
  <c r="R320" i="7"/>
  <c r="Q285" i="7"/>
  <c r="Q196" i="7"/>
  <c r="Q329" i="7"/>
  <c r="R358" i="7"/>
  <c r="Q266" i="7"/>
  <c r="R180" i="7"/>
  <c r="R342" i="7"/>
  <c r="Q276" i="7"/>
  <c r="R370" i="7"/>
  <c r="R260" i="7"/>
  <c r="R308" i="7"/>
  <c r="R270" i="7"/>
  <c r="R139" i="7"/>
  <c r="Q314" i="7"/>
  <c r="R276" i="7"/>
  <c r="Q145" i="7"/>
  <c r="K256" i="7"/>
  <c r="BE256" i="7" s="1"/>
  <c r="BK339" i="7"/>
  <c r="K366" i="7"/>
  <c r="BE366" i="7"/>
  <c r="K230" i="7"/>
  <c r="BE230" i="7" s="1"/>
  <c r="BK370" i="7"/>
  <c r="K227" i="7"/>
  <c r="BE227" i="7"/>
  <c r="BK332" i="7"/>
  <c r="BK139" i="7"/>
  <c r="K242" i="7"/>
  <c r="BE242" i="7"/>
  <c r="Q445" i="8"/>
  <c r="R319" i="8"/>
  <c r="Q227" i="8"/>
  <c r="Q380" i="8"/>
  <c r="Q319" i="8"/>
  <c r="Q222" i="8"/>
  <c r="R399" i="8"/>
  <c r="R293" i="8"/>
  <c r="R212" i="8"/>
  <c r="R138" i="8"/>
  <c r="R296" i="8"/>
  <c r="Q151" i="8"/>
  <c r="R408" i="8"/>
  <c r="R342" i="8"/>
  <c r="Q284" i="8"/>
  <c r="R190" i="8"/>
  <c r="Q392" i="8"/>
  <c r="Q326" i="8"/>
  <c r="R227" i="8"/>
  <c r="R395" i="8"/>
  <c r="R235" i="8"/>
  <c r="R366" i="8"/>
  <c r="Q322" i="8"/>
  <c r="R277" i="8"/>
  <c r="R163" i="8"/>
  <c r="BK412" i="8"/>
  <c r="K345" i="8"/>
  <c r="BE345" i="8"/>
  <c r="BK424" i="8"/>
  <c r="BK348" i="8"/>
  <c r="K217" i="8"/>
  <c r="BE217" i="8" s="1"/>
  <c r="K429" i="8"/>
  <c r="BE429" i="8" s="1"/>
  <c r="K377" i="8"/>
  <c r="BE377" i="8" s="1"/>
  <c r="K383" i="8"/>
  <c r="BE383" i="8" s="1"/>
  <c r="BK332" i="8"/>
  <c r="R444" i="9"/>
  <c r="Q409" i="9"/>
  <c r="Q371" i="9"/>
  <c r="Q336" i="9"/>
  <c r="R260" i="9"/>
  <c r="Q468" i="9"/>
  <c r="R184" i="9"/>
  <c r="R464" i="9"/>
  <c r="R333" i="9"/>
  <c r="Q253" i="9"/>
  <c r="R151" i="9"/>
  <c r="Q392" i="9"/>
  <c r="Q195" i="9"/>
  <c r="Q154" i="9"/>
  <c r="Q435" i="9"/>
  <c r="Q406" i="9"/>
  <c r="R342" i="9"/>
  <c r="BK214" i="9"/>
  <c r="R449" i="9"/>
  <c r="Q330" i="9"/>
  <c r="R293" i="9"/>
  <c r="R265" i="9"/>
  <c r="R157" i="9"/>
  <c r="Q368" i="9"/>
  <c r="R247" i="9"/>
  <c r="Q206" i="9"/>
  <c r="R409" i="9"/>
  <c r="Q354" i="9"/>
  <c r="Q344" i="9"/>
  <c r="R309" i="9"/>
  <c r="Q242" i="9"/>
  <c r="R192" i="9"/>
  <c r="BK333" i="9"/>
  <c r="BK284" i="9"/>
  <c r="BK464" i="9"/>
  <c r="K242" i="9"/>
  <c r="BE242" i="9" s="1"/>
  <c r="K313" i="9"/>
  <c r="BE313" i="9" s="1"/>
  <c r="K435" i="9"/>
  <c r="BE435" i="9"/>
  <c r="BK203" i="9"/>
  <c r="BK444" i="9"/>
  <c r="BK374" i="9"/>
  <c r="BK250" i="9"/>
  <c r="K151" i="9"/>
  <c r="BE151" i="9" s="1"/>
  <c r="R172" i="10"/>
  <c r="R141" i="10"/>
  <c r="Q379" i="10"/>
  <c r="R374" i="10"/>
  <c r="Q363" i="10"/>
  <c r="Q351" i="10"/>
  <c r="Q341" i="10"/>
  <c r="R335" i="10"/>
  <c r="Q305" i="10"/>
  <c r="Q269" i="10"/>
  <c r="R247" i="10"/>
  <c r="R216" i="10"/>
  <c r="Q167" i="10"/>
  <c r="R370" i="10"/>
  <c r="R355" i="10"/>
  <c r="R323" i="10"/>
  <c r="Q295" i="10"/>
  <c r="Q221" i="10"/>
  <c r="Q164" i="10"/>
  <c r="Q147" i="10"/>
  <c r="Q135" i="10"/>
  <c r="Q338" i="10"/>
  <c r="Q308" i="10"/>
  <c r="R280" i="10"/>
  <c r="R242" i="10"/>
  <c r="R224" i="10"/>
  <c r="R190" i="10"/>
  <c r="R150" i="10"/>
  <c r="Q359" i="10"/>
  <c r="R329" i="10"/>
  <c r="R298" i="10"/>
  <c r="R251" i="10"/>
  <c r="Q216" i="10"/>
  <c r="Q193" i="10"/>
  <c r="Q182" i="10"/>
  <c r="R147" i="10"/>
  <c r="R338" i="10"/>
  <c r="Q329" i="10"/>
  <c r="R320" i="10"/>
  <c r="Q298" i="10"/>
  <c r="R265" i="10"/>
  <c r="R193" i="10"/>
  <c r="Q144" i="10"/>
  <c r="R311" i="10"/>
  <c r="R286" i="10"/>
  <c r="R273" i="10"/>
  <c r="R234" i="10"/>
  <c r="R187" i="10"/>
  <c r="R167" i="10"/>
  <c r="K379" i="10"/>
  <c r="BE379" i="10"/>
  <c r="BK363" i="10"/>
  <c r="BK317" i="10"/>
  <c r="K289" i="10"/>
  <c r="BE289" i="10"/>
  <c r="K251" i="10"/>
  <c r="BE251" i="10" s="1"/>
  <c r="BK216" i="10"/>
  <c r="K167" i="10"/>
  <c r="BE167" i="10"/>
  <c r="BK355" i="10"/>
  <c r="BK198" i="10"/>
  <c r="K164" i="10"/>
  <c r="BE164" i="10"/>
  <c r="BE351" i="10"/>
  <c r="BK332" i="10"/>
  <c r="K292" i="10"/>
  <c r="BE292" i="10"/>
  <c r="BK213" i="10"/>
  <c r="K329" i="10"/>
  <c r="BE329" i="10" s="1"/>
  <c r="BE295" i="10"/>
  <c r="K208" i="10"/>
  <c r="BE208" i="10" s="1"/>
  <c r="K335" i="10"/>
  <c r="BE335" i="10"/>
  <c r="K298" i="10"/>
  <c r="BE298" i="10"/>
  <c r="BE255" i="10"/>
  <c r="BK177" i="10"/>
  <c r="K259" i="10"/>
  <c r="BE259" i="10" s="1"/>
  <c r="K283" i="10"/>
  <c r="BE283" i="10"/>
  <c r="BK221" i="10"/>
  <c r="Q363" i="11"/>
  <c r="R332" i="11"/>
  <c r="R313" i="11"/>
  <c r="R277" i="11"/>
  <c r="Q263" i="11"/>
  <c r="R201" i="11"/>
  <c r="Q186" i="11"/>
  <c r="Q405" i="11"/>
  <c r="Q386" i="11"/>
  <c r="Q332" i="11"/>
  <c r="Q299" i="11"/>
  <c r="R248" i="11"/>
  <c r="R165" i="11"/>
  <c r="R398" i="11"/>
  <c r="R369" i="11"/>
  <c r="R305" i="11"/>
  <c r="Q256" i="11"/>
  <c r="R242" i="11"/>
  <c r="R206" i="11"/>
  <c r="R186" i="11"/>
  <c r="R148" i="11"/>
  <c r="Q390" i="11"/>
  <c r="R344" i="11"/>
  <c r="R320" i="11"/>
  <c r="Q283" i="11"/>
  <c r="Q248" i="11"/>
  <c r="Q227" i="11"/>
  <c r="R151" i="11"/>
  <c r="R366" i="11"/>
  <c r="R335" i="11"/>
  <c r="R293" i="11"/>
  <c r="R283" i="11"/>
  <c r="R270" i="11"/>
  <c r="R224" i="11"/>
  <c r="Q209" i="11"/>
  <c r="R175" i="11"/>
  <c r="R145" i="11"/>
  <c r="Q394" i="11"/>
  <c r="R329" i="11"/>
  <c r="Q317" i="11"/>
  <c r="Q280" i="11"/>
  <c r="Q242" i="11"/>
  <c r="R136" i="11"/>
  <c r="Q359" i="11"/>
  <c r="R347" i="11"/>
  <c r="Q335" i="11"/>
  <c r="Q293" i="11"/>
  <c r="R214" i="11"/>
  <c r="Q165" i="11"/>
  <c r="Q148" i="11"/>
  <c r="K369" i="11"/>
  <c r="BE369" i="11" s="1"/>
  <c r="BK338" i="11"/>
  <c r="BK274" i="11"/>
  <c r="K280" i="11"/>
  <c r="BE280" i="11" s="1"/>
  <c r="BK196" i="11"/>
  <c r="BK151" i="11"/>
  <c r="K373" i="11"/>
  <c r="BE373" i="11" s="1"/>
  <c r="BK286" i="11"/>
  <c r="BK224" i="11"/>
  <c r="K175" i="11"/>
  <c r="BE175" i="11"/>
  <c r="BK356" i="11"/>
  <c r="BK256" i="11"/>
  <c r="BK162" i="11"/>
  <c r="BE366" i="11"/>
  <c r="K237" i="11"/>
  <c r="BE237" i="11"/>
  <c r="K350" i="11"/>
  <c r="BE350" i="11"/>
  <c r="K320" i="11"/>
  <c r="BE320" i="11" s="1"/>
  <c r="BE266" i="11"/>
  <c r="BK209" i="11"/>
  <c r="K148" i="11"/>
  <c r="BE148" i="11"/>
  <c r="BK283" i="11"/>
  <c r="BK214" i="11"/>
  <c r="K183" i="11"/>
  <c r="BE183" i="11" s="1"/>
  <c r="Q457" i="12"/>
  <c r="Q401" i="12"/>
  <c r="R370" i="12"/>
  <c r="R350" i="12"/>
  <c r="Q328" i="12"/>
  <c r="R307" i="12"/>
  <c r="Q275" i="12"/>
  <c r="Q234" i="12"/>
  <c r="R161" i="12"/>
  <c r="R135" i="12"/>
  <c r="R457" i="12"/>
  <c r="Q408" i="12"/>
  <c r="Q384" i="12"/>
  <c r="R361" i="12"/>
  <c r="R359" i="12"/>
  <c r="R344" i="12"/>
  <c r="Q336" i="12"/>
  <c r="R322" i="12"/>
  <c r="R313" i="12"/>
  <c r="Q292" i="12"/>
  <c r="R289" i="12"/>
  <c r="R265" i="12"/>
  <c r="Q141" i="12"/>
  <c r="Q437" i="12"/>
  <c r="Q422" i="12"/>
  <c r="R411" i="12"/>
  <c r="Q387" i="12"/>
  <c r="Q376" i="12"/>
  <c r="Q356" i="12"/>
  <c r="R292" i="12"/>
  <c r="R251" i="12"/>
  <c r="R213" i="12"/>
  <c r="R437" i="12"/>
  <c r="R408" i="12"/>
  <c r="R391" i="12"/>
  <c r="R353" i="12"/>
  <c r="Q310" i="12"/>
  <c r="R282" i="12"/>
  <c r="Q258" i="12"/>
  <c r="Q190" i="12"/>
  <c r="R158" i="12"/>
  <c r="R418" i="12"/>
  <c r="R376" i="12"/>
  <c r="Q365" i="12"/>
  <c r="R330" i="12"/>
  <c r="Q265" i="12"/>
  <c r="R190" i="12"/>
  <c r="Q428" i="12"/>
  <c r="R356" i="12"/>
  <c r="Q313" i="12"/>
  <c r="R287" i="12"/>
  <c r="Q268" i="12"/>
  <c r="Q218" i="12"/>
  <c r="R155" i="12"/>
  <c r="Q138" i="12"/>
  <c r="R415" i="12"/>
  <c r="Q389" i="12"/>
  <c r="Q287" i="12"/>
  <c r="Q179" i="12"/>
  <c r="R449" i="12"/>
  <c r="Q411" i="12"/>
  <c r="Q325" i="12"/>
  <c r="Q271" i="12"/>
  <c r="R218" i="12"/>
  <c r="R187" i="12"/>
  <c r="K460" i="12"/>
  <c r="BE460" i="12"/>
  <c r="K405" i="12"/>
  <c r="BE405" i="12"/>
  <c r="BK347" i="12"/>
  <c r="K261" i="12"/>
  <c r="BE261" i="12" s="1"/>
  <c r="K453" i="12"/>
  <c r="BE453" i="12" s="1"/>
  <c r="K422" i="12"/>
  <c r="BE422" i="12" s="1"/>
  <c r="BK350" i="12"/>
  <c r="K265" i="12"/>
  <c r="BE265" i="12" s="1"/>
  <c r="K393" i="12"/>
  <c r="BE393" i="12" s="1"/>
  <c r="K356" i="12"/>
  <c r="BE356" i="12"/>
  <c r="BK234" i="12"/>
  <c r="K413" i="12"/>
  <c r="BE413" i="12"/>
  <c r="BE325" i="12"/>
  <c r="BK285" i="12"/>
  <c r="BK418" i="12"/>
  <c r="BK344" i="12"/>
  <c r="BK218" i="12"/>
  <c r="K381" i="12"/>
  <c r="BE381" i="12" s="1"/>
  <c r="K135" i="12"/>
  <c r="BE135" i="12" s="1"/>
  <c r="BK289" i="12"/>
  <c r="BK258" i="12"/>
  <c r="K144" i="12"/>
  <c r="BE144" i="12"/>
  <c r="BK213" i="12"/>
  <c r="Q486" i="13"/>
  <c r="R432" i="13"/>
  <c r="R393" i="13"/>
  <c r="Q391" i="13"/>
  <c r="R345" i="13"/>
  <c r="R316" i="13"/>
  <c r="R281" i="13"/>
  <c r="Q219" i="13"/>
  <c r="R165" i="13"/>
  <c r="R445" i="13"/>
  <c r="R388" i="13"/>
  <c r="R362" i="13"/>
  <c r="R327" i="13"/>
  <c r="R142" i="13"/>
  <c r="Q457" i="13"/>
  <c r="Q419" i="13"/>
  <c r="Q359" i="13"/>
  <c r="Q339" i="13"/>
  <c r="Q298" i="13"/>
  <c r="R259" i="13"/>
  <c r="R191" i="13"/>
  <c r="Q135" i="13"/>
  <c r="R449" i="13"/>
  <c r="Q422" i="13"/>
  <c r="R397" i="13"/>
  <c r="Q364" i="13"/>
  <c r="Q309" i="13"/>
  <c r="R256" i="13"/>
  <c r="R242" i="13"/>
  <c r="R199" i="13"/>
  <c r="Q162" i="13"/>
  <c r="R135" i="13"/>
  <c r="R439" i="13"/>
  <c r="Q395" i="13"/>
  <c r="Q350" i="13"/>
  <c r="R262" i="13"/>
  <c r="Q188" i="13"/>
  <c r="Q154" i="13"/>
  <c r="Q449" i="13"/>
  <c r="R424" i="13"/>
  <c r="Q393" i="13"/>
  <c r="R370" i="13"/>
  <c r="R324" i="13"/>
  <c r="Q281" i="13"/>
  <c r="R426" i="13"/>
  <c r="R368" i="13"/>
  <c r="R333" i="13"/>
  <c r="R294" i="13"/>
  <c r="Q262" i="13"/>
  <c r="R229" i="13"/>
  <c r="R209" i="13"/>
  <c r="R178" i="13"/>
  <c r="Q145" i="13"/>
  <c r="R436" i="13"/>
  <c r="R405" i="13"/>
  <c r="R372" i="13"/>
  <c r="R330" i="13"/>
  <c r="Q275" i="13"/>
  <c r="Q183" i="13"/>
  <c r="R157" i="13"/>
  <c r="BK478" i="13"/>
  <c r="BK452" i="13"/>
  <c r="K378" i="13"/>
  <c r="BE378" i="13" s="1"/>
  <c r="K318" i="13"/>
  <c r="BE318" i="13"/>
  <c r="K471" i="13"/>
  <c r="BE471" i="13" s="1"/>
  <c r="K370" i="13"/>
  <c r="BE370" i="13"/>
  <c r="K272" i="13"/>
  <c r="BE272" i="13" s="1"/>
  <c r="BE229" i="13"/>
  <c r="K449" i="13"/>
  <c r="BE449" i="13"/>
  <c r="BK408" i="13"/>
  <c r="K364" i="13"/>
  <c r="BE364" i="13"/>
  <c r="K309" i="13"/>
  <c r="BE309" i="13"/>
  <c r="K224" i="13"/>
  <c r="BE224" i="13" s="1"/>
  <c r="K442" i="13"/>
  <c r="BE442" i="13" s="1"/>
  <c r="K395" i="13"/>
  <c r="BE395" i="13"/>
  <c r="BK350" i="13"/>
  <c r="BK281" i="13"/>
  <c r="K445" i="13"/>
  <c r="BE445" i="13" s="1"/>
  <c r="K372" i="13"/>
  <c r="BE372" i="13" s="1"/>
  <c r="BK357" i="13"/>
  <c r="K419" i="13"/>
  <c r="BE419" i="13"/>
  <c r="BK399" i="13"/>
  <c r="Q168" i="14"/>
  <c r="R453" i="14"/>
  <c r="Q409" i="14"/>
  <c r="Q387" i="14"/>
  <c r="R344" i="14"/>
  <c r="R314" i="14"/>
  <c r="Q278" i="14"/>
  <c r="Q255" i="14"/>
  <c r="Q238" i="14"/>
  <c r="R199" i="14"/>
  <c r="R168" i="14"/>
  <c r="Q157" i="14"/>
  <c r="Q475" i="14"/>
  <c r="R446" i="14"/>
  <c r="R433" i="14"/>
  <c r="Q389" i="14"/>
  <c r="R358" i="14"/>
  <c r="R294" i="14"/>
  <c r="R214" i="14"/>
  <c r="R183" i="14"/>
  <c r="R142" i="14"/>
  <c r="Q500" i="14"/>
  <c r="Q478" i="14"/>
  <c r="Q453" i="14"/>
  <c r="Q411" i="14"/>
  <c r="R364" i="14"/>
  <c r="R332" i="14"/>
  <c r="R301" i="14"/>
  <c r="BK483" i="14"/>
  <c r="K411" i="14"/>
  <c r="BE411" i="14" s="1"/>
  <c r="K324" i="14"/>
  <c r="BE324" i="14" s="1"/>
  <c r="K162" i="14"/>
  <c r="BE162" i="14" s="1"/>
  <c r="BK459" i="14"/>
  <c r="BE358" i="14"/>
  <c r="K320" i="14"/>
  <c r="BE320" i="14" s="1"/>
  <c r="BK154" i="14"/>
  <c r="K471" i="14"/>
  <c r="BE471" i="14"/>
  <c r="BK375" i="14"/>
  <c r="BE317" i="14"/>
  <c r="BK188" i="14"/>
  <c r="K441" i="14"/>
  <c r="BE441" i="14" s="1"/>
  <c r="K398" i="14"/>
  <c r="BE398" i="14" s="1"/>
  <c r="BK314" i="14"/>
  <c r="K232" i="14"/>
  <c r="BE232" i="14"/>
  <c r="K170" i="14"/>
  <c r="BE170" i="14" s="1"/>
  <c r="BK387" i="14"/>
  <c r="K281" i="14"/>
  <c r="BE281" i="14" s="1"/>
  <c r="BK414" i="14"/>
  <c r="BK168" i="14"/>
  <c r="BK311" i="14"/>
  <c r="K157" i="14"/>
  <c r="BE157" i="14" s="1"/>
  <c r="K238" i="14"/>
  <c r="BE238" i="14"/>
  <c r="R404" i="15"/>
  <c r="R365" i="15"/>
  <c r="Q270" i="15"/>
  <c r="R155" i="15"/>
  <c r="Q404" i="15"/>
  <c r="R351" i="15"/>
  <c r="Q289" i="15"/>
  <c r="R222" i="15"/>
  <c r="R178" i="15"/>
  <c r="Q418" i="15"/>
  <c r="R345" i="15"/>
  <c r="Q273" i="15"/>
  <c r="Q191" i="15"/>
  <c r="R135" i="15"/>
  <c r="R347" i="15"/>
  <c r="Q318" i="15"/>
  <c r="R249" i="15"/>
  <c r="R211" i="15"/>
  <c r="R414" i="15"/>
  <c r="Q360" i="15"/>
  <c r="R324" i="15"/>
  <c r="R287" i="15"/>
  <c r="Q196" i="15"/>
  <c r="Q161" i="15"/>
  <c r="R388" i="15"/>
  <c r="R337" i="15"/>
  <c r="Q285" i="15"/>
  <c r="Q239" i="15"/>
  <c r="R191" i="15"/>
  <c r="R144" i="15"/>
  <c r="R400" i="15"/>
  <c r="Q369" i="15"/>
  <c r="R349" i="15"/>
  <c r="Q304" i="15"/>
  <c r="Q246" i="15"/>
  <c r="Q437" i="15"/>
  <c r="R394" i="15"/>
  <c r="R371" i="15"/>
  <c r="Q341" i="15"/>
  <c r="Q249" i="15"/>
  <c r="BK442" i="15"/>
  <c r="K373" i="15"/>
  <c r="BE373" i="15" s="1"/>
  <c r="K324" i="15"/>
  <c r="BE324" i="15"/>
  <c r="K191" i="15"/>
  <c r="BE191" i="15" s="1"/>
  <c r="K141" i="15"/>
  <c r="BE141" i="15"/>
  <c r="BK385" i="15"/>
  <c r="BK229" i="15"/>
  <c r="BK381" i="15"/>
  <c r="BK273" i="15"/>
  <c r="BK388" i="15"/>
  <c r="K339" i="15"/>
  <c r="BE339" i="15" s="1"/>
  <c r="K239" i="15"/>
  <c r="BE239" i="15" s="1"/>
  <c r="BK343" i="15"/>
  <c r="BK391" i="15"/>
  <c r="K351" i="15"/>
  <c r="BE351" i="15"/>
  <c r="K347" i="15"/>
  <c r="BE347" i="15" s="1"/>
  <c r="K315" i="15"/>
  <c r="BE315" i="15" s="1"/>
  <c r="BK285" i="15"/>
  <c r="K289" i="15"/>
  <c r="BE289" i="15"/>
  <c r="BK163" i="15"/>
  <c r="Q558" i="16"/>
  <c r="Q508" i="16"/>
  <c r="Q451" i="16"/>
  <c r="Q300" i="16"/>
  <c r="Q510" i="16"/>
  <c r="R451" i="16"/>
  <c r="R281" i="16"/>
  <c r="R164" i="16"/>
  <c r="R519" i="16"/>
  <c r="Q461" i="16"/>
  <c r="Q442" i="16"/>
  <c r="R431" i="16"/>
  <c r="R406" i="16"/>
  <c r="Q400" i="16"/>
  <c r="R370" i="16"/>
  <c r="Q304" i="16"/>
  <c r="R228" i="16"/>
  <c r="R549" i="16"/>
  <c r="R508" i="16"/>
  <c r="R439" i="16"/>
  <c r="Q419" i="16"/>
  <c r="R391" i="16"/>
  <c r="Q355" i="16"/>
  <c r="R297" i="16"/>
  <c r="R236" i="16"/>
  <c r="R185" i="16"/>
  <c r="R555" i="16"/>
  <c r="Q466" i="16"/>
  <c r="Q345" i="16"/>
  <c r="Q251" i="16"/>
  <c r="Q185" i="16"/>
  <c r="Q149" i="16"/>
  <c r="R380" i="16"/>
  <c r="Q281" i="16"/>
  <c r="R152" i="16"/>
  <c r="Q562" i="16"/>
  <c r="Q493" i="16"/>
  <c r="Q348" i="16"/>
  <c r="R319" i="16"/>
  <c r="Q272" i="16"/>
  <c r="R179" i="16"/>
  <c r="R149" i="16"/>
  <c r="Q519" i="16"/>
  <c r="Q378" i="16"/>
  <c r="R307" i="16"/>
  <c r="Q155" i="16"/>
  <c r="BK555" i="16"/>
  <c r="K434" i="16"/>
  <c r="BE434" i="16"/>
  <c r="K264" i="16"/>
  <c r="BE264" i="16" s="1"/>
  <c r="BK490" i="16"/>
  <c r="K383" i="16"/>
  <c r="BE383" i="16" s="1"/>
  <c r="K272" i="16"/>
  <c r="BE272" i="16" s="1"/>
  <c r="BK208" i="16"/>
  <c r="BK549" i="16"/>
  <c r="BK412" i="16"/>
  <c r="BK284" i="16"/>
  <c r="BK516" i="16"/>
  <c r="BK364" i="16"/>
  <c r="BK300" i="16"/>
  <c r="BK510" i="16"/>
  <c r="BK419" i="16"/>
  <c r="K173" i="16"/>
  <c r="BE173" i="16" s="1"/>
  <c r="K417" i="16"/>
  <c r="BE417" i="16" s="1"/>
  <c r="K203" i="16"/>
  <c r="BE203" i="16" s="1"/>
  <c r="K358" i="16"/>
  <c r="BE358" i="16" s="1"/>
  <c r="BK251" i="16"/>
  <c r="BK468" i="16"/>
  <c r="K397" i="16"/>
  <c r="BE397" i="16" s="1"/>
  <c r="Q318" i="17"/>
  <c r="Q216" i="17"/>
  <c r="Q364" i="17"/>
  <c r="Q306" i="17"/>
  <c r="R226" i="17"/>
  <c r="Q162" i="17"/>
  <c r="R368" i="17"/>
  <c r="Q334" i="17"/>
  <c r="R263" i="17"/>
  <c r="Q173" i="17"/>
  <c r="R385" i="17"/>
  <c r="R334" i="17"/>
  <c r="R269" i="17"/>
  <c r="R142" i="17"/>
  <c r="Q336" i="17"/>
  <c r="Q292" i="17"/>
  <c r="R248" i="17"/>
  <c r="R186" i="17"/>
  <c r="Q376" i="17"/>
  <c r="Q279" i="17"/>
  <c r="Q154" i="17"/>
  <c r="R315" i="17"/>
  <c r="Q137" i="17"/>
  <c r="Q355" i="17"/>
  <c r="R306" i="17"/>
  <c r="Q257" i="17"/>
  <c r="Q151" i="17"/>
  <c r="K309" i="17"/>
  <c r="BE309" i="17"/>
  <c r="K380" i="17"/>
  <c r="BE380" i="17" s="1"/>
  <c r="BK234" i="17"/>
  <c r="K355" i="17"/>
  <c r="BE355" i="17" s="1"/>
  <c r="BK324" i="17"/>
  <c r="K253" i="17"/>
  <c r="BE253" i="17"/>
  <c r="K334" i="17"/>
  <c r="BE334" i="17" s="1"/>
  <c r="BK168" i="17"/>
  <c r="BK336" i="17"/>
  <c r="BK176" i="17"/>
  <c r="BK282" i="17"/>
  <c r="BK206" i="17"/>
  <c r="Q277" i="18"/>
  <c r="R317" i="18"/>
  <c r="Q226" i="18"/>
  <c r="Q143" i="18"/>
  <c r="R285" i="18"/>
  <c r="R244" i="18"/>
  <c r="R193" i="18"/>
  <c r="R143" i="18"/>
  <c r="R314" i="18"/>
  <c r="R271" i="18"/>
  <c r="Q199" i="18"/>
  <c r="Q304" i="18"/>
  <c r="Q140" i="18"/>
  <c r="Q238" i="18"/>
  <c r="R295" i="18"/>
  <c r="Q232" i="18"/>
  <c r="Q131" i="18"/>
  <c r="R251" i="18"/>
  <c r="R190" i="18"/>
  <c r="BK310" i="18"/>
  <c r="BK173" i="18"/>
  <c r="K251" i="18"/>
  <c r="BE251" i="18"/>
  <c r="BK158" i="18"/>
  <c r="K244" i="18"/>
  <c r="BE244" i="18"/>
  <c r="K267" i="18"/>
  <c r="BE267" i="18" s="1"/>
  <c r="BK292" i="18"/>
  <c r="K163" i="18"/>
  <c r="BE163" i="18"/>
  <c r="K178" i="18"/>
  <c r="BE178" i="18"/>
  <c r="Q176" i="19"/>
  <c r="R137" i="19"/>
  <c r="Q158" i="19"/>
  <c r="Q137" i="19"/>
  <c r="Q145" i="19"/>
  <c r="R158" i="19"/>
  <c r="Q171" i="19"/>
  <c r="R133" i="19"/>
  <c r="K156" i="19"/>
  <c r="BE156" i="19" s="1"/>
  <c r="K168" i="19"/>
  <c r="BE168" i="19"/>
  <c r="K148" i="19"/>
  <c r="BE148" i="19"/>
  <c r="BK139" i="19"/>
  <c r="Q174" i="20"/>
  <c r="R178" i="20"/>
  <c r="R192" i="20"/>
  <c r="Q172" i="20"/>
  <c r="Q196" i="20"/>
  <c r="Q167" i="20"/>
  <c r="R141" i="20"/>
  <c r="R137" i="20"/>
  <c r="Q199" i="20"/>
  <c r="Q157" i="20"/>
  <c r="Q176" i="20"/>
  <c r="K163" i="20"/>
  <c r="BE163" i="20"/>
  <c r="K192" i="20"/>
  <c r="BE192" i="20"/>
  <c r="BK176" i="20"/>
  <c r="R243" i="21"/>
  <c r="R175" i="21"/>
  <c r="R208" i="21"/>
  <c r="Q139" i="21"/>
  <c r="R205" i="21"/>
  <c r="Q151" i="21"/>
  <c r="R210" i="21"/>
  <c r="R248" i="21"/>
  <c r="R213" i="21"/>
  <c r="R240" i="21"/>
  <c r="R154" i="21"/>
  <c r="R250" i="21"/>
  <c r="Q128" i="22"/>
  <c r="R227" i="22"/>
  <c r="Q320" i="22"/>
  <c r="R245" i="22"/>
  <c r="R332" i="22"/>
  <c r="R275" i="22"/>
  <c r="R215" i="22"/>
  <c r="R143" i="22"/>
  <c r="Q308" i="22"/>
  <c r="R203" i="22"/>
  <c r="Q164" i="22"/>
  <c r="R323" i="22"/>
  <c r="Q299" i="22"/>
  <c r="R197" i="22"/>
  <c r="Q137" i="22"/>
  <c r="R257" i="22"/>
  <c r="R194" i="22"/>
  <c r="R128" i="22"/>
  <c r="R263" i="22"/>
  <c r="R179" i="22"/>
  <c r="BK335" i="22"/>
  <c r="K230" i="22"/>
  <c r="BE230" i="22" s="1"/>
  <c r="BK320" i="22"/>
  <c r="BK236" i="22"/>
  <c r="BK326" i="22"/>
  <c r="BK290" i="22"/>
  <c r="K164" i="22"/>
  <c r="BE164" i="22"/>
  <c r="K296" i="22"/>
  <c r="BE296" i="22" s="1"/>
  <c r="BK179" i="22"/>
  <c r="K137" i="22"/>
  <c r="BE137" i="22" s="1"/>
  <c r="BK161" i="22"/>
  <c r="R455" i="23"/>
  <c r="R374" i="23"/>
  <c r="Q335" i="23"/>
  <c r="Q289" i="23"/>
  <c r="Q207" i="23"/>
  <c r="R166" i="23"/>
  <c r="Q415" i="23"/>
  <c r="Q374" i="23"/>
  <c r="Q328" i="23"/>
  <c r="R265" i="23"/>
  <c r="Q174" i="23"/>
  <c r="Q476" i="23"/>
  <c r="R394" i="23"/>
  <c r="R335" i="23"/>
  <c r="Q300" i="23"/>
  <c r="R269" i="23"/>
  <c r="R187" i="23"/>
  <c r="R343" i="23"/>
  <c r="R281" i="23"/>
  <c r="Q241" i="23"/>
  <c r="Q159" i="23"/>
  <c r="Q440" i="23"/>
  <c r="R378" i="23"/>
  <c r="R279" i="23"/>
  <c r="R161" i="23"/>
  <c r="R399" i="23"/>
  <c r="R350" i="23"/>
  <c r="Q310" i="23"/>
  <c r="Q142" i="23"/>
  <c r="R410" i="23"/>
  <c r="R352" i="23"/>
  <c r="R171" i="23"/>
  <c r="Q428" i="23"/>
  <c r="Q340" i="23"/>
  <c r="Q272" i="23"/>
  <c r="Q132" i="23"/>
  <c r="BK371" i="23"/>
  <c r="BK272" i="23"/>
  <c r="BK218" i="23"/>
  <c r="K473" i="23"/>
  <c r="BE473" i="23" s="1"/>
  <c r="BK399" i="23"/>
  <c r="K355" i="23"/>
  <c r="BE355" i="23" s="1"/>
  <c r="K132" i="23"/>
  <c r="BE132" i="23"/>
  <c r="K376" i="23"/>
  <c r="BE376" i="23"/>
  <c r="BK254" i="23"/>
  <c r="K424" i="23"/>
  <c r="BE424" i="23"/>
  <c r="BK428" i="23"/>
  <c r="K312" i="23"/>
  <c r="BE312" i="23"/>
  <c r="K142" i="23"/>
  <c r="BE142" i="23"/>
  <c r="BK177" i="23"/>
  <c r="BK310" i="23"/>
  <c r="K361" i="23"/>
  <c r="BE361" i="23" s="1"/>
  <c r="K267" i="23"/>
  <c r="BE267" i="23"/>
  <c r="Q160" i="2"/>
  <c r="Q132" i="2"/>
  <c r="R134" i="2"/>
  <c r="R157" i="2"/>
  <c r="R130" i="2"/>
  <c r="Q142" i="2"/>
  <c r="R170" i="2"/>
  <c r="R253" i="3"/>
  <c r="R345" i="3"/>
  <c r="R223" i="3"/>
  <c r="R373" i="3"/>
  <c r="R259" i="3"/>
  <c r="Q204" i="3"/>
  <c r="Q500" i="3"/>
  <c r="R395" i="3"/>
  <c r="Q352" i="3"/>
  <c r="Q232" i="3"/>
  <c r="R459" i="3"/>
  <c r="R310" i="3"/>
  <c r="R148" i="3"/>
  <c r="R392" i="3"/>
  <c r="Q356" i="3"/>
  <c r="R262" i="3"/>
  <c r="Q151" i="3"/>
  <c r="Q488" i="3"/>
  <c r="R435" i="3"/>
  <c r="R369" i="3"/>
  <c r="Q332" i="3"/>
  <c r="R172" i="3"/>
  <c r="K439" i="3"/>
  <c r="BE439" i="3" s="1"/>
  <c r="K316" i="3"/>
  <c r="BE316" i="3" s="1"/>
  <c r="BK160" i="3"/>
  <c r="K422" i="3"/>
  <c r="BE422" i="3"/>
  <c r="K293" i="3"/>
  <c r="BE293" i="3" s="1"/>
  <c r="K532" i="3"/>
  <c r="BE532" i="3"/>
  <c r="BK232" i="3"/>
  <c r="BK496" i="3"/>
  <c r="K392" i="3"/>
  <c r="BE392" i="3"/>
  <c r="BK345" i="3"/>
  <c r="K435" i="3"/>
  <c r="BE435" i="3" s="1"/>
  <c r="BK444" i="3"/>
  <c r="K366" i="3"/>
  <c r="BE366" i="3"/>
  <c r="K450" i="3"/>
  <c r="BE450" i="3"/>
  <c r="K385" i="3"/>
  <c r="BE385" i="3" s="1"/>
  <c r="Q477" i="4"/>
  <c r="R277" i="4"/>
  <c r="Q228" i="4"/>
  <c r="R434" i="4"/>
  <c r="R354" i="4"/>
  <c r="Q177" i="4"/>
  <c r="Q460" i="4"/>
  <c r="R402" i="4"/>
  <c r="R351" i="4"/>
  <c r="Q215" i="4"/>
  <c r="R472" i="4"/>
  <c r="Q387" i="4"/>
  <c r="Q269" i="4"/>
  <c r="R185" i="4"/>
  <c r="Q456" i="4"/>
  <c r="R393" i="4"/>
  <c r="Q282" i="4"/>
  <c r="Q218" i="4"/>
  <c r="R446" i="4"/>
  <c r="R154" i="4"/>
  <c r="R384" i="4"/>
  <c r="R306" i="4"/>
  <c r="R177" i="4"/>
  <c r="Q424" i="4"/>
  <c r="R378" i="4"/>
  <c r="R286" i="4"/>
  <c r="K451" i="4"/>
  <c r="BE451" i="4"/>
  <c r="K411" i="4"/>
  <c r="BE411" i="4"/>
  <c r="BK303" i="4"/>
  <c r="BK442" i="4"/>
  <c r="K354" i="4"/>
  <c r="BE354" i="4"/>
  <c r="K228" i="4"/>
  <c r="BE228" i="4"/>
  <c r="BK356" i="4"/>
  <c r="K223" i="4"/>
  <c r="BE223" i="4"/>
  <c r="K393" i="4"/>
  <c r="BE393" i="4" s="1"/>
  <c r="BK335" i="4"/>
  <c r="BK456" i="4"/>
  <c r="BK174" i="4"/>
  <c r="BK148" i="4"/>
  <c r="K332" i="4"/>
  <c r="BE332" i="4"/>
  <c r="K282" i="4"/>
  <c r="BE282" i="4" s="1"/>
  <c r="Q428" i="5"/>
  <c r="R373" i="5"/>
  <c r="Q338" i="5"/>
  <c r="R311" i="5"/>
  <c r="Q272" i="5"/>
  <c r="R179" i="5"/>
  <c r="Q431" i="5"/>
  <c r="Q373" i="5"/>
  <c r="Q275" i="5"/>
  <c r="R174" i="5"/>
  <c r="Q329" i="5"/>
  <c r="R228" i="5"/>
  <c r="R405" i="5"/>
  <c r="R297" i="5"/>
  <c r="R157" i="5"/>
  <c r="R376" i="5"/>
  <c r="R317" i="5"/>
  <c r="R272" i="5"/>
  <c r="R367" i="5"/>
  <c r="Q335" i="5"/>
  <c r="Q297" i="5"/>
  <c r="Q171" i="5"/>
  <c r="R148" i="5"/>
  <c r="Q362" i="5"/>
  <c r="Q251" i="5"/>
  <c r="R163" i="5"/>
  <c r="BK435" i="5"/>
  <c r="BK382" i="5"/>
  <c r="K281" i="5"/>
  <c r="BE281" i="5"/>
  <c r="BK395" i="5"/>
  <c r="K215" i="5"/>
  <c r="BE215" i="5"/>
  <c r="K322" i="5"/>
  <c r="BE322" i="5"/>
  <c r="BK233" i="5"/>
  <c r="K405" i="5"/>
  <c r="BE405" i="5"/>
  <c r="BK297" i="5"/>
  <c r="BK163" i="5"/>
  <c r="BK320" i="5"/>
  <c r="BK148" i="5"/>
  <c r="BK329" i="5"/>
  <c r="K166" i="5"/>
  <c r="BE166" i="5"/>
  <c r="Q369" i="6"/>
  <c r="Q325" i="6"/>
  <c r="Q237" i="6"/>
  <c r="R151" i="6"/>
  <c r="Q310" i="6"/>
  <c r="R227" i="6"/>
  <c r="R145" i="6"/>
  <c r="Q338" i="6"/>
  <c r="R270" i="6"/>
  <c r="R175" i="6"/>
  <c r="Q288" i="6"/>
  <c r="R196" i="6"/>
  <c r="Q165" i="6"/>
  <c r="R353" i="6"/>
  <c r="Q280" i="6"/>
  <c r="Q227" i="6"/>
  <c r="R349" i="6"/>
  <c r="Q313" i="6"/>
  <c r="R219" i="6"/>
  <c r="Q145" i="6"/>
  <c r="BK322" i="6"/>
  <c r="K353" i="6"/>
  <c r="BE353" i="6"/>
  <c r="K280" i="6"/>
  <c r="BE280" i="6" s="1"/>
  <c r="BK307" i="6"/>
  <c r="BK277" i="6"/>
  <c r="BK260" i="6"/>
  <c r="BK252" i="6"/>
  <c r="Q358" i="7"/>
  <c r="R305" i="7"/>
  <c r="R219" i="7"/>
  <c r="Q142" i="7"/>
  <c r="R311" i="7"/>
  <c r="R183" i="7"/>
  <c r="Q320" i="7"/>
  <c r="Q183" i="7"/>
  <c r="Q274" i="7"/>
  <c r="Q219" i="7"/>
  <c r="R165" i="7"/>
  <c r="Q305" i="7"/>
  <c r="Q201" i="7"/>
  <c r="R362" i="7"/>
  <c r="Q256" i="7"/>
  <c r="Q332" i="7"/>
  <c r="R256" i="7"/>
  <c r="Q336" i="7"/>
  <c r="R288" i="7"/>
  <c r="R154" i="7"/>
  <c r="BK308" i="7"/>
  <c r="K148" i="7"/>
  <c r="BE148" i="7"/>
  <c r="K260" i="7"/>
  <c r="BE260" i="7" s="1"/>
  <c r="K276" i="7"/>
  <c r="BE276" i="7"/>
  <c r="BK362" i="7"/>
  <c r="K183" i="7"/>
  <c r="BE183" i="7" s="1"/>
  <c r="K151" i="7"/>
  <c r="BE151" i="7"/>
  <c r="K314" i="7"/>
  <c r="BE314" i="7" s="1"/>
  <c r="K224" i="7"/>
  <c r="BE224" i="7" s="1"/>
  <c r="Q389" i="8"/>
  <c r="R258" i="8"/>
  <c r="R434" i="8"/>
  <c r="R386" i="8"/>
  <c r="R329" i="8"/>
  <c r="R245" i="8"/>
  <c r="R371" i="8"/>
  <c r="Q281" i="8"/>
  <c r="Q201" i="8"/>
  <c r="R377" i="8"/>
  <c r="Q245" i="8"/>
  <c r="R441" i="8"/>
  <c r="R363" i="8"/>
  <c r="R248" i="8"/>
  <c r="Q166" i="8"/>
  <c r="R360" i="8"/>
  <c r="Q258" i="8"/>
  <c r="Q177" i="8"/>
  <c r="Q377" i="8"/>
  <c r="Q248" i="8"/>
  <c r="R148" i="8"/>
  <c r="Q374" i="8"/>
  <c r="R345" i="8"/>
  <c r="R287" i="8"/>
  <c r="R198" i="8"/>
  <c r="BK420" i="8"/>
  <c r="K322" i="8"/>
  <c r="BE322" i="8"/>
  <c r="BK360" i="8"/>
  <c r="K445" i="8"/>
  <c r="BE445" i="8" s="1"/>
  <c r="BK277" i="8"/>
  <c r="BK281" i="8"/>
  <c r="BK415" i="8"/>
  <c r="BE240" i="8"/>
  <c r="BE190" i="8"/>
  <c r="Q425" i="9"/>
  <c r="Q380" i="9"/>
  <c r="R351" i="9"/>
  <c r="Q300" i="9"/>
  <c r="Q163" i="9"/>
  <c r="Q141" i="9"/>
  <c r="R377" i="9"/>
  <c r="Q444" i="9"/>
  <c r="Q327" i="9"/>
  <c r="Q219" i="9"/>
  <c r="R468" i="9"/>
  <c r="Q383" i="9"/>
  <c r="Q296" i="9"/>
  <c r="R145" i="9"/>
  <c r="R412" i="9"/>
  <c r="Q360" i="9"/>
  <c r="R237" i="9"/>
  <c r="R160" i="9"/>
  <c r="Q415" i="9"/>
  <c r="Q247" i="9"/>
  <c r="Q366" i="9"/>
  <c r="R242" i="9"/>
  <c r="R203" i="9"/>
  <c r="Q428" i="9"/>
  <c r="R392" i="9"/>
  <c r="R219" i="9"/>
  <c r="BK473" i="9"/>
  <c r="K412" i="9"/>
  <c r="BE412" i="9" s="1"/>
  <c r="K141" i="9"/>
  <c r="BE141" i="9" s="1"/>
  <c r="BK148" i="9"/>
  <c r="BK303" i="9"/>
  <c r="K214" i="9"/>
  <c r="BE214" i="9"/>
  <c r="BK145" i="9"/>
  <c r="Q375" i="14"/>
  <c r="R284" i="14"/>
  <c r="K497" i="14"/>
  <c r="BE497" i="14"/>
  <c r="K456" i="14"/>
  <c r="BE456" i="14"/>
  <c r="BK431" i="14"/>
  <c r="BK338" i="14"/>
  <c r="K272" i="14"/>
  <c r="BE272" i="14"/>
  <c r="BK487" i="14"/>
  <c r="K395" i="14"/>
  <c r="BE395" i="14" s="1"/>
  <c r="R437" i="15"/>
  <c r="R353" i="15"/>
  <c r="R289" i="15"/>
  <c r="Q211" i="15"/>
  <c r="K400" i="15"/>
  <c r="BE400" i="15" s="1"/>
  <c r="BK353" i="15"/>
  <c r="BK304" i="15"/>
  <c r="K150" i="15"/>
  <c r="BE150" i="15"/>
  <c r="K404" i="15"/>
  <c r="BE404" i="15" s="1"/>
  <c r="K318" i="15"/>
  <c r="BE318" i="15" s="1"/>
  <c r="K196" i="15"/>
  <c r="BE196" i="15" s="1"/>
  <c r="K407" i="15"/>
  <c r="BE407" i="15"/>
  <c r="K341" i="15"/>
  <c r="BE341" i="15" s="1"/>
  <c r="BK414" i="15"/>
  <c r="BK358" i="15"/>
  <c r="K219" i="15"/>
  <c r="BE219" i="15" s="1"/>
  <c r="K206" i="15"/>
  <c r="BE206" i="15"/>
  <c r="K355" i="15"/>
  <c r="BE355" i="15" s="1"/>
  <c r="BK313" i="15"/>
  <c r="K175" i="15"/>
  <c r="BE175" i="15"/>
  <c r="BK263" i="15"/>
  <c r="BK307" i="15"/>
  <c r="BK216" i="15"/>
  <c r="Q535" i="16"/>
  <c r="Q484" i="16"/>
  <c r="BK378" i="16"/>
  <c r="Q342" i="16"/>
  <c r="R223" i="16"/>
  <c r="Q528" i="16"/>
  <c r="R374" i="16"/>
  <c r="R277" i="16"/>
  <c r="R574" i="16"/>
  <c r="R478" i="16"/>
  <c r="R445" i="16"/>
  <c r="R434" i="16"/>
  <c r="R412" i="16"/>
  <c r="R397" i="16"/>
  <c r="Q316" i="16"/>
  <c r="Q277" i="16"/>
  <c r="R218" i="16"/>
  <c r="Q513" i="16"/>
  <c r="R463" i="16"/>
  <c r="Q425" i="16"/>
  <c r="Q415" i="16"/>
  <c r="R389" i="16"/>
  <c r="R352" i="16"/>
  <c r="Q284" i="16"/>
  <c r="Q182" i="16"/>
  <c r="R490" i="16"/>
  <c r="R378" i="16"/>
  <c r="Q329" i="16"/>
  <c r="Q223" i="16"/>
  <c r="Q203" i="16"/>
  <c r="R532" i="16"/>
  <c r="R453" i="16"/>
  <c r="Q259" i="16"/>
  <c r="Q158" i="16"/>
  <c r="Q574" i="16"/>
  <c r="R505" i="16"/>
  <c r="Q453" i="16"/>
  <c r="R329" i="16"/>
  <c r="Q291" i="16"/>
  <c r="R198" i="16"/>
  <c r="R158" i="16"/>
  <c r="Q584" i="16"/>
  <c r="Q475" i="16"/>
  <c r="Q313" i="16"/>
  <c r="Q231" i="16"/>
  <c r="BK535" i="16"/>
  <c r="K370" i="16"/>
  <c r="BE370" i="16"/>
  <c r="BK236" i="16"/>
  <c r="K544" i="16"/>
  <c r="BE544" i="16"/>
  <c r="BK463" i="16"/>
  <c r="BK345" i="16"/>
  <c r="K218" i="16"/>
  <c r="BE218" i="16"/>
  <c r="BK574" i="16"/>
  <c r="BK470" i="16"/>
  <c r="BK323" i="16"/>
  <c r="BK519" i="16"/>
  <c r="K428" i="16"/>
  <c r="BE428" i="16"/>
  <c r="BK310" i="16"/>
  <c r="K525" i="16"/>
  <c r="BE525" i="16"/>
  <c r="K466" i="16"/>
  <c r="BE466" i="16" s="1"/>
  <c r="K277" i="16"/>
  <c r="BE277" i="16" s="1"/>
  <c r="K528" i="16"/>
  <c r="BE528" i="16" s="1"/>
  <c r="K228" i="16"/>
  <c r="BE228" i="16"/>
  <c r="K472" i="16"/>
  <c r="BE472" i="16"/>
  <c r="BK316" i="16"/>
  <c r="K176" i="16"/>
  <c r="BE176" i="16"/>
  <c r="BK461" i="16"/>
  <c r="BK340" i="16"/>
  <c r="Q295" i="17"/>
  <c r="R211" i="17"/>
  <c r="R352" i="17"/>
  <c r="R304" i="17"/>
  <c r="R216" i="17"/>
  <c r="Q145" i="17"/>
  <c r="Q344" i="17"/>
  <c r="Q324" i="17"/>
  <c r="R176" i="17"/>
  <c r="R145" i="17"/>
  <c r="Q346" i="17"/>
  <c r="Q304" i="17"/>
  <c r="R253" i="17"/>
  <c r="Q176" i="17"/>
  <c r="R397" i="17"/>
  <c r="R329" i="17"/>
  <c r="R276" i="17"/>
  <c r="Q221" i="17"/>
  <c r="R151" i="17"/>
  <c r="R321" i="17"/>
  <c r="R245" i="17"/>
  <c r="Q142" i="17"/>
  <c r="R336" i="17"/>
  <c r="R196" i="17"/>
  <c r="R342" i="17"/>
  <c r="R292" i="17"/>
  <c r="Q240" i="17"/>
  <c r="R168" i="17"/>
  <c r="K214" i="17"/>
  <c r="BE214" i="17"/>
  <c r="K397" i="17"/>
  <c r="BE397" i="17"/>
  <c r="K329" i="17"/>
  <c r="BE329" i="17" s="1"/>
  <c r="BK211" i="17"/>
  <c r="K342" i="17"/>
  <c r="BE342" i="17" s="1"/>
  <c r="K137" i="17"/>
  <c r="BE137" i="17" s="1"/>
  <c r="K260" i="17"/>
  <c r="BE260" i="17"/>
  <c r="BK292" i="17"/>
  <c r="BK148" i="17"/>
  <c r="K289" i="17"/>
  <c r="BE289" i="17" s="1"/>
  <c r="K298" i="17"/>
  <c r="BE298" i="17" s="1"/>
  <c r="K312" i="17"/>
  <c r="BE312" i="17"/>
  <c r="K181" i="17"/>
  <c r="BE181" i="17"/>
  <c r="R155" i="18"/>
  <c r="Q274" i="18"/>
  <c r="R168" i="18"/>
  <c r="Q288" i="18"/>
  <c r="Q267" i="18"/>
  <c r="R220" i="18"/>
  <c r="Q146" i="18"/>
  <c r="R307" i="18"/>
  <c r="K262" i="18"/>
  <c r="R173" i="18"/>
  <c r="Q317" i="18"/>
  <c r="Q181" i="18"/>
  <c r="R288" i="18"/>
  <c r="R325" i="18"/>
  <c r="R298" i="18"/>
  <c r="Q241" i="18"/>
  <c r="Q184" i="18"/>
  <c r="Q310" i="18"/>
  <c r="R226" i="18"/>
  <c r="Q152" i="18"/>
  <c r="BK217" i="18"/>
  <c r="BK137" i="18"/>
  <c r="BK184" i="18"/>
  <c r="BK262" i="18"/>
  <c r="K168" i="18"/>
  <c r="BE168" i="18" s="1"/>
  <c r="BK190" i="18"/>
  <c r="BK288" i="18"/>
  <c r="K226" i="18"/>
  <c r="BE226" i="18"/>
  <c r="BK205" i="18"/>
  <c r="K181" i="18"/>
  <c r="BE181" i="18"/>
  <c r="Q152" i="19"/>
  <c r="R142" i="19"/>
  <c r="Q168" i="19"/>
  <c r="R156" i="19"/>
  <c r="Q160" i="19"/>
  <c r="R171" i="19"/>
  <c r="Q156" i="19"/>
  <c r="Q165" i="19"/>
  <c r="K150" i="19"/>
  <c r="BE150" i="19"/>
  <c r="BK154" i="19"/>
  <c r="Q205" i="20"/>
  <c r="R151" i="20"/>
  <c r="Q163" i="20"/>
  <c r="Q189" i="20"/>
  <c r="R186" i="20"/>
  <c r="R202" i="20"/>
  <c r="Q131" i="20"/>
  <c r="Q160" i="20"/>
  <c r="R154" i="20"/>
  <c r="BK181" i="20"/>
  <c r="K196" i="20"/>
  <c r="BE196" i="20"/>
  <c r="BK131" i="20"/>
  <c r="BK157" i="20"/>
  <c r="Q210" i="21"/>
  <c r="Q172" i="21"/>
  <c r="R193" i="21"/>
  <c r="Q202" i="21"/>
  <c r="R148" i="21"/>
  <c r="Q196" i="21"/>
  <c r="Q228" i="21"/>
  <c r="R142" i="21"/>
  <c r="Q193" i="21"/>
  <c r="Q136" i="21"/>
  <c r="R219" i="21"/>
  <c r="Q252" i="21"/>
  <c r="Q208" i="21"/>
  <c r="Q133" i="21"/>
  <c r="K248" i="21"/>
  <c r="BE248" i="21" s="1"/>
  <c r="BK172" i="21"/>
  <c r="K169" i="21"/>
  <c r="BE169" i="21"/>
  <c r="K240" i="21"/>
  <c r="BE240" i="21" s="1"/>
  <c r="BK243" i="21"/>
  <c r="K213" i="21"/>
  <c r="BE213" i="21" s="1"/>
  <c r="K142" i="21"/>
  <c r="BE142" i="21" s="1"/>
  <c r="R344" i="22"/>
  <c r="R317" i="22"/>
  <c r="Q224" i="22"/>
  <c r="R158" i="22"/>
  <c r="Q344" i="22"/>
  <c r="R311" i="22"/>
  <c r="R206" i="22"/>
  <c r="Q317" i="22"/>
  <c r="R266" i="22"/>
  <c r="R149" i="22"/>
  <c r="R302" i="22"/>
  <c r="Q245" i="22"/>
  <c r="R173" i="22"/>
  <c r="R134" i="22"/>
  <c r="R260" i="22"/>
  <c r="BK239" i="22"/>
  <c r="R167" i="22"/>
  <c r="R314" i="22"/>
  <c r="R254" i="22"/>
  <c r="Q203" i="22"/>
  <c r="Q176" i="22"/>
  <c r="Q260" i="22"/>
  <c r="Q188" i="22"/>
  <c r="Q311" i="22"/>
  <c r="Q251" i="22"/>
  <c r="Q209" i="22"/>
  <c r="Q131" i="22"/>
  <c r="BK317" i="22"/>
  <c r="BK200" i="22"/>
  <c r="K284" i="22"/>
  <c r="BE284" i="22"/>
  <c r="BK215" i="22"/>
  <c r="BK197" i="22"/>
  <c r="BK278" i="22"/>
  <c r="K155" i="22"/>
  <c r="BE155" i="22"/>
  <c r="BK305" i="22"/>
  <c r="BK263" i="22"/>
  <c r="BK167" i="22"/>
  <c r="BK227" i="22"/>
  <c r="BK218" i="22"/>
  <c r="Q459" i="23"/>
  <c r="Q394" i="23"/>
  <c r="Q330" i="23"/>
  <c r="Q261" i="23"/>
  <c r="R174" i="23"/>
  <c r="R450" i="23"/>
  <c r="R424" i="23"/>
  <c r="R361" i="23"/>
  <c r="R303" i="23"/>
  <c r="Q258" i="23"/>
  <c r="R218" i="23"/>
  <c r="R129" i="23"/>
  <c r="Q399" i="23"/>
  <c r="Q312" i="23"/>
  <c r="R274" i="23"/>
  <c r="R192" i="23"/>
  <c r="R432" i="23"/>
  <c r="R396" i="23"/>
  <c r="R369" i="23"/>
  <c r="R340" i="23"/>
  <c r="Q263" i="23"/>
  <c r="Q202" i="23"/>
  <c r="R476" i="23"/>
  <c r="Q410" i="23"/>
  <c r="Q317" i="23"/>
  <c r="Q197" i="23"/>
  <c r="Q422" i="23"/>
  <c r="Q363" i="23"/>
  <c r="R315" i="23"/>
  <c r="Q151" i="23"/>
  <c r="Q419" i="23"/>
  <c r="R295" i="23"/>
  <c r="Q166" i="23"/>
  <c r="R426" i="23"/>
  <c r="Q307" i="23"/>
  <c r="Q244" i="23"/>
  <c r="BK159" i="23"/>
  <c r="BK422" i="23"/>
  <c r="BK337" i="23"/>
  <c r="BK450" i="23"/>
  <c r="BK386" i="23"/>
  <c r="K286" i="23"/>
  <c r="BE286" i="23"/>
  <c r="BK215" i="23"/>
  <c r="BK434" i="23"/>
  <c r="BK182" i="23"/>
  <c r="K374" i="23"/>
  <c r="BE374" i="23"/>
  <c r="BK297" i="23"/>
  <c r="K348" i="23"/>
  <c r="BE348" i="23"/>
  <c r="BK212" i="23"/>
  <c r="K388" i="23"/>
  <c r="BE388" i="23"/>
  <c r="K269" i="23"/>
  <c r="BE269" i="23"/>
  <c r="Q154" i="2"/>
  <c r="F41" i="2"/>
  <c r="BK150" i="2"/>
  <c r="BK130" i="2"/>
  <c r="R465" i="3"/>
  <c r="R382" i="3"/>
  <c r="Q270" i="3"/>
  <c r="R522" i="3"/>
  <c r="Q462" i="3"/>
  <c r="R413" i="3"/>
  <c r="R232" i="3"/>
  <c r="R214" i="3"/>
  <c r="R163" i="3"/>
  <c r="Q437" i="3"/>
  <c r="R356" i="3"/>
  <c r="Q191" i="3"/>
  <c r="Q472" i="3"/>
  <c r="R407" i="3"/>
  <c r="R220" i="3"/>
  <c r="R141" i="3"/>
  <c r="R385" i="3"/>
  <c r="Q293" i="3"/>
  <c r="Q207" i="3"/>
  <c r="R160" i="3"/>
  <c r="Q515" i="3"/>
  <c r="R456" i="3"/>
  <c r="Q390" i="3"/>
  <c r="R293" i="3"/>
  <c r="Q217" i="3"/>
  <c r="K500" i="3"/>
  <c r="BE500" i="3" s="1"/>
  <c r="BK416" i="3"/>
  <c r="K462" i="3"/>
  <c r="BE462" i="3" s="1"/>
  <c r="BK214" i="3"/>
  <c r="K157" i="3"/>
  <c r="BE157" i="3" s="1"/>
  <c r="BK220" i="3"/>
  <c r="BK459" i="3"/>
  <c r="K323" i="3"/>
  <c r="BE323" i="3"/>
  <c r="K453" i="3"/>
  <c r="BE453" i="3" s="1"/>
  <c r="BK456" i="3"/>
  <c r="BK253" i="3"/>
  <c r="K191" i="3"/>
  <c r="BE191" i="3" s="1"/>
  <c r="R339" i="4"/>
  <c r="R290" i="4"/>
  <c r="R196" i="4"/>
  <c r="R328" i="4"/>
  <c r="Q196" i="4"/>
  <c r="R477" i="4"/>
  <c r="Q411" i="4"/>
  <c r="Q332" i="4"/>
  <c r="Q417" i="4"/>
  <c r="R259" i="4"/>
  <c r="Q138" i="4"/>
  <c r="R372" i="4"/>
  <c r="R269" i="4"/>
  <c r="Q174" i="4"/>
  <c r="Q408" i="4"/>
  <c r="R321" i="4"/>
  <c r="R246" i="4"/>
  <c r="Q145" i="4"/>
  <c r="Q390" i="4"/>
  <c r="R348" i="4"/>
  <c r="R193" i="4"/>
  <c r="R138" i="4"/>
  <c r="Q405" i="4"/>
  <c r="Q335" i="4"/>
  <c r="Q256" i="4"/>
  <c r="K477" i="4"/>
  <c r="BE477" i="4" s="1"/>
  <c r="BK399" i="4"/>
  <c r="K233" i="4"/>
  <c r="BE233" i="4" s="1"/>
  <c r="K417" i="4"/>
  <c r="BE417" i="4" s="1"/>
  <c r="K446" i="4"/>
  <c r="BE446" i="4"/>
  <c r="BK348" i="4"/>
  <c r="BK463" i="4"/>
  <c r="BK185" i="4"/>
  <c r="K324" i="4"/>
  <c r="BE324" i="4"/>
  <c r="BK218" i="4"/>
  <c r="K321" i="4"/>
  <c r="BE321" i="4"/>
  <c r="BK188" i="4"/>
  <c r="Q356" i="5"/>
  <c r="Q294" i="5"/>
  <c r="R218" i="5"/>
  <c r="Q163" i="5"/>
  <c r="Q424" i="5"/>
  <c r="R338" i="5"/>
  <c r="R215" i="5"/>
  <c r="R414" i="5"/>
  <c r="Q261" i="5"/>
  <c r="Q148" i="5"/>
  <c r="R350" i="5"/>
  <c r="Q233" i="5"/>
  <c r="R392" i="5"/>
  <c r="Q325" i="5"/>
  <c r="R278" i="5"/>
  <c r="Q189" i="5"/>
  <c r="R325" i="5"/>
  <c r="Q228" i="5"/>
  <c r="Q157" i="5"/>
  <c r="Q398" i="5"/>
  <c r="R329" i="5"/>
  <c r="R192" i="5"/>
  <c r="K439" i="5"/>
  <c r="BE439" i="5" s="1"/>
  <c r="K353" i="5"/>
  <c r="BE353" i="5"/>
  <c r="BK236" i="5"/>
  <c r="K346" i="5"/>
  <c r="BE346" i="5" s="1"/>
  <c r="K335" i="5"/>
  <c r="BE335" i="5"/>
  <c r="BK200" i="5"/>
  <c r="BK350" i="5"/>
  <c r="BK145" i="5"/>
  <c r="K338" i="5"/>
  <c r="BE338" i="5"/>
  <c r="BK379" i="5"/>
  <c r="BK261" i="5"/>
  <c r="K317" i="5"/>
  <c r="BE317" i="5" s="1"/>
  <c r="R373" i="6"/>
  <c r="Q316" i="6"/>
  <c r="Q230" i="6"/>
  <c r="R139" i="6"/>
  <c r="R260" i="6"/>
  <c r="Q157" i="6"/>
  <c r="R357" i="6"/>
  <c r="R298" i="6"/>
  <c r="Q196" i="6"/>
  <c r="R325" i="6"/>
  <c r="Q252" i="6"/>
  <c r="Q175" i="6"/>
  <c r="Q301" i="6"/>
  <c r="Q219" i="6"/>
  <c r="R322" i="6"/>
  <c r="Q209" i="6"/>
  <c r="Q142" i="6"/>
  <c r="BK335" i="6"/>
  <c r="BK341" i="6"/>
  <c r="BK256" i="6"/>
  <c r="BK266" i="6"/>
  <c r="K263" i="6"/>
  <c r="BE263" i="6"/>
  <c r="Q311" i="7"/>
  <c r="R162" i="7"/>
  <c r="R332" i="7"/>
  <c r="Q248" i="7"/>
  <c r="Q165" i="7"/>
  <c r="R214" i="7"/>
  <c r="R317" i="7"/>
  <c r="R230" i="7"/>
  <c r="Q175" i="7"/>
  <c r="R314" i="7"/>
  <c r="R151" i="7"/>
  <c r="R266" i="7"/>
  <c r="Q148" i="7"/>
  <c r="Q242" i="7"/>
  <c r="Q354" i="7"/>
  <c r="R297" i="7"/>
  <c r="R170" i="7"/>
  <c r="BK329" i="7"/>
  <c r="K291" i="7"/>
  <c r="BE291" i="7" s="1"/>
  <c r="BK299" i="7"/>
  <c r="BK342" i="7"/>
  <c r="K252" i="7"/>
  <c r="BE252" i="7"/>
  <c r="K311" i="7"/>
  <c r="BE311" i="7"/>
  <c r="BK180" i="7"/>
  <c r="K162" i="7"/>
  <c r="BE162" i="7" s="1"/>
  <c r="R420" i="8"/>
  <c r="Q287" i="8"/>
  <c r="R424" i="8"/>
  <c r="Q345" i="8"/>
  <c r="Q300" i="8"/>
  <c r="R151" i="8"/>
  <c r="Q353" i="8"/>
  <c r="Q230" i="8"/>
  <c r="R141" i="8"/>
  <c r="R303" i="8"/>
  <c r="Q185" i="8"/>
  <c r="Q434" i="8"/>
  <c r="Q371" i="8"/>
  <c r="Q303" i="8"/>
  <c r="Q198" i="8"/>
  <c r="Q438" i="8"/>
  <c r="Q386" i="8"/>
  <c r="Q313" i="8"/>
  <c r="R445" i="8"/>
  <c r="Q351" i="8"/>
  <c r="R172" i="8"/>
  <c r="R383" i="8"/>
  <c r="R324" i="8"/>
  <c r="R284" i="8"/>
  <c r="R180" i="8"/>
  <c r="K441" i="8"/>
  <c r="BE441" i="8"/>
  <c r="K306" i="8"/>
  <c r="BE306" i="8"/>
  <c r="BK154" i="8"/>
  <c r="K369" i="8"/>
  <c r="BE369" i="8" s="1"/>
  <c r="K380" i="8"/>
  <c r="BE380" i="8" s="1"/>
  <c r="K309" i="8"/>
  <c r="BE309" i="8" s="1"/>
  <c r="BK326" i="8"/>
  <c r="K157" i="8"/>
  <c r="BE157" i="8" s="1"/>
  <c r="K296" i="8"/>
  <c r="BE296" i="8"/>
  <c r="BE141" i="8"/>
  <c r="R473" i="9"/>
  <c r="Q342" i="9"/>
  <c r="R171" i="9"/>
  <c r="Q473" i="9"/>
  <c r="R368" i="9"/>
  <c r="R284" i="9"/>
  <c r="R232" i="9"/>
  <c r="R374" i="9"/>
  <c r="Q277" i="9"/>
  <c r="Q138" i="9"/>
  <c r="R339" i="9"/>
  <c r="Q281" i="9"/>
  <c r="Q189" i="9"/>
  <c r="Q157" i="9"/>
  <c r="R397" i="9"/>
  <c r="R300" i="9"/>
  <c r="R166" i="9"/>
  <c r="Q419" i="9"/>
  <c r="Q357" i="9"/>
  <c r="R344" i="9"/>
  <c r="Q440" i="9"/>
  <c r="R296" i="9"/>
  <c r="K403" i="9"/>
  <c r="BE403" i="9"/>
  <c r="BK449" i="9"/>
  <c r="BK253" i="9"/>
  <c r="K363" i="9"/>
  <c r="BE363" i="9" s="1"/>
  <c r="BK344" i="9"/>
  <c r="K237" i="9"/>
  <c r="BE237" i="9" s="1"/>
  <c r="BK440" i="9"/>
  <c r="BK377" i="9"/>
  <c r="BK330" i="9"/>
  <c r="BK277" i="9"/>
  <c r="K171" i="9"/>
  <c r="BE171" i="9" s="1"/>
  <c r="BK419" i="9"/>
  <c r="BK342" i="9"/>
  <c r="K273" i="9"/>
  <c r="BE273" i="9" s="1"/>
  <c r="BK166" i="9"/>
  <c r="BK339" i="9"/>
  <c r="K195" i="9"/>
  <c r="BE195" i="9" s="1"/>
  <c r="R379" i="10"/>
  <c r="R326" i="10"/>
  <c r="R302" i="10"/>
  <c r="Q273" i="10"/>
  <c r="Q208" i="10"/>
  <c r="Q396" i="12"/>
  <c r="R333" i="12"/>
  <c r="R301" i="12"/>
  <c r="R261" i="12"/>
  <c r="R205" i="12"/>
  <c r="Q174" i="12"/>
  <c r="R425" i="12"/>
  <c r="R396" i="12"/>
  <c r="Q363" i="12"/>
  <c r="Q304" i="12"/>
  <c r="R234" i="12"/>
  <c r="Q158" i="12"/>
  <c r="R399" i="12"/>
  <c r="Q319" i="12"/>
  <c r="R285" i="12"/>
  <c r="R258" i="12"/>
  <c r="Q205" i="12"/>
  <c r="Q150" i="12"/>
  <c r="R432" i="12"/>
  <c r="Q405" i="12"/>
  <c r="Q370" i="12"/>
  <c r="Q295" i="12"/>
  <c r="Q187" i="12"/>
  <c r="Q135" i="12"/>
  <c r="Q403" i="12"/>
  <c r="R319" i="12"/>
  <c r="R255" i="12"/>
  <c r="R200" i="12"/>
  <c r="Q155" i="12"/>
  <c r="K457" i="12"/>
  <c r="BE457" i="12" s="1"/>
  <c r="K441" i="12"/>
  <c r="BE441" i="12"/>
  <c r="K373" i="12"/>
  <c r="BE373" i="12"/>
  <c r="BK322" i="12"/>
  <c r="BK179" i="12"/>
  <c r="BK391" i="12"/>
  <c r="K301" i="12"/>
  <c r="BE301" i="12"/>
  <c r="BK205" i="12"/>
  <c r="BK445" i="12"/>
  <c r="K399" i="12"/>
  <c r="BE399" i="12"/>
  <c r="BK363" i="12"/>
  <c r="K251" i="12"/>
  <c r="BE251" i="12" s="1"/>
  <c r="BK428" i="12"/>
  <c r="K367" i="12"/>
  <c r="BE367" i="12" s="1"/>
  <c r="BK316" i="12"/>
  <c r="BK158" i="12"/>
  <c r="K376" i="12"/>
  <c r="BE376" i="12"/>
  <c r="K328" i="12"/>
  <c r="BE328" i="12"/>
  <c r="K396" i="12"/>
  <c r="BE396" i="12" s="1"/>
  <c r="K341" i="12"/>
  <c r="BE341" i="12"/>
  <c r="BK255" i="12"/>
  <c r="BK161" i="12"/>
  <c r="BK310" i="12"/>
  <c r="BK247" i="12"/>
  <c r="K174" i="12"/>
  <c r="BE174" i="12" s="1"/>
  <c r="K295" i="12"/>
  <c r="BE295" i="12"/>
  <c r="BK190" i="12"/>
  <c r="Q471" i="13"/>
  <c r="R452" i="13"/>
  <c r="Q405" i="13"/>
  <c r="R364" i="13"/>
  <c r="Q330" i="13"/>
  <c r="Q291" i="13"/>
  <c r="R278" i="13"/>
  <c r="R272" i="13"/>
  <c r="Q474" i="13"/>
  <c r="R381" i="13"/>
  <c r="Q357" i="13"/>
  <c r="R302" i="13"/>
  <c r="R474" i="13"/>
  <c r="R471" i="13"/>
  <c r="Q397" i="13"/>
  <c r="R357" i="13"/>
  <c r="R306" i="13"/>
  <c r="Q272" i="13"/>
  <c r="Q229" i="13"/>
  <c r="R145" i="13"/>
  <c r="R461" i="13"/>
  <c r="Q429" i="13"/>
  <c r="Q408" i="13"/>
  <c r="Q370" i="13"/>
  <c r="Q318" i="13"/>
  <c r="R266" i="13"/>
  <c r="R248" i="13"/>
  <c r="Q204" i="13"/>
  <c r="R173" i="13"/>
  <c r="Q138" i="13"/>
  <c r="Q452" i="13"/>
  <c r="Q416" i="13"/>
  <c r="R391" i="13"/>
  <c r="R309" i="13"/>
  <c r="Q235" i="13"/>
  <c r="Q170" i="13"/>
  <c r="R138" i="13"/>
  <c r="Q436" i="13"/>
  <c r="R399" i="13"/>
  <c r="Q368" i="13"/>
  <c r="Q321" i="13"/>
  <c r="Q242" i="13"/>
  <c r="R429" i="13"/>
  <c r="Q372" i="13"/>
  <c r="R359" i="13"/>
  <c r="R321" i="13"/>
  <c r="R298" i="13"/>
  <c r="Q266" i="13"/>
  <c r="R232" i="13"/>
  <c r="Q217" i="13"/>
  <c r="R183" i="13"/>
  <c r="R168" i="13"/>
  <c r="R486" i="13"/>
  <c r="Q411" i="13"/>
  <c r="Q375" i="13"/>
  <c r="Q306" i="13"/>
  <c r="Q288" i="13"/>
  <c r="R217" i="13"/>
  <c r="Q178" i="13"/>
  <c r="K481" i="13"/>
  <c r="BE481" i="13" s="1"/>
  <c r="K426" i="13"/>
  <c r="BE426" i="13"/>
  <c r="BK354" i="13"/>
  <c r="BK291" i="13"/>
  <c r="K486" i="13"/>
  <c r="BE486" i="13" s="1"/>
  <c r="K397" i="13"/>
  <c r="BE397" i="13"/>
  <c r="BK333" i="13"/>
  <c r="K170" i="13"/>
  <c r="BE170" i="13" s="1"/>
  <c r="K436" i="13"/>
  <c r="BE436" i="13"/>
  <c r="BK402" i="13"/>
  <c r="K324" i="13"/>
  <c r="BE324" i="13"/>
  <c r="K424" i="13"/>
  <c r="BE424" i="13" s="1"/>
  <c r="BK359" i="13"/>
  <c r="K304" i="13"/>
  <c r="BE304" i="13" s="1"/>
  <c r="BK411" i="13"/>
  <c r="K256" i="13"/>
  <c r="BE256" i="13"/>
  <c r="K306" i="13"/>
  <c r="BE306" i="13"/>
  <c r="K298" i="13"/>
  <c r="BE298" i="13" s="1"/>
  <c r="BK269" i="13"/>
  <c r="K214" i="13"/>
  <c r="BE214" i="13" s="1"/>
  <c r="BK145" i="13"/>
  <c r="K352" i="13"/>
  <c r="BE352" i="13" s="1"/>
  <c r="BK248" i="13"/>
  <c r="BK138" i="13"/>
  <c r="K366" i="13"/>
  <c r="BE366" i="13"/>
  <c r="BK316" i="13"/>
  <c r="BK285" i="13"/>
  <c r="K178" i="13"/>
  <c r="BE178" i="13" s="1"/>
  <c r="R475" i="14"/>
  <c r="Q431" i="14"/>
  <c r="R422" i="14"/>
  <c r="R414" i="14"/>
  <c r="R404" i="14"/>
  <c r="R381" i="14"/>
  <c r="Q372" i="14"/>
  <c r="R350" i="14"/>
  <c r="Q341" i="14"/>
  <c r="R275" i="14"/>
  <c r="R235" i="14"/>
  <c r="R209" i="14"/>
  <c r="Q191" i="14"/>
  <c r="Q151" i="14"/>
  <c r="R471" i="14"/>
  <c r="Q450" i="14"/>
  <c r="R443" i="14"/>
  <c r="Q404" i="14"/>
  <c r="R391" i="14"/>
  <c r="R372" i="14"/>
  <c r="R361" i="14"/>
  <c r="R326" i="14"/>
  <c r="R317" i="14"/>
  <c r="Q305" i="14"/>
  <c r="Q291" i="14"/>
  <c r="Q245" i="14"/>
  <c r="Q217" i="14"/>
  <c r="R170" i="14"/>
  <c r="R456" i="14"/>
  <c r="Q391" i="14"/>
  <c r="Q364" i="14"/>
  <c r="R329" i="14"/>
  <c r="Q294" i="14"/>
  <c r="R281" i="14"/>
  <c r="R272" i="14"/>
  <c r="Q227" i="14"/>
  <c r="R165" i="14"/>
  <c r="Q142" i="14"/>
  <c r="BK492" i="14"/>
  <c r="R483" i="14"/>
  <c r="R441" i="14"/>
  <c r="Q422" i="14"/>
  <c r="Q381" i="14"/>
  <c r="Q377" i="14"/>
  <c r="Q347" i="14"/>
  <c r="Q335" i="14"/>
  <c r="Q301" i="14"/>
  <c r="Q269" i="14"/>
  <c r="R262" i="14"/>
  <c r="R204" i="14"/>
  <c r="R148" i="14"/>
  <c r="R478" i="14"/>
  <c r="R406" i="14"/>
  <c r="Q393" i="14"/>
  <c r="Q385" i="14"/>
  <c r="R356" i="14"/>
  <c r="Q338" i="14"/>
  <c r="Q326" i="14"/>
  <c r="R320" i="14"/>
  <c r="Q281" i="14"/>
  <c r="Q272" i="14"/>
  <c r="R227" i="14"/>
  <c r="R217" i="14"/>
  <c r="Q199" i="14"/>
  <c r="R178" i="14"/>
  <c r="R135" i="14"/>
  <c r="R492" i="14"/>
  <c r="Q459" i="14"/>
  <c r="R431" i="14"/>
  <c r="R411" i="14"/>
  <c r="R401" i="14"/>
  <c r="R383" i="14"/>
  <c r="R338" i="14"/>
  <c r="Q308" i="14"/>
  <c r="Q284" i="14"/>
  <c r="R269" i="14"/>
  <c r="Q251" i="14"/>
  <c r="R232" i="14"/>
  <c r="R222" i="14"/>
  <c r="Q173" i="14"/>
  <c r="Q165" i="14"/>
  <c r="R145" i="14"/>
  <c r="Q135" i="14"/>
  <c r="R450" i="14"/>
  <c r="Q441" i="14"/>
  <c r="Q417" i="14"/>
  <c r="R395" i="14"/>
  <c r="Q361" i="14"/>
  <c r="Q332" i="14"/>
  <c r="R251" i="14"/>
  <c r="R194" i="14"/>
  <c r="R188" i="14"/>
  <c r="Q162" i="14"/>
  <c r="Q138" i="14"/>
  <c r="R497" i="14"/>
  <c r="Q463" i="14"/>
  <c r="R417" i="14"/>
  <c r="Q383" i="14"/>
  <c r="Q350" i="14"/>
  <c r="R305" i="14"/>
  <c r="Q154" i="14"/>
  <c r="Q145" i="14"/>
  <c r="BK463" i="14"/>
  <c r="BK439" i="14"/>
  <c r="K393" i="14"/>
  <c r="BE393" i="14" s="1"/>
  <c r="K297" i="14"/>
  <c r="BE297" i="14"/>
  <c r="BK138" i="14"/>
  <c r="K369" i="14"/>
  <c r="BE369" i="14"/>
  <c r="K265" i="14"/>
  <c r="BE265" i="14"/>
  <c r="BK145" i="14"/>
  <c r="K436" i="14"/>
  <c r="BE436" i="14"/>
  <c r="K353" i="14"/>
  <c r="BE353" i="14" s="1"/>
  <c r="BK259" i="14"/>
  <c r="K475" i="14"/>
  <c r="BE475" i="14"/>
  <c r="K433" i="14"/>
  <c r="BE433" i="14"/>
  <c r="K335" i="14"/>
  <c r="BE335" i="14" s="1"/>
  <c r="K278" i="14"/>
  <c r="BE278" i="14"/>
  <c r="BK194" i="14"/>
  <c r="K446" i="14"/>
  <c r="BE446" i="14" s="1"/>
  <c r="K356" i="14"/>
  <c r="BE356" i="14"/>
  <c r="K191" i="14"/>
  <c r="BE191" i="14" s="1"/>
  <c r="K385" i="14"/>
  <c r="BE385" i="14" s="1"/>
  <c r="BK251" i="14"/>
  <c r="K417" i="14"/>
  <c r="BE417" i="14"/>
  <c r="K350" i="14"/>
  <c r="BE350" i="14" s="1"/>
  <c r="K227" i="14"/>
  <c r="BE227" i="14"/>
  <c r="BK269" i="14"/>
  <c r="Q400" i="15"/>
  <c r="Q337" i="15"/>
  <c r="R292" i="15"/>
  <c r="Q206" i="15"/>
  <c r="R433" i="15"/>
  <c r="Q394" i="15"/>
  <c r="Q339" i="15"/>
  <c r="Q282" i="15"/>
  <c r="R204" i="15"/>
  <c r="Q173" i="15"/>
  <c r="R381" i="15"/>
  <c r="R341" i="15"/>
  <c r="Q295" i="15"/>
  <c r="Q204" i="15"/>
  <c r="Q155" i="15"/>
  <c r="R385" i="15"/>
  <c r="R335" i="15"/>
  <c r="R279" i="15"/>
  <c r="Q216" i="15"/>
  <c r="R181" i="15"/>
  <c r="Q379" i="15"/>
  <c r="Q332" i="15"/>
  <c r="Q292" i="15"/>
  <c r="R173" i="15"/>
  <c r="R150" i="15"/>
  <c r="Q383" i="15"/>
  <c r="Q326" i="15"/>
  <c r="R273" i="15"/>
  <c r="R256" i="15"/>
  <c r="Q181" i="15"/>
  <c r="Q426" i="15"/>
  <c r="Q385" i="15"/>
  <c r="Q351" i="15"/>
  <c r="R315" i="15"/>
  <c r="R282" i="15"/>
  <c r="Q158" i="15"/>
  <c r="Q442" i="15"/>
  <c r="Q407" i="15"/>
  <c r="R363" i="15"/>
  <c r="R304" i="15"/>
  <c r="Q256" i="15"/>
  <c r="R171" i="15"/>
  <c r="K430" i="15"/>
  <c r="BE430" i="15"/>
  <c r="BK360" i="15"/>
  <c r="BK298" i="15"/>
  <c r="K173" i="15"/>
  <c r="BE173" i="15" s="1"/>
  <c r="K418" i="15"/>
  <c r="BE418" i="15" s="1"/>
  <c r="BK422" i="15"/>
  <c r="BK329" i="15"/>
  <c r="K181" i="15"/>
  <c r="BE181" i="15" s="1"/>
  <c r="K379" i="15"/>
  <c r="BE379" i="15" s="1"/>
  <c r="K259" i="15"/>
  <c r="BE259" i="15" s="1"/>
  <c r="K410" i="15"/>
  <c r="BE410" i="15"/>
  <c r="K147" i="15"/>
  <c r="BE147" i="15"/>
  <c r="BK326" i="15"/>
  <c r="BK295" i="15"/>
  <c r="BK186" i="15"/>
  <c r="K166" i="15"/>
  <c r="BE166" i="15"/>
  <c r="Q544" i="16"/>
  <c r="Q516" i="16"/>
  <c r="R461" i="16"/>
  <c r="Q352" i="16"/>
  <c r="R246" i="16"/>
  <c r="R569" i="16"/>
  <c r="Q463" i="16"/>
  <c r="R367" i="16"/>
  <c r="Q246" i="16"/>
  <c r="Q555" i="16"/>
  <c r="Q481" i="16"/>
  <c r="R455" i="16"/>
  <c r="R437" i="16"/>
  <c r="R428" i="16"/>
  <c r="Q406" i="16"/>
  <c r="R394" i="16"/>
  <c r="Q323" i="16"/>
  <c r="Q288" i="16"/>
  <c r="R576" i="16"/>
  <c r="Q532" i="16"/>
  <c r="R493" i="16"/>
  <c r="R442" i="16"/>
  <c r="R419" i="16"/>
  <c r="R409" i="16"/>
  <c r="Q383" i="16"/>
  <c r="R326" i="16"/>
  <c r="Q241" i="16"/>
  <c r="Q195" i="16"/>
  <c r="R142" i="16"/>
  <c r="Q472" i="16"/>
  <c r="Q367" i="16"/>
  <c r="R254" i="16"/>
  <c r="Q213" i="16"/>
  <c r="Q161" i="16"/>
  <c r="Q499" i="16"/>
  <c r="R348" i="16"/>
  <c r="Q190" i="16"/>
  <c r="Q139" i="16"/>
  <c r="Q540" i="16"/>
  <c r="R475" i="16"/>
  <c r="Q340" i="16"/>
  <c r="Q307" i="16"/>
  <c r="R182" i="16"/>
  <c r="Q152" i="16"/>
  <c r="R487" i="16"/>
  <c r="R323" i="16"/>
  <c r="R259" i="16"/>
  <c r="BE576" i="16"/>
  <c r="K459" i="16"/>
  <c r="BE459" i="16"/>
  <c r="K319" i="16"/>
  <c r="BE319" i="16" s="1"/>
  <c r="BK161" i="16"/>
  <c r="K532" i="16"/>
  <c r="BE532" i="16"/>
  <c r="BK415" i="16"/>
  <c r="BK361" i="16"/>
  <c r="K246" i="16"/>
  <c r="BE246" i="16"/>
  <c r="BK158" i="16"/>
  <c r="K513" i="16"/>
  <c r="BE513" i="16" s="1"/>
  <c r="BK380" i="16"/>
  <c r="K558" i="16"/>
  <c r="BE558" i="16" s="1"/>
  <c r="K409" i="16"/>
  <c r="BE409" i="16"/>
  <c r="BK329" i="16"/>
  <c r="BK142" i="16"/>
  <c r="K475" i="16"/>
  <c r="BE475" i="16"/>
  <c r="K304" i="16"/>
  <c r="BE304" i="16" s="1"/>
  <c r="K152" i="16"/>
  <c r="BE152" i="16"/>
  <c r="K386" i="16"/>
  <c r="BE386" i="16"/>
  <c r="BK213" i="16"/>
  <c r="K453" i="16"/>
  <c r="BE453" i="16"/>
  <c r="BK307" i="16"/>
  <c r="K182" i="16"/>
  <c r="BE182" i="16"/>
  <c r="BK439" i="16"/>
  <c r="BK389" i="16"/>
  <c r="Q342" i="17"/>
  <c r="R282" i="17"/>
  <c r="R154" i="17"/>
  <c r="Q332" i="17"/>
  <c r="Q282" i="17"/>
  <c r="Q191" i="17"/>
  <c r="Q394" i="17"/>
  <c r="R346" i="17"/>
  <c r="R332" i="17"/>
  <c r="R295" i="17"/>
  <c r="R206" i="17"/>
  <c r="Q133" i="17"/>
  <c r="R344" i="17"/>
  <c r="Q301" i="17"/>
  <c r="R214" i="17"/>
  <c r="Q148" i="17"/>
  <c r="R340" i="17"/>
  <c r="R289" i="17"/>
  <c r="Q231" i="17"/>
  <c r="Q181" i="17"/>
  <c r="R133" i="17"/>
  <c r="R361" i="17"/>
  <c r="Q263" i="17"/>
  <c r="Q186" i="17"/>
  <c r="Q368" i="17"/>
  <c r="Q312" i="17"/>
  <c r="R394" i="17"/>
  <c r="Q371" i="17"/>
  <c r="R309" i="17"/>
  <c r="R279" i="17"/>
  <c r="Q234" i="17"/>
  <c r="R173" i="17"/>
  <c r="Q140" i="17"/>
  <c r="BK173" i="17"/>
  <c r="K394" i="17"/>
  <c r="BE394" i="17" s="1"/>
  <c r="K304" i="17"/>
  <c r="BE304" i="17"/>
  <c r="K162" i="17"/>
  <c r="BE162" i="17"/>
  <c r="BK357" i="17"/>
  <c r="BK186" i="17"/>
  <c r="BK352" i="17"/>
  <c r="K301" i="17"/>
  <c r="BE301" i="17" s="1"/>
  <c r="K154" i="17"/>
  <c r="BE154" i="17" s="1"/>
  <c r="K191" i="17"/>
  <c r="BE191" i="17" s="1"/>
  <c r="K344" i="17"/>
  <c r="BE344" i="17"/>
  <c r="BK321" i="17"/>
  <c r="K257" i="17"/>
  <c r="BE257" i="17"/>
  <c r="K142" i="17"/>
  <c r="BE142" i="17"/>
  <c r="BK140" i="17"/>
  <c r="BK226" i="17"/>
  <c r="Q307" i="18"/>
  <c r="R184" i="18"/>
  <c r="Q262" i="18"/>
  <c r="Q211" i="18"/>
  <c r="Q134" i="18"/>
  <c r="R277" i="18"/>
  <c r="Q217" i="18"/>
  <c r="R158" i="18"/>
  <c r="Q321" i="18"/>
  <c r="Q220" i="18"/>
  <c r="Q158" i="18"/>
  <c r="R301" i="18"/>
  <c r="R131" i="18"/>
  <c r="Q168" i="18"/>
  <c r="R304" i="18"/>
  <c r="Q251" i="18"/>
  <c r="R137" i="18"/>
  <c r="Q271" i="18"/>
  <c r="R199" i="18"/>
  <c r="BK325" i="18"/>
  <c r="BK187" i="18"/>
  <c r="K304" i="18"/>
  <c r="BE304" i="18" s="1"/>
  <c r="BK211" i="18"/>
  <c r="BK277" i="18"/>
  <c r="K149" i="18"/>
  <c r="BE149" i="18"/>
  <c r="BK146" i="18"/>
  <c r="K285" i="18"/>
  <c r="BE285" i="18"/>
  <c r="BK274" i="18"/>
  <c r="BK155" i="18"/>
  <c r="K131" i="18"/>
  <c r="BE131" i="18" s="1"/>
  <c r="R168" i="19"/>
  <c r="Q130" i="19"/>
  <c r="Q163" i="19"/>
  <c r="Q148" i="19"/>
  <c r="R148" i="19"/>
  <c r="R145" i="19"/>
  <c r="R154" i="19"/>
  <c r="K163" i="19"/>
  <c r="BE163" i="19"/>
  <c r="K176" i="19"/>
  <c r="BE176" i="19" s="1"/>
  <c r="K171" i="19"/>
  <c r="BE171" i="19" s="1"/>
  <c r="K133" i="19"/>
  <c r="BE133" i="19"/>
  <c r="Q181" i="20"/>
  <c r="Q202" i="20"/>
  <c r="R145" i="20"/>
  <c r="R160" i="20"/>
  <c r="R131" i="20"/>
  <c r="Q141" i="20"/>
  <c r="K205" i="20"/>
  <c r="BE205" i="20"/>
  <c r="K148" i="20"/>
  <c r="BE148" i="20"/>
  <c r="K172" i="20"/>
  <c r="BE172" i="20" s="1"/>
  <c r="BK189" i="20"/>
  <c r="Q248" i="21"/>
  <c r="R187" i="21"/>
  <c r="Q250" i="21"/>
  <c r="Q130" i="21"/>
  <c r="Q175" i="21"/>
  <c r="Q261" i="21"/>
  <c r="Q190" i="21"/>
  <c r="R222" i="21"/>
  <c r="R136" i="21"/>
  <c r="R166" i="21"/>
  <c r="R172" i="21"/>
  <c r="R139" i="21"/>
  <c r="K252" i="21"/>
  <c r="BE252" i="21"/>
  <c r="K178" i="21"/>
  <c r="BE178" i="21"/>
  <c r="BK139" i="21"/>
  <c r="K193" i="21"/>
  <c r="BE193" i="21"/>
  <c r="BK228" i="21"/>
  <c r="K136" i="21"/>
  <c r="BE136" i="21"/>
  <c r="K196" i="21"/>
  <c r="BE196" i="21"/>
  <c r="R284" i="22"/>
  <c r="Q187" i="23"/>
  <c r="R459" i="23"/>
  <c r="Q386" i="23"/>
  <c r="R286" i="23"/>
  <c r="R200" i="23"/>
  <c r="Q469" i="23"/>
  <c r="R405" i="23"/>
  <c r="Q352" i="23"/>
  <c r="Q283" i="23"/>
  <c r="Q450" i="23"/>
  <c r="Q408" i="23"/>
  <c r="Q350" i="23"/>
  <c r="R197" i="23"/>
  <c r="Q438" i="23"/>
  <c r="R310" i="23"/>
  <c r="R182" i="23"/>
  <c r="BK464" i="23"/>
  <c r="BK235" i="23"/>
  <c r="K455" i="23"/>
  <c r="BE455" i="23"/>
  <c r="BK394" i="23"/>
  <c r="BK322" i="23"/>
  <c r="BK419" i="23"/>
  <c r="K365" i="23"/>
  <c r="BE365" i="23"/>
  <c r="BK265" i="23"/>
  <c r="BK446" i="23"/>
  <c r="K317" i="23"/>
  <c r="BE317" i="23"/>
  <c r="BK413" i="23"/>
  <c r="K307" i="23"/>
  <c r="BE307" i="23" s="1"/>
  <c r="K305" i="23"/>
  <c r="BE305" i="23"/>
  <c r="BK415" i="23"/>
  <c r="BK292" i="23"/>
  <c r="K303" i="23"/>
  <c r="BE303" i="23" s="1"/>
  <c r="BK164" i="2"/>
  <c r="R152" i="2"/>
  <c r="AU115" i="1"/>
  <c r="R132" i="2"/>
  <c r="R164" i="2"/>
  <c r="R144" i="2"/>
  <c r="BK146" i="2"/>
  <c r="K157" i="2"/>
  <c r="BE157" i="2"/>
  <c r="Q522" i="3"/>
  <c r="R478" i="3"/>
  <c r="R422" i="3"/>
  <c r="R376" i="3"/>
  <c r="R335" i="3"/>
  <c r="R264" i="3"/>
  <c r="R145" i="3"/>
  <c r="Q468" i="3"/>
  <c r="Q429" i="3"/>
  <c r="Q323" i="3"/>
  <c r="R342" i="3"/>
  <c r="Q276" i="3"/>
  <c r="R212" i="3"/>
  <c r="Q148" i="3"/>
  <c r="R468" i="3"/>
  <c r="Q404" i="3"/>
  <c r="Q264" i="3"/>
  <c r="R204" i="3"/>
  <c r="Q518" i="3"/>
  <c r="Q422" i="3"/>
  <c r="R323" i="3"/>
  <c r="Q186" i="3"/>
  <c r="Q310" i="3"/>
  <c r="R247" i="3"/>
  <c r="R175" i="3"/>
  <c r="R496" i="3"/>
  <c r="R437" i="3"/>
  <c r="Q387" i="3"/>
  <c r="R316" i="3"/>
  <c r="Q235" i="3"/>
  <c r="BK468" i="3"/>
  <c r="K407" i="3"/>
  <c r="BE407" i="3"/>
  <c r="BK148" i="3"/>
  <c r="BK339" i="3"/>
  <c r="K172" i="3"/>
  <c r="BE172" i="3" s="1"/>
  <c r="BK465" i="3"/>
  <c r="BK352" i="3"/>
  <c r="BK226" i="3"/>
  <c r="BK217" i="3"/>
  <c r="BK472" i="3"/>
  <c r="BK270" i="3"/>
  <c r="K518" i="3"/>
  <c r="BE518" i="3" s="1"/>
  <c r="BK379" i="3"/>
  <c r="BK259" i="3"/>
  <c r="BK441" i="3"/>
  <c r="K437" i="3"/>
  <c r="BE437" i="3" s="1"/>
  <c r="BK342" i="3"/>
  <c r="K138" i="3"/>
  <c r="BE138" i="3" s="1"/>
  <c r="K247" i="3"/>
  <c r="BE247" i="3" s="1"/>
  <c r="R405" i="4"/>
  <c r="Q328" i="4"/>
  <c r="Q148" i="4"/>
  <c r="R375" i="4"/>
  <c r="R303" i="4"/>
  <c r="Q160" i="4"/>
  <c r="R442" i="4"/>
  <c r="Q366" i="4"/>
  <c r="Q246" i="4"/>
  <c r="Q185" i="4"/>
  <c r="Q451" i="4"/>
  <c r="Q290" i="4"/>
  <c r="Q238" i="4"/>
  <c r="Q171" i="4"/>
  <c r="R414" i="4"/>
  <c r="Q348" i="4"/>
  <c r="R256" i="4"/>
  <c r="R160" i="4"/>
  <c r="Q421" i="4"/>
  <c r="Q359" i="4"/>
  <c r="Q318" i="4"/>
  <c r="R251" i="4"/>
  <c r="Q180" i="4"/>
  <c r="Q446" i="4"/>
  <c r="Q375" i="4"/>
  <c r="Q324" i="4"/>
  <c r="R188" i="4"/>
  <c r="R390" i="4"/>
  <c r="Q306" i="4"/>
  <c r="R163" i="4"/>
  <c r="BK256" i="4"/>
  <c r="K166" i="4"/>
  <c r="BE166" i="4"/>
  <c r="BK339" i="4"/>
  <c r="BK160" i="4"/>
  <c r="BK408" i="4"/>
  <c r="K274" i="4"/>
  <c r="BE274" i="4" s="1"/>
  <c r="K387" i="4"/>
  <c r="BE387" i="4" s="1"/>
  <c r="BK215" i="4"/>
  <c r="BK372" i="4"/>
  <c r="K430" i="4"/>
  <c r="BE430" i="4"/>
  <c r="K177" i="4"/>
  <c r="BE177" i="4" s="1"/>
  <c r="K201" i="4"/>
  <c r="BE201" i="4" s="1"/>
  <c r="R362" i="5"/>
  <c r="Q332" i="5"/>
  <c r="R239" i="5"/>
  <c r="R200" i="5"/>
  <c r="R419" i="5"/>
  <c r="R246" i="5"/>
  <c r="Q419" i="5"/>
  <c r="R322" i="5"/>
  <c r="Q210" i="5"/>
  <c r="R435" i="5"/>
  <c r="Q265" i="5"/>
  <c r="Q151" i="5"/>
  <c r="R379" i="5"/>
  <c r="R291" i="5"/>
  <c r="R251" i="5"/>
  <c r="R359" i="5"/>
  <c r="R314" i="5"/>
  <c r="Q205" i="5"/>
  <c r="R160" i="5"/>
  <c r="R395" i="5"/>
  <c r="Q308" i="5"/>
  <c r="Q246" i="5"/>
  <c r="K444" i="5"/>
  <c r="BE444" i="5" s="1"/>
  <c r="K367" i="5"/>
  <c r="BE367" i="5"/>
  <c r="BK179" i="5"/>
  <c r="BK359" i="5"/>
  <c r="K189" i="5"/>
  <c r="BE189" i="5" s="1"/>
  <c r="BK275" i="5"/>
  <c r="BK414" i="5"/>
  <c r="K325" i="5"/>
  <c r="BE325" i="5"/>
  <c r="K195" i="5"/>
  <c r="BE195" i="5"/>
  <c r="BK341" i="5"/>
  <c r="K174" i="5"/>
  <c r="BE174" i="5"/>
  <c r="K301" i="5"/>
  <c r="BE301" i="5"/>
  <c r="K192" i="5"/>
  <c r="BE192" i="5" s="1"/>
  <c r="R335" i="6"/>
  <c r="R291" i="6"/>
  <c r="Q201" i="6"/>
  <c r="R328" i="6"/>
  <c r="Q242" i="6"/>
  <c r="R165" i="6"/>
  <c r="R369" i="6"/>
  <c r="R319" i="6"/>
  <c r="R263" i="6"/>
  <c r="R148" i="6"/>
  <c r="R283" i="6"/>
  <c r="R209" i="6"/>
  <c r="Q170" i="6"/>
  <c r="Q291" i="6"/>
  <c r="Q260" i="6"/>
  <c r="R170" i="6"/>
  <c r="Q361" i="6"/>
  <c r="R288" i="6"/>
  <c r="Q183" i="6"/>
  <c r="BK270" i="6"/>
  <c r="BK319" i="6"/>
  <c r="BK345" i="6"/>
  <c r="K295" i="6"/>
  <c r="BE295" i="6"/>
  <c r="R354" i="7"/>
  <c r="R323" i="7"/>
  <c r="R224" i="7"/>
  <c r="Q342" i="7"/>
  <c r="R278" i="7"/>
  <c r="R201" i="7"/>
  <c r="Q339" i="7"/>
  <c r="R227" i="7"/>
  <c r="Q180" i="7"/>
  <c r="Q308" i="7"/>
  <c r="Q214" i="7"/>
  <c r="Q136" i="7"/>
  <c r="R285" i="7"/>
  <c r="R157" i="7"/>
  <c r="R366" i="7"/>
  <c r="R252" i="7"/>
  <c r="Q299" i="7"/>
  <c r="R248" i="7"/>
  <c r="R374" i="7"/>
  <c r="R294" i="7"/>
  <c r="K374" i="7"/>
  <c r="BE374" i="7"/>
  <c r="K201" i="7"/>
  <c r="BE201" i="7"/>
  <c r="K302" i="7"/>
  <c r="BE302" i="7" s="1"/>
  <c r="K305" i="7"/>
  <c r="BE305" i="7"/>
  <c r="BK136" i="7"/>
  <c r="BK317" i="7"/>
  <c r="K165" i="7"/>
  <c r="BE165" i="7"/>
  <c r="K281" i="7"/>
  <c r="BE281" i="7" s="1"/>
  <c r="K278" i="7"/>
  <c r="BE278" i="7"/>
  <c r="K175" i="7"/>
  <c r="BE175" i="7"/>
  <c r="Q441" i="8"/>
  <c r="Q240" i="8"/>
  <c r="Q420" i="8"/>
  <c r="R392" i="8"/>
  <c r="R339" i="8"/>
  <c r="R290" i="8"/>
  <c r="R374" i="8"/>
  <c r="R240" i="8"/>
  <c r="R145" i="8"/>
  <c r="R402" i="8"/>
  <c r="Q277" i="8"/>
  <c r="Q160" i="8"/>
  <c r="R429" i="8"/>
  <c r="R380" i="8"/>
  <c r="Q332" i="8"/>
  <c r="R222" i="8"/>
  <c r="R169" i="8"/>
  <c r="Q429" i="8"/>
  <c r="R356" i="8"/>
  <c r="R306" i="8"/>
  <c r="Q172" i="8"/>
  <c r="Q293" i="8"/>
  <c r="R166" i="8"/>
  <c r="Q454" i="8"/>
  <c r="R351" i="8"/>
  <c r="R313" i="8"/>
  <c r="R217" i="8"/>
  <c r="Q145" i="8"/>
  <c r="BK392" i="8"/>
  <c r="K300" i="8"/>
  <c r="BE300" i="8"/>
  <c r="BK454" i="8"/>
  <c r="BK324" i="8"/>
  <c r="K434" i="8"/>
  <c r="BE434" i="8"/>
  <c r="BK353" i="8"/>
  <c r="BK339" i="8"/>
  <c r="BK284" i="8"/>
  <c r="K395" i="8"/>
  <c r="BE395" i="8" s="1"/>
  <c r="BK293" i="8"/>
  <c r="BE138" i="8"/>
  <c r="K303" i="8"/>
  <c r="BE303" i="8" s="1"/>
  <c r="K251" i="8"/>
  <c r="BE251" i="8" s="1"/>
  <c r="R478" i="9"/>
  <c r="R454" i="9"/>
  <c r="R432" i="9"/>
  <c r="R394" i="9"/>
  <c r="Q317" i="9"/>
  <c r="R189" i="9"/>
  <c r="R148" i="9"/>
  <c r="Q394" i="9"/>
  <c r="Q287" i="9"/>
  <c r="R269" i="9"/>
  <c r="Q209" i="9"/>
  <c r="Q339" i="9"/>
  <c r="R273" i="9"/>
  <c r="Q166" i="9"/>
  <c r="R428" i="9"/>
  <c r="Q306" i="9"/>
  <c r="Q250" i="9"/>
  <c r="R461" i="9"/>
  <c r="Q422" i="9"/>
  <c r="Q386" i="9"/>
  <c r="R287" i="9"/>
  <c r="Q184" i="9"/>
  <c r="R440" i="9"/>
  <c r="R313" i="9"/>
  <c r="R209" i="9"/>
  <c r="R371" i="9"/>
  <c r="R306" i="9"/>
  <c r="Q224" i="9"/>
  <c r="R141" i="9"/>
  <c r="R383" i="9"/>
  <c r="R347" i="9"/>
  <c r="R330" i="9"/>
  <c r="Q284" i="9"/>
  <c r="R206" i="9"/>
  <c r="BK461" i="9"/>
  <c r="K406" i="9"/>
  <c r="BE406" i="9" s="1"/>
  <c r="BK478" i="9"/>
  <c r="K327" i="9"/>
  <c r="BE327" i="9"/>
  <c r="BK368" i="9"/>
  <c r="BK206" i="9"/>
  <c r="K415" i="9"/>
  <c r="BE415" i="9"/>
  <c r="K229" i="9"/>
  <c r="BE229" i="9" s="1"/>
  <c r="BK309" i="9"/>
  <c r="BK179" i="9"/>
  <c r="BK383" i="9"/>
  <c r="K354" i="9"/>
  <c r="BE354" i="9"/>
  <c r="BK300" i="9"/>
  <c r="K265" i="9"/>
  <c r="BE265" i="9" s="1"/>
  <c r="BK138" i="9"/>
  <c r="K366" i="9"/>
  <c r="BE366" i="9" s="1"/>
  <c r="K324" i="9"/>
  <c r="BE324" i="9"/>
  <c r="BK260" i="9"/>
  <c r="BK397" i="9"/>
  <c r="K290" i="9"/>
  <c r="BE290" i="9"/>
  <c r="K184" i="9"/>
  <c r="BE184" i="9" s="1"/>
  <c r="Q370" i="10"/>
  <c r="Q311" i="10"/>
  <c r="Q280" i="10"/>
  <c r="Q259" i="10"/>
  <c r="R203" i="10"/>
  <c r="Q348" i="10"/>
  <c r="Q323" i="10"/>
  <c r="R295" i="10"/>
  <c r="R259" i="10"/>
  <c r="Q234" i="10"/>
  <c r="Q203" i="10"/>
  <c r="R153" i="10"/>
  <c r="R363" i="10"/>
  <c r="Q345" i="10"/>
  <c r="R276" i="10"/>
  <c r="R198" i="10"/>
  <c r="Q141" i="10"/>
  <c r="R348" i="10"/>
  <c r="R332" i="10"/>
  <c r="Q286" i="10"/>
  <c r="Q251" i="10"/>
  <c r="R227" i="10"/>
  <c r="Q213" i="10"/>
  <c r="Q138" i="10"/>
  <c r="R367" i="10"/>
  <c r="Q317" i="10"/>
  <c r="Q283" i="10"/>
  <c r="Q247" i="10"/>
  <c r="R208" i="10"/>
  <c r="Q172" i="10"/>
  <c r="R351" i="10"/>
  <c r="Q335" i="10"/>
  <c r="Q326" i="10"/>
  <c r="R305" i="10"/>
  <c r="R269" i="10"/>
  <c r="Q239" i="10"/>
  <c r="Q355" i="10"/>
  <c r="R308" i="10"/>
  <c r="R283" i="10"/>
  <c r="Q265" i="10"/>
  <c r="Q224" i="10"/>
  <c r="R182" i="10"/>
  <c r="R144" i="10"/>
  <c r="BK374" i="10"/>
  <c r="BK370" i="10"/>
  <c r="BK348" i="10"/>
  <c r="BK302" i="10"/>
  <c r="K265" i="10"/>
  <c r="BE265" i="10" s="1"/>
  <c r="BK193" i="10"/>
  <c r="K367" i="10"/>
  <c r="BE367" i="10" s="1"/>
  <c r="K227" i="10"/>
  <c r="BE227" i="10"/>
  <c r="K150" i="10"/>
  <c r="BE150" i="10" s="1"/>
  <c r="BK345" i="10"/>
  <c r="K326" i="10"/>
  <c r="BE326" i="10"/>
  <c r="BK224" i="10"/>
  <c r="BK147" i="10"/>
  <c r="K323" i="10"/>
  <c r="BE323" i="10" s="1"/>
  <c r="K276" i="10"/>
  <c r="BE276" i="10" s="1"/>
  <c r="BK156" i="10"/>
  <c r="BK311" i="10"/>
  <c r="BK273" i="10"/>
  <c r="BK190" i="10"/>
  <c r="K269" i="10"/>
  <c r="BE269" i="10"/>
  <c r="BK144" i="10"/>
  <c r="BK234" i="10"/>
  <c r="BK172" i="10"/>
  <c r="R359" i="11"/>
  <c r="R326" i="11"/>
  <c r="Q308" i="11"/>
  <c r="Q274" i="11"/>
  <c r="R230" i="11"/>
  <c r="R196" i="11"/>
  <c r="Q162" i="11"/>
  <c r="R394" i="11"/>
  <c r="Q377" i="11"/>
  <c r="Q310" i="11"/>
  <c r="R263" i="11"/>
  <c r="R170" i="11"/>
  <c r="Q136" i="11"/>
  <c r="R386" i="11"/>
  <c r="Q347" i="11"/>
  <c r="R299" i="11"/>
  <c r="Q266" i="11"/>
  <c r="Q252" i="11"/>
  <c r="Q201" i="11"/>
  <c r="Q180" i="11"/>
  <c r="R405" i="11"/>
  <c r="Q382" i="11"/>
  <c r="Q323" i="11"/>
  <c r="R296" i="11"/>
  <c r="R252" i="11"/>
  <c r="Q230" i="11"/>
  <c r="R219" i="11"/>
  <c r="Q142" i="11"/>
  <c r="R356" i="11"/>
  <c r="R350" i="11"/>
  <c r="Q302" i="11"/>
  <c r="R280" i="11"/>
  <c r="Q260" i="11"/>
  <c r="Q214" i="11"/>
  <c r="R183" i="11"/>
  <c r="Q157" i="11"/>
  <c r="Q398" i="11"/>
  <c r="Q356" i="11"/>
  <c r="Q326" i="11"/>
  <c r="R308" i="11"/>
  <c r="R256" i="11"/>
  <c r="Q151" i="11"/>
  <c r="R363" i="11"/>
  <c r="Q344" i="11"/>
  <c r="R317" i="11"/>
  <c r="R286" i="11"/>
  <c r="R209" i="11"/>
  <c r="Q175" i="11"/>
  <c r="R154" i="11"/>
  <c r="BK326" i="11"/>
  <c r="K299" i="11"/>
  <c r="BE299" i="11" s="1"/>
  <c r="BE398" i="11"/>
  <c r="BK353" i="11"/>
  <c r="K302" i="11"/>
  <c r="BE302" i="11" s="1"/>
  <c r="BK180" i="11"/>
  <c r="BK405" i="11"/>
  <c r="K344" i="11"/>
  <c r="BE344" i="11" s="1"/>
  <c r="K277" i="11"/>
  <c r="BE277" i="11" s="1"/>
  <c r="K263" i="11"/>
  <c r="BE263" i="11" s="1"/>
  <c r="K377" i="11"/>
  <c r="BE377" i="11" s="1"/>
  <c r="K317" i="11"/>
  <c r="BE317" i="11" s="1"/>
  <c r="BK206" i="11"/>
  <c r="K382" i="11"/>
  <c r="BE382" i="11" s="1"/>
  <c r="K305" i="11"/>
  <c r="BE305" i="11"/>
  <c r="K136" i="11"/>
  <c r="BE136" i="11" s="1"/>
  <c r="K329" i="11"/>
  <c r="BE329" i="11" s="1"/>
  <c r="K289" i="11"/>
  <c r="BE289" i="11" s="1"/>
  <c r="K230" i="11"/>
  <c r="BE230" i="11"/>
  <c r="BK154" i="11"/>
  <c r="BK323" i="11"/>
  <c r="K248" i="11"/>
  <c r="BE248" i="11" s="1"/>
  <c r="K191" i="11"/>
  <c r="BE191" i="11" s="1"/>
  <c r="BK170" i="11"/>
  <c r="R445" i="12"/>
  <c r="R389" i="12"/>
  <c r="R365" i="12"/>
  <c r="Q341" i="12"/>
  <c r="Q301" i="12"/>
  <c r="Q261" i="12"/>
  <c r="Q200" i="12"/>
  <c r="R460" i="12"/>
  <c r="R373" i="12"/>
  <c r="Q316" i="12"/>
  <c r="Q247" i="12"/>
  <c r="R195" i="12"/>
  <c r="Q432" i="12"/>
  <c r="Q393" i="12"/>
  <c r="Q381" i="12"/>
  <c r="Q322" i="12"/>
  <c r="Q299" i="12"/>
  <c r="Q223" i="12"/>
  <c r="Q184" i="12"/>
  <c r="R453" i="12"/>
  <c r="Q399" i="12"/>
  <c r="R367" i="12"/>
  <c r="Q353" i="12"/>
  <c r="R247" i="12"/>
  <c r="Q213" i="12"/>
  <c r="Q445" i="12"/>
  <c r="R381" i="12"/>
  <c r="R325" i="12"/>
  <c r="Q289" i="12"/>
  <c r="R271" i="12"/>
  <c r="R228" i="12"/>
  <c r="Q169" i="12"/>
  <c r="Q144" i="12"/>
  <c r="R422" i="12"/>
  <c r="R393" i="12"/>
  <c r="R363" i="12"/>
  <c r="Q255" i="12"/>
  <c r="R184" i="12"/>
  <c r="Q453" i="12"/>
  <c r="Q418" i="12"/>
  <c r="Q347" i="12"/>
  <c r="Q307" i="12"/>
  <c r="Q251" i="12"/>
  <c r="Q195" i="12"/>
  <c r="R150" i="12"/>
  <c r="BK449" i="12"/>
  <c r="K387" i="12"/>
  <c r="BE387" i="12" s="1"/>
  <c r="K336" i="12"/>
  <c r="BE336" i="12" s="1"/>
  <c r="K241" i="12"/>
  <c r="BE241" i="12"/>
  <c r="K432" i="12"/>
  <c r="BE432" i="12"/>
  <c r="BK384" i="12"/>
  <c r="K279" i="12"/>
  <c r="BE279" i="12"/>
  <c r="K184" i="12"/>
  <c r="BE184" i="12" s="1"/>
  <c r="K425" i="12"/>
  <c r="BE425" i="12" s="1"/>
  <c r="K379" i="12"/>
  <c r="BE379" i="12" s="1"/>
  <c r="BK339" i="12"/>
  <c r="BK437" i="12"/>
  <c r="K389" i="12"/>
  <c r="BE389" i="12" s="1"/>
  <c r="BK307" i="12"/>
  <c r="BK147" i="12"/>
  <c r="BK359" i="12"/>
  <c r="K271" i="12"/>
  <c r="BE271" i="12" s="1"/>
  <c r="K304" i="12"/>
  <c r="BE304" i="12" s="1"/>
  <c r="BK195" i="12"/>
  <c r="BK330" i="12"/>
  <c r="K282" i="12"/>
  <c r="BE282" i="12"/>
  <c r="K223" i="12"/>
  <c r="BE223" i="12" s="1"/>
  <c r="BK200" i="12"/>
  <c r="BK150" i="12"/>
  <c r="R312" i="13"/>
  <c r="R188" i="13"/>
  <c r="Q424" i="13"/>
  <c r="R375" i="13"/>
  <c r="R318" i="13"/>
  <c r="R481" i="13"/>
  <c r="R422" i="13"/>
  <c r="Q366" i="13"/>
  <c r="Q354" i="13"/>
  <c r="R336" i="13"/>
  <c r="Q278" i="13"/>
  <c r="Q214" i="13"/>
  <c r="Q442" i="13"/>
  <c r="Q385" i="13"/>
  <c r="Q336" i="13"/>
  <c r="Q259" i="13"/>
  <c r="R214" i="13"/>
  <c r="Q157" i="13"/>
  <c r="R457" i="13"/>
  <c r="Q402" i="13"/>
  <c r="Q352" i="13"/>
  <c r="Q342" i="13"/>
  <c r="Q224" i="13"/>
  <c r="R151" i="13"/>
  <c r="R442" i="13"/>
  <c r="R408" i="13"/>
  <c r="R385" i="13"/>
  <c r="R354" i="13"/>
  <c r="Q312" i="13"/>
  <c r="Q248" i="13"/>
  <c r="Q148" i="13"/>
  <c r="R419" i="13"/>
  <c r="R352" i="13"/>
  <c r="Q327" i="13"/>
  <c r="Q304" i="13"/>
  <c r="Q269" i="13"/>
  <c r="R204" i="13"/>
  <c r="Q165" i="13"/>
  <c r="Q481" i="13"/>
  <c r="Q378" i="13"/>
  <c r="Q333" i="13"/>
  <c r="Q256" i="13"/>
  <c r="Q194" i="13"/>
  <c r="R148" i="13"/>
  <c r="BK474" i="13"/>
  <c r="K345" i="13"/>
  <c r="BE345" i="13"/>
  <c r="K259" i="13"/>
  <c r="BE259" i="13" s="1"/>
  <c r="K466" i="13"/>
  <c r="BE466" i="13" s="1"/>
  <c r="K362" i="13"/>
  <c r="BE362" i="13" s="1"/>
  <c r="BK262" i="13"/>
  <c r="K429" i="13"/>
  <c r="BE429" i="13" s="1"/>
  <c r="K381" i="13"/>
  <c r="BE381" i="13"/>
  <c r="BK288" i="13"/>
  <c r="BK142" i="13"/>
  <c r="K391" i="13"/>
  <c r="BE391" i="13" s="1"/>
  <c r="BK339" i="13"/>
  <c r="BK252" i="13"/>
  <c r="BK432" i="13"/>
  <c r="BK235" i="13"/>
  <c r="K439" i="13"/>
  <c r="BE439" i="13"/>
  <c r="BK368" i="13"/>
  <c r="BK301" i="14"/>
  <c r="K428" i="14"/>
  <c r="BE428" i="14" s="1"/>
  <c r="BK344" i="14"/>
  <c r="BK142" i="14"/>
  <c r="BK383" i="14"/>
  <c r="K245" i="14"/>
  <c r="BE245" i="14" s="1"/>
  <c r="BK425" i="14"/>
  <c r="BK326" i="14"/>
  <c r="BK183" i="14"/>
  <c r="BK372" i="14"/>
  <c r="K294" i="14"/>
  <c r="BE294" i="14" s="1"/>
  <c r="BK148" i="14"/>
  <c r="BK217" i="14"/>
  <c r="R383" i="15"/>
  <c r="BK315" i="15"/>
  <c r="Q243" i="15"/>
  <c r="R426" i="15"/>
  <c r="Q397" i="15"/>
  <c r="R343" i="15"/>
  <c r="Q315" i="15"/>
  <c r="R263" i="15"/>
  <c r="Q144" i="15"/>
  <c r="Q377" i="15"/>
  <c r="R332" i="15"/>
  <c r="R243" i="15"/>
  <c r="Q163" i="15"/>
  <c r="Q430" i="15"/>
  <c r="R339" i="15"/>
  <c r="Q298" i="15"/>
  <c r="Q229" i="15"/>
  <c r="R186" i="15"/>
  <c r="R422" i="15"/>
  <c r="R373" i="15"/>
  <c r="Q355" i="15"/>
  <c r="Q321" i="15"/>
  <c r="R239" i="15"/>
  <c r="R163" i="15"/>
  <c r="Q410" i="15"/>
  <c r="R367" i="15"/>
  <c r="R307" i="15"/>
  <c r="Q267" i="15"/>
  <c r="Q222" i="15"/>
  <c r="R196" i="15"/>
  <c r="Q150" i="15"/>
  <c r="R407" i="15"/>
  <c r="Q371" i="15"/>
  <c r="Q353" i="15"/>
  <c r="R318" i="15"/>
  <c r="Q301" i="15"/>
  <c r="R235" i="15"/>
  <c r="R442" i="15"/>
  <c r="Q414" i="15"/>
  <c r="R377" i="15"/>
  <c r="Q349" i="15"/>
  <c r="R277" i="15"/>
  <c r="R216" i="15"/>
  <c r="BK433" i="15"/>
  <c r="K367" i="15"/>
  <c r="BE367" i="15" s="1"/>
  <c r="K332" i="15"/>
  <c r="BE332" i="15" s="1"/>
  <c r="BK287" i="15"/>
  <c r="BK426" i="15"/>
  <c r="BK363" i="15"/>
  <c r="K243" i="15"/>
  <c r="BE243" i="15"/>
  <c r="K171" i="15"/>
  <c r="BE171" i="15"/>
  <c r="BK365" i="15"/>
  <c r="K249" i="15"/>
  <c r="BE249" i="15"/>
  <c r="K397" i="15"/>
  <c r="BE397" i="15" s="1"/>
  <c r="K371" i="15"/>
  <c r="BE371" i="15" s="1"/>
  <c r="K246" i="15"/>
  <c r="BE246" i="15" s="1"/>
  <c r="K349" i="15"/>
  <c r="BE349" i="15"/>
  <c r="BK277" i="15"/>
  <c r="BK345" i="15"/>
  <c r="BK282" i="15"/>
  <c r="BK135" i="15"/>
  <c r="BK235" i="15"/>
  <c r="K279" i="15"/>
  <c r="BE279" i="15" s="1"/>
  <c r="BK138" i="15"/>
  <c r="Q525" i="16"/>
  <c r="R481" i="16"/>
  <c r="Q374" i="16"/>
  <c r="Q332" i="16"/>
  <c r="R167" i="16"/>
  <c r="R558" i="16"/>
  <c r="Q490" i="16"/>
  <c r="Q297" i="16"/>
  <c r="Q176" i="16"/>
  <c r="R468" i="16"/>
  <c r="Q445" i="16"/>
  <c r="Q434" i="16"/>
  <c r="Q428" i="16"/>
  <c r="R403" i="16"/>
  <c r="Q397" i="16"/>
  <c r="Q386" i="16"/>
  <c r="Q310" i="16"/>
  <c r="R272" i="16"/>
  <c r="Q569" i="16"/>
  <c r="R540" i="16"/>
  <c r="R499" i="16"/>
  <c r="R470" i="16"/>
  <c r="R425" i="16"/>
  <c r="R415" i="16"/>
  <c r="Q394" i="16"/>
  <c r="Q364" i="16"/>
  <c r="Q336" i="16"/>
  <c r="R251" i="16"/>
  <c r="Q198" i="16"/>
  <c r="R161" i="16"/>
  <c r="Q468" i="16"/>
  <c r="Q361" i="16"/>
  <c r="R300" i="16"/>
  <c r="Q218" i="16"/>
  <c r="Q179" i="16"/>
  <c r="Q522" i="16"/>
  <c r="R457" i="16"/>
  <c r="K223" i="16"/>
  <c r="Q173" i="16"/>
  <c r="Q576" i="16"/>
  <c r="R516" i="16"/>
  <c r="Q358" i="16"/>
  <c r="Q326" i="16"/>
  <c r="R288" i="16"/>
  <c r="R190" i="16"/>
  <c r="R146" i="16"/>
  <c r="Q505" i="16"/>
  <c r="R364" i="16"/>
  <c r="R241" i="16"/>
  <c r="K579" i="16"/>
  <c r="BE579" i="16"/>
  <c r="K478" i="16"/>
  <c r="BE478" i="16"/>
  <c r="K378" i="16"/>
  <c r="BE378" i="16" s="1"/>
  <c r="BK291" i="16"/>
  <c r="BK569" i="16"/>
  <c r="K522" i="16"/>
  <c r="BE522" i="16"/>
  <c r="K403" i="16"/>
  <c r="BE403" i="16"/>
  <c r="K294" i="16"/>
  <c r="BE294" i="16" s="1"/>
  <c r="BK565" i="16"/>
  <c r="BK425" i="16"/>
  <c r="K241" i="16"/>
  <c r="BE241" i="16"/>
  <c r="BK499" i="16"/>
  <c r="K400" i="16"/>
  <c r="BE400" i="16" s="1"/>
  <c r="K259" i="16"/>
  <c r="BE259" i="16"/>
  <c r="K451" i="16"/>
  <c r="BE451" i="16" s="1"/>
  <c r="K254" i="16"/>
  <c r="BE254" i="16" s="1"/>
  <c r="BK437" i="16"/>
  <c r="K288" i="16"/>
  <c r="BE288" i="16" s="1"/>
  <c r="BK155" i="16"/>
  <c r="K391" i="16"/>
  <c r="BE391" i="16" s="1"/>
  <c r="K195" i="16"/>
  <c r="BE195" i="16" s="1"/>
  <c r="BK487" i="16"/>
  <c r="BK431" i="16"/>
  <c r="Q390" i="17"/>
  <c r="Q276" i="17"/>
  <c r="R371" i="17"/>
  <c r="Q309" i="17"/>
  <c r="R257" i="17"/>
  <c r="R145" i="21"/>
  <c r="Q199" i="21"/>
  <c r="R130" i="21"/>
  <c r="BK234" i="21"/>
  <c r="K166" i="21"/>
  <c r="BE166" i="21" s="1"/>
  <c r="K187" i="21"/>
  <c r="BE187" i="21"/>
  <c r="K184" i="21"/>
  <c r="BE184" i="21"/>
  <c r="K225" i="21"/>
  <c r="BE225" i="21" s="1"/>
  <c r="K222" i="21"/>
  <c r="BE222" i="21" s="1"/>
  <c r="K208" i="21"/>
  <c r="BE208" i="21"/>
  <c r="K160" i="21"/>
  <c r="BE160" i="21"/>
  <c r="Q335" i="22"/>
  <c r="Q266" i="22"/>
  <c r="Q167" i="22"/>
  <c r="R140" i="22"/>
  <c r="R236" i="22"/>
  <c r="R335" i="22"/>
  <c r="Q290" i="22"/>
  <c r="R209" i="22"/>
  <c r="R131" i="22"/>
  <c r="Q284" i="22"/>
  <c r="Q230" i="22"/>
  <c r="R161" i="22"/>
  <c r="Q332" i="22"/>
  <c r="Q257" i="22"/>
  <c r="R191" i="22"/>
  <c r="Q143" i="22"/>
  <c r="Q275" i="22"/>
  <c r="Q215" i="22"/>
  <c r="Q182" i="22"/>
  <c r="Q323" i="22"/>
  <c r="Q191" i="22"/>
  <c r="R329" i="22"/>
  <c r="R239" i="22"/>
  <c r="Q194" i="22"/>
  <c r="K344" i="22"/>
  <c r="BE344" i="22" s="1"/>
  <c r="BK311" i="22"/>
  <c r="K158" i="22"/>
  <c r="BE158" i="22" s="1"/>
  <c r="BK314" i="22"/>
  <c r="BK221" i="22"/>
  <c r="BK332" i="22"/>
  <c r="K308" i="22"/>
  <c r="BE308" i="22" s="1"/>
  <c r="K206" i="22"/>
  <c r="BE206" i="22" s="1"/>
  <c r="BK176" i="22"/>
  <c r="BK257" i="22"/>
  <c r="K269" i="22"/>
  <c r="BE269" i="22"/>
  <c r="K194" i="22"/>
  <c r="BE194" i="22" s="1"/>
  <c r="BK170" i="22"/>
  <c r="R464" i="23"/>
  <c r="Q430" i="23"/>
  <c r="Q361" i="23"/>
  <c r="Q303" i="23"/>
  <c r="Q224" i="23"/>
  <c r="R473" i="23"/>
  <c r="Q436" i="23"/>
  <c r="R383" i="23"/>
  <c r="Q346" i="23"/>
  <c r="Q286" i="23"/>
  <c r="Q235" i="23"/>
  <c r="Q139" i="23"/>
  <c r="R415" i="23"/>
  <c r="R348" i="23"/>
  <c r="R305" i="23"/>
  <c r="R247" i="23"/>
  <c r="R132" i="23"/>
  <c r="Q413" i="23"/>
  <c r="Q378" i="23"/>
  <c r="Q348" i="23"/>
  <c r="Q305" i="23"/>
  <c r="R258" i="23"/>
  <c r="Q212" i="23"/>
  <c r="Q129" i="23"/>
  <c r="R428" i="23"/>
  <c r="Q367" i="23"/>
  <c r="R283" i="23"/>
  <c r="Q171" i="23"/>
  <c r="R413" i="23"/>
  <c r="Q320" i="23"/>
  <c r="Q177" i="23"/>
  <c r="R422" i="23"/>
  <c r="Q369" i="23"/>
  <c r="R300" i="23"/>
  <c r="Q154" i="23"/>
  <c r="R367" i="23"/>
  <c r="R277" i="23"/>
  <c r="R154" i="23"/>
  <c r="BK444" i="23"/>
  <c r="K279" i="23"/>
  <c r="BE279" i="23"/>
  <c r="BK315" i="23"/>
  <c r="K231" i="23"/>
  <c r="BE231" i="23" s="1"/>
  <c r="K438" i="23"/>
  <c r="BE438" i="23" s="1"/>
  <c r="K166" i="23"/>
  <c r="BE166" i="23"/>
  <c r="BK367" i="23"/>
  <c r="K289" i="23"/>
  <c r="BE289" i="23"/>
  <c r="BK281" i="23"/>
  <c r="BK402" i="23"/>
  <c r="K192" i="23"/>
  <c r="BE192" i="23" s="1"/>
  <c r="K335" i="23"/>
  <c r="BE335" i="23"/>
  <c r="BK247" i="23"/>
  <c r="R168" i="2"/>
  <c r="R136" i="2"/>
  <c r="Q128" i="2"/>
  <c r="R128" i="2"/>
  <c r="Q148" i="2"/>
  <c r="R160" i="2"/>
  <c r="Q136" i="2"/>
  <c r="Q172" i="2"/>
  <c r="Q157" i="2"/>
  <c r="BK170" i="2"/>
  <c r="BK144" i="2"/>
  <c r="BK132" i="2"/>
  <c r="K168" i="2"/>
  <c r="BE168" i="2"/>
  <c r="BK152" i="2"/>
  <c r="BK142" i="2"/>
  <c r="R500" i="3"/>
  <c r="Q447" i="3"/>
  <c r="Q401" i="3"/>
  <c r="Q369" i="3"/>
  <c r="R332" i="3"/>
  <c r="Q287" i="3"/>
  <c r="Q154" i="3"/>
  <c r="R472" i="3"/>
  <c r="Q441" i="3"/>
  <c r="R410" i="3"/>
  <c r="Q313" i="3"/>
  <c r="R390" i="3"/>
  <c r="R320" i="3"/>
  <c r="Q220" i="3"/>
  <c r="R166" i="3"/>
  <c r="Q481" i="3"/>
  <c r="R366" i="3"/>
  <c r="R339" i="3"/>
  <c r="Q229" i="3"/>
  <c r="R491" i="3"/>
  <c r="Q453" i="3"/>
  <c r="R401" i="3"/>
  <c r="Q166" i="3"/>
  <c r="Q426" i="3"/>
  <c r="Q342" i="3"/>
  <c r="R276" i="3"/>
  <c r="Q241" i="3"/>
  <c r="Q532" i="3"/>
  <c r="R475" i="3"/>
  <c r="R404" i="3"/>
  <c r="Q348" i="3"/>
  <c r="Q259" i="3"/>
  <c r="R151" i="3"/>
  <c r="K302" i="3"/>
  <c r="BE302" i="3"/>
  <c r="K505" i="3"/>
  <c r="BE505" i="3" s="1"/>
  <c r="K326" i="3"/>
  <c r="BE326" i="3"/>
  <c r="K511" i="3"/>
  <c r="BE511" i="3"/>
  <c r="BK382" i="3"/>
  <c r="BK207" i="3"/>
  <c r="K329" i="3"/>
  <c r="BE329" i="3" s="1"/>
  <c r="BK175" i="3"/>
  <c r="BK141" i="3"/>
  <c r="K387" i="3"/>
  <c r="BE387" i="3"/>
  <c r="BK348" i="3"/>
  <c r="K264" i="3"/>
  <c r="BE264" i="3" s="1"/>
  <c r="K413" i="3"/>
  <c r="BE413" i="3"/>
  <c r="BK145" i="3"/>
  <c r="Q342" i="4"/>
  <c r="R282" i="4"/>
  <c r="Q251" i="4"/>
  <c r="Q396" i="4"/>
  <c r="Q351" i="4"/>
  <c r="Q206" i="4"/>
  <c r="R141" i="4"/>
  <c r="R421" i="4"/>
  <c r="R359" i="4"/>
  <c r="R233" i="4"/>
  <c r="Q157" i="4"/>
  <c r="R324" i="4"/>
  <c r="Q274" i="4"/>
  <c r="R228" i="4"/>
  <c r="Q163" i="4"/>
  <c r="Q437" i="4"/>
  <c r="Q356" i="4"/>
  <c r="R212" i="4"/>
  <c r="Q442" i="4"/>
  <c r="R356" i="4"/>
  <c r="R309" i="4"/>
  <c r="R262" i="4"/>
  <c r="R206" i="4"/>
  <c r="R387" i="4"/>
  <c r="Q339" i="4"/>
  <c r="Q294" i="4"/>
  <c r="R451" i="4"/>
  <c r="Q381" i="4"/>
  <c r="R218" i="4"/>
  <c r="K378" i="4"/>
  <c r="BE378" i="4"/>
  <c r="BK145" i="4"/>
  <c r="BK286" i="4"/>
  <c r="K405" i="4"/>
  <c r="BE405" i="4" s="1"/>
  <c r="K294" i="4"/>
  <c r="BE294" i="4" s="1"/>
  <c r="BK151" i="4"/>
  <c r="BK366" i="4"/>
  <c r="K246" i="4"/>
  <c r="BE246" i="4" s="1"/>
  <c r="K193" i="4"/>
  <c r="BE193" i="4" s="1"/>
  <c r="BK368" i="4"/>
  <c r="BK163" i="4"/>
  <c r="BK359" i="4"/>
  <c r="BK251" i="4"/>
  <c r="K241" i="4"/>
  <c r="BE241" i="4" s="1"/>
  <c r="BK384" i="4"/>
  <c r="BK297" i="4"/>
  <c r="Q410" i="5"/>
  <c r="Q364" i="5"/>
  <c r="R320" i="5"/>
  <c r="R275" i="5"/>
  <c r="R205" i="5"/>
  <c r="R439" i="5"/>
  <c r="Q402" i="5"/>
  <c r="Q317" i="5"/>
  <c r="R210" i="5"/>
  <c r="R332" i="5"/>
  <c r="Q223" i="5"/>
  <c r="R398" i="5"/>
  <c r="Q278" i="5"/>
  <c r="Q174" i="5"/>
  <c r="Q444" i="5"/>
  <c r="Q382" i="5"/>
  <c r="Q314" i="5"/>
  <c r="Q257" i="5"/>
  <c r="Q385" i="5"/>
  <c r="R356" i="5"/>
  <c r="Q322" i="5"/>
  <c r="Q179" i="5"/>
  <c r="R428" i="5"/>
  <c r="Q350" i="5"/>
  <c r="R281" i="5"/>
  <c r="R223" i="5"/>
  <c r="Q145" i="5"/>
  <c r="K398" i="5"/>
  <c r="BE398" i="5"/>
  <c r="BK288" i="5"/>
  <c r="BK428" i="5"/>
  <c r="BK314" i="5"/>
  <c r="BK364" i="5"/>
  <c r="K278" i="5"/>
  <c r="BE278" i="5" s="1"/>
  <c r="BK184" i="5"/>
  <c r="BK362" i="5"/>
  <c r="BK305" i="5"/>
  <c r="BK431" i="5"/>
  <c r="K356" i="5"/>
  <c r="BE356" i="5"/>
  <c r="K246" i="5"/>
  <c r="BE246" i="5" s="1"/>
  <c r="K154" i="5"/>
  <c r="BE154" i="5"/>
  <c r="BK370" i="5"/>
  <c r="BK205" i="5"/>
  <c r="K294" i="5"/>
  <c r="BE294" i="5"/>
  <c r="Q357" i="6"/>
  <c r="Q328" i="6"/>
  <c r="Q304" i="6"/>
  <c r="R224" i="6"/>
  <c r="Q341" i="6"/>
  <c r="R266" i="6"/>
  <c r="R201" i="6"/>
  <c r="Q139" i="6"/>
  <c r="Q349" i="6"/>
  <c r="Q286" i="6"/>
  <c r="R180" i="6"/>
  <c r="R277" i="6"/>
  <c r="R186" i="6"/>
  <c r="Q154" i="6"/>
  <c r="R345" i="6"/>
  <c r="Q256" i="6"/>
  <c r="R242" i="6"/>
  <c r="Q373" i="6"/>
  <c r="Q295" i="6"/>
  <c r="Q180" i="6"/>
  <c r="K361" i="6"/>
  <c r="BE361" i="6"/>
  <c r="K310" i="6"/>
  <c r="BE310" i="6"/>
  <c r="BK286" i="6"/>
  <c r="BK291" i="6"/>
  <c r="R326" i="7"/>
  <c r="Q278" i="7"/>
  <c r="Q366" i="7"/>
  <c r="R291" i="7"/>
  <c r="Q237" i="7"/>
  <c r="Q374" i="7"/>
  <c r="Q186" i="7"/>
  <c r="Q326" i="7"/>
  <c r="Q252" i="7"/>
  <c r="R186" i="7"/>
  <c r="Q154" i="7"/>
  <c r="Q170" i="7"/>
  <c r="R263" i="7"/>
  <c r="Q191" i="7"/>
  <c r="R274" i="7"/>
  <c r="R206" i="7"/>
  <c r="Q350" i="7"/>
  <c r="Q260" i="7"/>
  <c r="K358" i="7"/>
  <c r="BE358" i="7" s="1"/>
  <c r="K214" i="7"/>
  <c r="BE214" i="7" s="1"/>
  <c r="K320" i="7"/>
  <c r="BE320" i="7"/>
  <c r="BK219" i="7"/>
  <c r="K209" i="7"/>
  <c r="BE209" i="7"/>
  <c r="K326" i="7"/>
  <c r="BE326" i="7"/>
  <c r="BK157" i="7"/>
  <c r="BK270" i="7"/>
  <c r="BK237" i="7"/>
  <c r="K186" i="7"/>
  <c r="BE186" i="7" s="1"/>
  <c r="Q449" i="8"/>
  <c r="Q366" i="8"/>
  <c r="Q190" i="8"/>
  <c r="Q383" i="8"/>
  <c r="R326" i="8"/>
  <c r="R185" i="8"/>
  <c r="Q363" i="8"/>
  <c r="Q273" i="8"/>
  <c r="Q169" i="8"/>
  <c r="Q412" i="8"/>
  <c r="R269" i="8"/>
  <c r="Q148" i="8"/>
  <c r="R412" i="8"/>
  <c r="Q339" i="8"/>
  <c r="Q235" i="8"/>
  <c r="Q180" i="8"/>
  <c r="Q424" i="8"/>
  <c r="R369" i="8"/>
  <c r="Q317" i="8"/>
  <c r="Q217" i="8"/>
  <c r="Q399" i="8"/>
  <c r="Q251" i="8"/>
  <c r="Q154" i="8"/>
  <c r="R449" i="8"/>
  <c r="Q336" i="8"/>
  <c r="Q290" i="8"/>
  <c r="Q204" i="8"/>
  <c r="Q141" i="8"/>
  <c r="K386" i="8"/>
  <c r="BE386" i="8"/>
  <c r="BK317" i="8"/>
  <c r="K212" i="8"/>
  <c r="BE212" i="8"/>
  <c r="K408" i="8"/>
  <c r="BE408" i="8"/>
  <c r="BK235" i="8"/>
  <c r="BK363" i="8"/>
  <c r="BK374" i="8"/>
  <c r="BK230" i="8"/>
  <c r="BK287" i="8"/>
  <c r="BK399" i="8"/>
  <c r="K273" i="8"/>
  <c r="BE273" i="8"/>
  <c r="K166" i="8"/>
  <c r="BE166" i="8" s="1"/>
  <c r="Q397" i="9"/>
  <c r="R363" i="9"/>
  <c r="R303" i="9"/>
  <c r="Q214" i="9"/>
  <c r="R419" i="9"/>
  <c r="R357" i="9"/>
  <c r="R163" i="9"/>
  <c r="R389" i="9"/>
  <c r="R317" i="9"/>
  <c r="R250" i="9"/>
  <c r="R457" i="9"/>
  <c r="R324" i="9"/>
  <c r="Q171" i="9"/>
  <c r="Q454" i="9"/>
  <c r="R380" i="9"/>
  <c r="R214" i="9"/>
  <c r="Q461" i="9"/>
  <c r="R406" i="9"/>
  <c r="R253" i="9"/>
  <c r="R422" i="9"/>
  <c r="R360" i="9"/>
  <c r="Q237" i="9"/>
  <c r="R154" i="9"/>
  <c r="Q449" i="9"/>
  <c r="Q260" i="9"/>
  <c r="R195" i="9"/>
  <c r="K457" i="9"/>
  <c r="BE457" i="9"/>
  <c r="K380" i="9"/>
  <c r="BE380" i="9"/>
  <c r="K306" i="9"/>
  <c r="BE306" i="9" s="1"/>
  <c r="BK189" i="9"/>
  <c r="BK287" i="9"/>
  <c r="BK432" i="9"/>
  <c r="K269" i="9"/>
  <c r="BE269" i="9" s="1"/>
  <c r="K371" i="9"/>
  <c r="BE371" i="9" s="1"/>
  <c r="BK154" i="9"/>
  <c r="BK400" i="9"/>
  <c r="K386" i="9"/>
  <c r="BE386" i="9" s="1"/>
  <c r="BK224" i="9"/>
  <c r="K392" i="9"/>
  <c r="BE392" i="9"/>
  <c r="BK360" i="9"/>
  <c r="K293" i="9"/>
  <c r="BE293" i="9"/>
  <c r="K200" i="9"/>
  <c r="BE200" i="9" s="1"/>
  <c r="BK163" i="9"/>
  <c r="BK347" i="9"/>
  <c r="K317" i="9"/>
  <c r="BE317" i="9" s="1"/>
  <c r="K232" i="9"/>
  <c r="BE232" i="9"/>
  <c r="K351" i="9"/>
  <c r="BE351" i="9" s="1"/>
  <c r="K219" i="9"/>
  <c r="BE219" i="9" s="1"/>
  <c r="BK157" i="9"/>
  <c r="R359" i="10"/>
  <c r="Q292" i="10"/>
  <c r="Q255" i="10"/>
  <c r="Q190" i="10"/>
  <c r="Q177" i="10"/>
  <c r="R159" i="10"/>
  <c r="Q156" i="10"/>
  <c r="R135" i="10"/>
  <c r="R314" i="10"/>
  <c r="Q262" i="10"/>
  <c r="Q153" i="10"/>
  <c r="Q150" i="10"/>
  <c r="Q367" i="10"/>
  <c r="Q314" i="10"/>
  <c r="R292" i="10"/>
  <c r="R262" i="10"/>
  <c r="R239" i="10"/>
  <c r="R221" i="10"/>
  <c r="Q159" i="10"/>
  <c r="Q374" i="10"/>
  <c r="R341" i="10"/>
  <c r="R289" i="10"/>
  <c r="Q227" i="10"/>
  <c r="R213" i="10"/>
  <c r="Q187" i="10"/>
  <c r="R164" i="10"/>
  <c r="R345" i="10"/>
  <c r="Q332" i="10"/>
  <c r="R317" i="10"/>
  <c r="Q289" i="10"/>
  <c r="R255" i="10"/>
  <c r="R156" i="10"/>
  <c r="Q320" i="10"/>
  <c r="Q302" i="10"/>
  <c r="Q276" i="10"/>
  <c r="Q242" i="10"/>
  <c r="Q198" i="10"/>
  <c r="R177" i="10"/>
  <c r="R138" i="10"/>
  <c r="K341" i="10"/>
  <c r="BE341" i="10" s="1"/>
  <c r="BK280" i="10"/>
  <c r="BK242" i="10"/>
  <c r="BK203" i="10"/>
  <c r="BK138" i="10"/>
  <c r="BK320" i="10"/>
  <c r="BK182" i="10"/>
  <c r="BK359" i="10"/>
  <c r="BK338" i="10"/>
  <c r="BK314" i="10"/>
  <c r="K286" i="10"/>
  <c r="BE286" i="10" s="1"/>
  <c r="K135" i="10"/>
  <c r="BE135" i="10"/>
  <c r="K308" i="10"/>
  <c r="BE308" i="10"/>
  <c r="BK239" i="10"/>
  <c r="BK141" i="10"/>
  <c r="K305" i="10"/>
  <c r="BE305" i="10"/>
  <c r="K247" i="10"/>
  <c r="BE247" i="10"/>
  <c r="BK153" i="10"/>
  <c r="K159" i="10"/>
  <c r="BE159" i="10" s="1"/>
  <c r="BK262" i="10"/>
  <c r="K187" i="10"/>
  <c r="BE187" i="10"/>
  <c r="R377" i="11"/>
  <c r="Q350" i="11"/>
  <c r="Q320" i="11"/>
  <c r="Q289" i="11"/>
  <c r="Q270" i="11"/>
  <c r="Q219" i="11"/>
  <c r="R191" i="11"/>
  <c r="Q154" i="11"/>
  <c r="R390" i="11"/>
  <c r="Q338" i="11"/>
  <c r="R323" i="11"/>
  <c r="R289" i="11"/>
  <c r="Q183" i="11"/>
  <c r="R142" i="11"/>
  <c r="R402" i="11"/>
  <c r="R373" i="11"/>
  <c r="Q341" i="11"/>
  <c r="Q296" i="11"/>
  <c r="R227" i="11"/>
  <c r="Q191" i="11"/>
  <c r="R162" i="11"/>
  <c r="Q402" i="11"/>
  <c r="Q369" i="11"/>
  <c r="Q329" i="11"/>
  <c r="R302" i="11"/>
  <c r="R266" i="11"/>
  <c r="R237" i="11"/>
  <c r="Q224" i="11"/>
  <c r="Q145" i="11"/>
  <c r="R382" i="11"/>
  <c r="R353" i="11"/>
  <c r="Q305" i="11"/>
  <c r="Q286" i="11"/>
  <c r="Q277" i="11"/>
  <c r="Q237" i="11"/>
  <c r="Q196" i="11"/>
  <c r="Q170" i="11"/>
  <c r="R139" i="11"/>
  <c r="Q373" i="11"/>
  <c r="R341" i="11"/>
  <c r="Q313" i="11"/>
  <c r="R260" i="11"/>
  <c r="R180" i="11"/>
  <c r="Q366" i="11"/>
  <c r="Q353" i="11"/>
  <c r="R338" i="11"/>
  <c r="R310" i="11"/>
  <c r="R274" i="11"/>
  <c r="Q206" i="11"/>
  <c r="R157" i="11"/>
  <c r="Q139" i="11"/>
  <c r="BK363" i="11"/>
  <c r="K310" i="11"/>
  <c r="BE310" i="11" s="1"/>
  <c r="BK260" i="11"/>
  <c r="BK359" i="11"/>
  <c r="BK313" i="11"/>
  <c r="BK252" i="11"/>
  <c r="K145" i="11"/>
  <c r="BE145" i="11"/>
  <c r="K390" i="11"/>
  <c r="BE390" i="11" s="1"/>
  <c r="BK308" i="11"/>
  <c r="BK270" i="11"/>
  <c r="K186" i="11"/>
  <c r="BE186" i="11"/>
  <c r="K157" i="11"/>
  <c r="BE157" i="11"/>
  <c r="BK332" i="11"/>
  <c r="K219" i="11"/>
  <c r="BE219" i="11"/>
  <c r="K139" i="11"/>
  <c r="BE139" i="11" s="1"/>
  <c r="K347" i="11"/>
  <c r="BE347" i="11" s="1"/>
  <c r="K201" i="11"/>
  <c r="BE201" i="11" s="1"/>
  <c r="K335" i="11"/>
  <c r="BE335" i="11"/>
  <c r="K296" i="11"/>
  <c r="BE296" i="11" s="1"/>
  <c r="BK242" i="11"/>
  <c r="K165" i="11"/>
  <c r="BE165" i="11"/>
  <c r="K142" i="11"/>
  <c r="BE142" i="11" s="1"/>
  <c r="K293" i="11"/>
  <c r="BE293" i="11" s="1"/>
  <c r="BK227" i="11"/>
  <c r="R405" i="12"/>
  <c r="R379" i="12"/>
  <c r="Q359" i="12"/>
  <c r="Q339" i="12"/>
  <c r="R316" i="12"/>
  <c r="Q285" i="12"/>
  <c r="R241" i="12"/>
  <c r="R174" i="12"/>
  <c r="R138" i="12"/>
  <c r="Q460" i="12"/>
  <c r="Q449" i="12"/>
  <c r="R387" i="12"/>
  <c r="Q373" i="12"/>
  <c r="R347" i="12"/>
  <c r="R341" i="12"/>
  <c r="R328" i="12"/>
  <c r="R295" i="12"/>
  <c r="Q279" i="12"/>
  <c r="Q231" i="12"/>
  <c r="R179" i="12"/>
  <c r="Q161" i="12"/>
  <c r="R441" i="12"/>
  <c r="Q425" i="12"/>
  <c r="R413" i="12"/>
  <c r="Q391" i="12"/>
  <c r="Q379" i="12"/>
  <c r="Q367" i="12"/>
  <c r="Q333" i="12"/>
  <c r="Q330" i="12"/>
  <c r="Q282" i="12"/>
  <c r="R169" i="12"/>
  <c r="R428" i="12"/>
  <c r="R384" i="12"/>
  <c r="R339" i="12"/>
  <c r="R304" i="12"/>
  <c r="R268" i="12"/>
  <c r="R210" i="12"/>
  <c r="R144" i="12"/>
  <c r="Q415" i="12"/>
  <c r="Q361" i="12"/>
  <c r="R299" i="12"/>
  <c r="Q241" i="12"/>
  <c r="R141" i="12"/>
  <c r="R403" i="12"/>
  <c r="Q350" i="12"/>
  <c r="R310" i="12"/>
  <c r="R275" i="12"/>
  <c r="R231" i="12"/>
  <c r="Q210" i="12"/>
  <c r="Q166" i="12"/>
  <c r="Q441" i="12"/>
  <c r="R401" i="12"/>
  <c r="Q344" i="12"/>
  <c r="Q228" i="12"/>
  <c r="Q147" i="12"/>
  <c r="Q413" i="12"/>
  <c r="R336" i="12"/>
  <c r="R279" i="12"/>
  <c r="R223" i="12"/>
  <c r="R166" i="12"/>
  <c r="R147" i="12"/>
  <c r="K415" i="12"/>
  <c r="BE415" i="12"/>
  <c r="BK365" i="12"/>
  <c r="BK287" i="12"/>
  <c r="K166" i="12"/>
  <c r="BE166" i="12"/>
  <c r="BK403" i="12"/>
  <c r="K361" i="12"/>
  <c r="BE361" i="12"/>
  <c r="BK292" i="12"/>
  <c r="K169" i="12"/>
  <c r="BE169" i="12"/>
  <c r="K408" i="12"/>
  <c r="BE408" i="12"/>
  <c r="K370" i="12"/>
  <c r="BE370" i="12" s="1"/>
  <c r="BK319" i="12"/>
  <c r="BK141" i="12"/>
  <c r="BK401" i="12"/>
  <c r="BK353" i="12"/>
  <c r="BK275" i="12"/>
  <c r="K138" i="12"/>
  <c r="BE138" i="12" s="1"/>
  <c r="K333" i="12"/>
  <c r="BE333" i="12"/>
  <c r="K411" i="12"/>
  <c r="BE411" i="12" s="1"/>
  <c r="BK313" i="12"/>
  <c r="BK231" i="12"/>
  <c r="K299" i="12"/>
  <c r="BE299" i="12" s="1"/>
  <c r="K268" i="12"/>
  <c r="BE268" i="12"/>
  <c r="BK187" i="12"/>
  <c r="BK228" i="12"/>
  <c r="R466" i="13"/>
  <c r="Q414" i="13"/>
  <c r="R378" i="13"/>
  <c r="R342" i="13"/>
  <c r="R285" i="13"/>
  <c r="R275" i="13"/>
  <c r="R224" i="13"/>
  <c r="R154" i="13"/>
  <c r="R411" i="13"/>
  <c r="R347" i="13"/>
  <c r="Q324" i="13"/>
  <c r="K288" i="13"/>
  <c r="Q439" i="13"/>
  <c r="Q381" i="13"/>
  <c r="Q345" i="13"/>
  <c r="R304" i="13"/>
  <c r="R269" i="13"/>
  <c r="R219" i="13"/>
  <c r="Q151" i="13"/>
  <c r="Q478" i="13"/>
  <c r="Q426" i="13"/>
  <c r="Q399" i="13"/>
  <c r="R366" i="13"/>
  <c r="Q362" i="13"/>
  <c r="Q294" i="13"/>
  <c r="R252" i="13"/>
  <c r="Q232" i="13"/>
  <c r="R194" i="13"/>
  <c r="Q142" i="13"/>
  <c r="Q461" i="13"/>
  <c r="Q445" i="13"/>
  <c r="R414" i="13"/>
  <c r="Q383" i="13"/>
  <c r="Q285" i="13"/>
  <c r="Q191" i="13"/>
  <c r="Q168" i="13"/>
  <c r="Q466" i="13"/>
  <c r="R416" i="13"/>
  <c r="R402" i="13"/>
  <c r="R383" i="13"/>
  <c r="Q347" i="13"/>
  <c r="R291" i="13"/>
  <c r="Q209" i="13"/>
  <c r="Q432" i="13"/>
  <c r="Q388" i="13"/>
  <c r="R339" i="13"/>
  <c r="Q316" i="13"/>
  <c r="R288" i="13"/>
  <c r="R235" i="13"/>
  <c r="R170" i="13"/>
  <c r="R162" i="13"/>
  <c r="R478" i="13"/>
  <c r="R395" i="13"/>
  <c r="R350" i="13"/>
  <c r="Q302" i="13"/>
  <c r="Q252" i="13"/>
  <c r="Q199" i="13"/>
  <c r="Q173" i="13"/>
  <c r="K457" i="13"/>
  <c r="BE457" i="13" s="1"/>
  <c r="BK388" i="13"/>
  <c r="BK327" i="13"/>
  <c r="K266" i="13"/>
  <c r="BE266" i="13" s="1"/>
  <c r="BK173" i="13"/>
  <c r="BK416" i="13"/>
  <c r="BK342" i="13"/>
  <c r="K135" i="13"/>
  <c r="BE135" i="13" s="1"/>
  <c r="BK422" i="13"/>
  <c r="BK393" i="13"/>
  <c r="K278" i="13"/>
  <c r="BE278" i="13"/>
  <c r="BK461" i="13"/>
  <c r="K385" i="13"/>
  <c r="BE385" i="13" s="1"/>
  <c r="K330" i="13"/>
  <c r="BE330" i="13"/>
  <c r="BK232" i="13"/>
  <c r="K383" i="13"/>
  <c r="BE383" i="13"/>
  <c r="BK302" i="13"/>
  <c r="K194" i="13"/>
  <c r="BE194" i="13" s="1"/>
  <c r="K414" i="13"/>
  <c r="BE414" i="13"/>
  <c r="K336" i="13"/>
  <c r="BE336" i="13" s="1"/>
  <c r="BK214" i="14"/>
  <c r="K492" i="14"/>
  <c r="BE492" i="14"/>
  <c r="K389" i="14"/>
  <c r="BE389" i="14" s="1"/>
  <c r="K291" i="14"/>
  <c r="BE291" i="14" s="1"/>
  <c r="K466" i="14"/>
  <c r="BE466" i="14"/>
  <c r="BK329" i="14"/>
  <c r="BK255" i="14"/>
  <c r="K178" i="14"/>
  <c r="BE178" i="14" s="1"/>
  <c r="BK406" i="14"/>
  <c r="BK341" i="14"/>
  <c r="BK222" i="14"/>
  <c r="K381" i="14"/>
  <c r="BE381" i="14" s="1"/>
  <c r="BK204" i="14"/>
  <c r="K364" i="14"/>
  <c r="BE364" i="14" s="1"/>
  <c r="K275" i="14"/>
  <c r="BE275" i="14"/>
  <c r="BK361" i="14"/>
  <c r="Q347" i="15"/>
  <c r="Q287" i="15"/>
  <c r="Q171" i="15"/>
  <c r="Q422" i="15"/>
  <c r="Q373" i="15"/>
  <c r="R326" i="15"/>
  <c r="Q277" i="15"/>
  <c r="Q186" i="15"/>
  <c r="R141" i="15"/>
  <c r="Q365" i="15"/>
  <c r="R301" i="15"/>
  <c r="R259" i="15"/>
  <c r="Q178" i="15"/>
  <c r="R418" i="15"/>
  <c r="R329" i="15"/>
  <c r="R253" i="15"/>
  <c r="R219" i="15"/>
  <c r="R158" i="15"/>
  <c r="R397" i="15"/>
  <c r="Q363" i="15"/>
  <c r="Q329" i="15"/>
  <c r="R310" i="15"/>
  <c r="R166" i="15"/>
  <c r="Q391" i="15"/>
  <c r="Q345" i="15"/>
  <c r="R298" i="15"/>
  <c r="Q263" i="15"/>
  <c r="R201" i="15"/>
  <c r="Q166" i="15"/>
  <c r="Q135" i="15"/>
  <c r="Q388" i="15"/>
  <c r="R360" i="15"/>
  <c r="R255" i="18"/>
  <c r="Q134" i="20"/>
  <c r="K154" i="20"/>
  <c r="BE154" i="20" s="1"/>
  <c r="K151" i="20"/>
  <c r="BE151" i="20"/>
  <c r="BK141" i="20"/>
  <c r="BK160" i="20"/>
  <c r="R199" i="21"/>
  <c r="R255" i="21"/>
  <c r="R133" i="21"/>
  <c r="R190" i="21"/>
  <c r="Q258" i="21"/>
  <c r="Q169" i="21"/>
  <c r="Q240" i="21"/>
  <c r="R151" i="21"/>
  <c r="Q160" i="21"/>
  <c r="R196" i="21"/>
  <c r="R228" i="21"/>
  <c r="Q181" i="21"/>
  <c r="BK261" i="21"/>
  <c r="BK202" i="21"/>
  <c r="K151" i="21"/>
  <c r="BE151" i="21" s="1"/>
  <c r="BK205" i="21"/>
  <c r="BK250" i="21"/>
  <c r="BK157" i="21"/>
  <c r="K219" i="21"/>
  <c r="BE219" i="21" s="1"/>
  <c r="BK190" i="21"/>
  <c r="Q161" i="22"/>
  <c r="R341" i="22"/>
  <c r="R296" i="22"/>
  <c r="Q158" i="22"/>
  <c r="Q293" i="22"/>
  <c r="Q239" i="22"/>
  <c r="Q134" i="22"/>
  <c r="R287" i="22"/>
  <c r="R224" i="22"/>
  <c r="R320" i="22"/>
  <c r="R269" i="22"/>
  <c r="Q242" i="22"/>
  <c r="Q179" i="22"/>
  <c r="R326" i="22"/>
  <c r="Q278" i="22"/>
  <c r="R212" i="22"/>
  <c r="Q326" i="22"/>
  <c r="R272" i="22"/>
  <c r="Q197" i="22"/>
  <c r="R164" i="22"/>
  <c r="R290" i="22"/>
  <c r="R230" i="22"/>
  <c r="Q140" i="22"/>
  <c r="K281" i="22"/>
  <c r="BE281" i="22"/>
  <c r="K134" i="22"/>
  <c r="BE134" i="22"/>
  <c r="BK254" i="22"/>
  <c r="BK191" i="22"/>
  <c r="BK182" i="22"/>
  <c r="K224" i="22"/>
  <c r="BE224" i="22"/>
  <c r="K128" i="22"/>
  <c r="BE128" i="22" s="1"/>
  <c r="K275" i="22"/>
  <c r="BE275" i="22" s="1"/>
  <c r="K209" i="22"/>
  <c r="BE209" i="22" s="1"/>
  <c r="K239" i="22"/>
  <c r="BE239" i="22"/>
  <c r="K185" i="22"/>
  <c r="BE185" i="22" s="1"/>
  <c r="K140" i="22"/>
  <c r="BE140" i="22" s="1"/>
  <c r="R438" i="23"/>
  <c r="Q371" i="23"/>
  <c r="R325" i="23"/>
  <c r="Q254" i="23"/>
  <c r="Q192" i="23"/>
  <c r="Q136" i="23"/>
  <c r="R408" i="23"/>
  <c r="R371" i="23"/>
  <c r="Q315" i="23"/>
  <c r="R267" i="23"/>
  <c r="Q231" i="23"/>
  <c r="Q446" i="23"/>
  <c r="R355" i="23"/>
  <c r="R320" i="23"/>
  <c r="Q279" i="23"/>
  <c r="R202" i="23"/>
  <c r="R444" i="23"/>
  <c r="Q381" i="23"/>
  <c r="R365" i="23"/>
  <c r="Q337" i="23"/>
  <c r="R272" i="23"/>
  <c r="R224" i="23"/>
  <c r="Q182" i="23"/>
  <c r="Q473" i="23"/>
  <c r="R381" i="23"/>
  <c r="R292" i="23"/>
  <c r="R261" i="23"/>
  <c r="Q424" i="23"/>
  <c r="Q376" i="23"/>
  <c r="R238" i="23"/>
  <c r="Q417" i="23"/>
  <c r="R333" i="23"/>
  <c r="R241" i="23"/>
  <c r="Q442" i="23"/>
  <c r="R419" i="23"/>
  <c r="Q281" i="23"/>
  <c r="R212" i="23"/>
  <c r="K469" i="23"/>
  <c r="BE469" i="23"/>
  <c r="BK410" i="23"/>
  <c r="BK358" i="23"/>
  <c r="BK241" i="23"/>
  <c r="BK136" i="23"/>
  <c r="BK408" i="23"/>
  <c r="K330" i="23"/>
  <c r="BE330" i="23" s="1"/>
  <c r="K430" i="23"/>
  <c r="BE430" i="23" s="1"/>
  <c r="BK340" i="23"/>
  <c r="K261" i="23"/>
  <c r="BE261" i="23" s="1"/>
  <c r="BK442" i="23"/>
  <c r="K277" i="23"/>
  <c r="BE277" i="23" s="1"/>
  <c r="K363" i="23"/>
  <c r="BE363" i="23" s="1"/>
  <c r="K197" i="23"/>
  <c r="BE197" i="23" s="1"/>
  <c r="K244" i="23"/>
  <c r="BE244" i="23"/>
  <c r="BK148" i="23"/>
  <c r="BK352" i="23"/>
  <c r="K139" i="23"/>
  <c r="BE139" i="23" s="1"/>
  <c r="BK283" i="23"/>
  <c r="R148" i="2"/>
  <c r="R146" i="2"/>
  <c r="R142" i="2"/>
  <c r="Q130" i="2"/>
  <c r="Q144" i="2"/>
  <c r="Q140" i="2"/>
  <c r="R154" i="2"/>
  <c r="Q134" i="2"/>
  <c r="Q164" i="2"/>
  <c r="Q138" i="2"/>
  <c r="BK154" i="2"/>
  <c r="BK172" i="2"/>
  <c r="K128" i="2"/>
  <c r="BE128" i="2"/>
  <c r="K134" i="2"/>
  <c r="BE134" i="2"/>
  <c r="R505" i="3"/>
  <c r="R450" i="3"/>
  <c r="Q399" i="3"/>
  <c r="R352" i="3"/>
  <c r="Q320" i="3"/>
  <c r="R235" i="3"/>
  <c r="R518" i="3"/>
  <c r="R432" i="3"/>
  <c r="Q339" i="3"/>
  <c r="R306" i="3"/>
  <c r="Q376" i="3"/>
  <c r="R313" i="3"/>
  <c r="R217" i="3"/>
  <c r="Q199" i="3"/>
  <c r="Q145" i="3"/>
  <c r="R444" i="3"/>
  <c r="Q329" i="3"/>
  <c r="Q214" i="3"/>
  <c r="Q138" i="3"/>
  <c r="Q435" i="3"/>
  <c r="Q366" i="3"/>
  <c r="R194" i="3"/>
  <c r="R387" i="3"/>
  <c r="Q335" i="3"/>
  <c r="R270" i="3"/>
  <c r="R191" i="3"/>
  <c r="R138" i="3"/>
  <c r="Q459" i="3"/>
  <c r="R416" i="3"/>
  <c r="R359" i="3"/>
  <c r="Q306" i="3"/>
  <c r="R226" i="3"/>
  <c r="BK527" i="3"/>
  <c r="K373" i="3"/>
  <c r="BE373" i="3"/>
  <c r="BK522" i="3"/>
  <c r="K401" i="3"/>
  <c r="BE401" i="3"/>
  <c r="K183" i="3"/>
  <c r="BE183" i="3"/>
  <c r="BK478" i="3"/>
  <c r="K395" i="3"/>
  <c r="BE395" i="3"/>
  <c r="BK287" i="3"/>
  <c r="BK169" i="3"/>
  <c r="K424" i="3"/>
  <c r="BE424" i="3" s="1"/>
  <c r="BK166" i="3"/>
  <c r="K419" i="3"/>
  <c r="BE419" i="3" s="1"/>
  <c r="BK279" i="3"/>
  <c r="K475" i="3"/>
  <c r="BE475" i="3" s="1"/>
  <c r="K178" i="3"/>
  <c r="BE178" i="3" s="1"/>
  <c r="K332" i="3"/>
  <c r="BE332" i="3" s="1"/>
  <c r="BK426" i="3"/>
  <c r="BK209" i="3"/>
  <c r="Q463" i="4"/>
  <c r="Q309" i="4"/>
  <c r="R174" i="4"/>
  <c r="Q368" i="4"/>
  <c r="Q321" i="4"/>
  <c r="R166" i="4"/>
  <c r="Q434" i="4"/>
  <c r="Q393" i="4"/>
  <c r="R297" i="4"/>
  <c r="Q166" i="4"/>
  <c r="Q399" i="4"/>
  <c r="Q286" i="4"/>
  <c r="R215" i="4"/>
  <c r="R157" i="4"/>
  <c r="Q370" i="4"/>
  <c r="Q223" i="4"/>
  <c r="R460" i="4"/>
  <c r="R399" i="4"/>
  <c r="R424" i="4"/>
  <c r="Q314" i="4"/>
  <c r="Q154" i="4"/>
  <c r="R408" i="4"/>
  <c r="R370" i="4"/>
  <c r="Q212" i="4"/>
  <c r="K427" i="4"/>
  <c r="BE427" i="4" s="1"/>
  <c r="BK171" i="4"/>
  <c r="K328" i="4"/>
  <c r="BE328" i="4"/>
  <c r="BK157" i="4"/>
  <c r="BK363" i="4"/>
  <c r="BK180" i="4"/>
  <c r="BK396" i="4"/>
  <c r="K238" i="4"/>
  <c r="BE238" i="4"/>
  <c r="BK437" i="4"/>
  <c r="K196" i="4"/>
  <c r="BE196" i="4" s="1"/>
  <c r="BK414" i="4"/>
  <c r="K154" i="4"/>
  <c r="BE154" i="4"/>
  <c r="K209" i="4"/>
  <c r="BE209" i="4"/>
  <c r="K370" i="4"/>
  <c r="BE370" i="4"/>
  <c r="K262" i="4"/>
  <c r="BE262" i="4" s="1"/>
  <c r="Q376" i="5"/>
  <c r="Q341" i="5"/>
  <c r="R305" i="5"/>
  <c r="R233" i="5"/>
  <c r="Q192" i="5"/>
  <c r="R138" i="5"/>
  <c r="Q395" i="5"/>
  <c r="R261" i="5"/>
  <c r="R385" i="5"/>
  <c r="Q320" i="5"/>
  <c r="Q218" i="5"/>
  <c r="R444" i="5"/>
  <c r="Q305" i="5"/>
  <c r="Q239" i="5"/>
  <c r="Q138" i="5"/>
  <c r="R341" i="5"/>
  <c r="Q281" i="5"/>
  <c r="R236" i="5"/>
  <c r="Q392" i="5"/>
  <c r="Q343" i="5"/>
  <c r="Q288" i="5"/>
  <c r="Q154" i="5"/>
  <c r="R382" i="5"/>
  <c r="R301" i="5"/>
  <c r="Q195" i="5"/>
  <c r="Q141" i="5"/>
  <c r="K389" i="5"/>
  <c r="BE389" i="5"/>
  <c r="BK257" i="5"/>
  <c r="BK373" i="5"/>
  <c r="BK160" i="5"/>
  <c r="K284" i="5"/>
  <c r="BE284" i="5"/>
  <c r="BK210" i="5"/>
  <c r="K385" i="5"/>
  <c r="BE385" i="5"/>
  <c r="K228" i="5"/>
  <c r="BE228" i="5"/>
  <c r="BK402" i="5"/>
  <c r="K308" i="5"/>
  <c r="BE308" i="5"/>
  <c r="BK138" i="5"/>
  <c r="K239" i="5"/>
  <c r="BE239" i="5"/>
  <c r="BK265" i="5"/>
  <c r="Q331" i="6"/>
  <c r="R295" i="6"/>
  <c r="R214" i="6"/>
  <c r="R338" i="6"/>
  <c r="R274" i="6"/>
  <c r="Q224" i="6"/>
  <c r="Q136" i="6"/>
  <c r="R316" i="6"/>
  <c r="R256" i="6"/>
  <c r="R157" i="6"/>
  <c r="Q298" i="6"/>
  <c r="R237" i="6"/>
  <c r="Q148" i="6"/>
  <c r="R304" i="6"/>
  <c r="Q263" i="6"/>
  <c r="R162" i="6"/>
  <c r="R331" i="6"/>
  <c r="R230" i="6"/>
  <c r="K373" i="6"/>
  <c r="BE373" i="6"/>
  <c r="K313" i="6"/>
  <c r="BE313" i="6" s="1"/>
  <c r="BK183" i="6"/>
  <c r="K331" i="6"/>
  <c r="BE331" i="6"/>
  <c r="BK298" i="6"/>
  <c r="K338" i="6"/>
  <c r="BE338" i="6" s="1"/>
  <c r="BK214" i="6"/>
  <c r="R336" i="7"/>
  <c r="Q294" i="7"/>
  <c r="R346" i="7"/>
  <c r="Q288" i="7"/>
  <c r="Q224" i="7"/>
  <c r="R136" i="7"/>
  <c r="Q323" i="7"/>
  <c r="Q151" i="7"/>
  <c r="Q297" i="7"/>
  <c r="Q209" i="7"/>
  <c r="R339" i="7"/>
  <c r="R148" i="7"/>
  <c r="R281" i="7"/>
  <c r="R209" i="7"/>
  <c r="Q281" i="7"/>
  <c r="Q162" i="7"/>
  <c r="R302" i="7"/>
  <c r="R196" i="7"/>
  <c r="BK350" i="7"/>
  <c r="BK191" i="7"/>
  <c r="K248" i="7"/>
  <c r="BE248" i="7"/>
  <c r="BK294" i="7"/>
  <c r="BK170" i="7"/>
  <c r="BK274" i="7"/>
  <c r="K354" i="7"/>
  <c r="BE354" i="7" s="1"/>
  <c r="BK206" i="7"/>
  <c r="K288" i="7"/>
  <c r="BE288" i="7"/>
  <c r="BK154" i="7"/>
  <c r="Q296" i="8"/>
  <c r="Q163" i="8"/>
  <c r="Q369" i="8"/>
  <c r="R317" i="8"/>
  <c r="Q207" i="8"/>
  <c r="R389" i="8"/>
  <c r="R300" i="8"/>
  <c r="R204" i="8"/>
  <c r="Q356" i="8"/>
  <c r="R263" i="8"/>
  <c r="R438" i="8"/>
  <c r="Q405" i="8"/>
  <c r="R322" i="8"/>
  <c r="Q212" i="8"/>
  <c r="R154" i="8"/>
  <c r="R405" i="8"/>
  <c r="Q329" i="8"/>
  <c r="R251" i="8"/>
  <c r="Q408" i="8"/>
  <c r="R281" i="8"/>
  <c r="Q138" i="8"/>
  <c r="Q360" i="8"/>
  <c r="Q309" i="8"/>
  <c r="R201" i="8"/>
  <c r="BK449" i="8"/>
  <c r="K371" i="8"/>
  <c r="BE371" i="8"/>
  <c r="K290" i="8"/>
  <c r="BE290" i="8"/>
  <c r="BK145" i="8"/>
  <c r="K207" i="8"/>
  <c r="BE207" i="8" s="1"/>
  <c r="K336" i="8"/>
  <c r="BE336" i="8"/>
  <c r="BK169" i="8"/>
  <c r="K313" i="8"/>
  <c r="BE313" i="8"/>
  <c r="BK201" i="8"/>
  <c r="K342" i="8"/>
  <c r="BE342" i="8" s="1"/>
  <c r="BK177" i="8"/>
  <c r="BK248" i="8"/>
  <c r="BK319" i="8"/>
  <c r="R400" i="9"/>
  <c r="R366" i="9"/>
  <c r="Q265" i="9"/>
  <c r="Q160" i="9"/>
  <c r="Q400" i="9"/>
  <c r="Q324" i="9"/>
  <c r="Q347" i="9"/>
  <c r="R281" i="9"/>
  <c r="Q203" i="9"/>
  <c r="Q412" i="9"/>
  <c r="Q303" i="9"/>
  <c r="Q293" i="9"/>
  <c r="Q148" i="9"/>
  <c r="R425" i="9"/>
  <c r="Q374" i="9"/>
  <c r="Q269" i="9"/>
  <c r="Q179" i="9"/>
  <c r="R435" i="9"/>
  <c r="Q403" i="9"/>
  <c r="Q273" i="9"/>
  <c r="Q174" i="9"/>
  <c r="R386" i="9"/>
  <c r="Q309" i="9"/>
  <c r="Q192" i="9"/>
  <c r="Q457" i="9"/>
  <c r="R179" i="9"/>
  <c r="K422" i="9"/>
  <c r="BE422" i="9"/>
  <c r="BK320" i="9"/>
  <c r="BK209" i="9"/>
  <c r="BK394" i="9"/>
  <c r="K192" i="9"/>
  <c r="BE192" i="9" s="1"/>
  <c r="BK281" i="9"/>
  <c r="BK425" i="9"/>
  <c r="K336" i="9"/>
  <c r="BE336" i="9" s="1"/>
  <c r="K468" i="9"/>
  <c r="BE468" i="9"/>
  <c r="K158" i="15"/>
  <c r="BE158" i="15" s="1"/>
  <c r="BK253" i="15"/>
  <c r="BK377" i="15"/>
  <c r="K222" i="15"/>
  <c r="BE222" i="15" s="1"/>
  <c r="BK270" i="15"/>
  <c r="K155" i="15"/>
  <c r="BE155" i="15"/>
  <c r="R522" i="16"/>
  <c r="R472" i="16"/>
  <c r="R361" i="16"/>
  <c r="Q164" i="16"/>
  <c r="R502" i="16"/>
  <c r="Q380" i="16"/>
  <c r="Q254" i="16"/>
  <c r="R535" i="16"/>
  <c r="Q470" i="16"/>
  <c r="Q448" i="16"/>
  <c r="Q439" i="16"/>
  <c r="Q431" i="16"/>
  <c r="Q417" i="16"/>
  <c r="R400" i="16"/>
  <c r="R386" i="16"/>
  <c r="Q319" i="16"/>
  <c r="Q269" i="16"/>
  <c r="R565" i="16"/>
  <c r="R528" i="16"/>
  <c r="Q478" i="16"/>
  <c r="R422" i="16"/>
  <c r="Q409" i="16"/>
  <c r="R383" i="16"/>
  <c r="R345" i="16"/>
  <c r="R291" i="16"/>
  <c r="R203" i="16"/>
  <c r="R139" i="16"/>
  <c r="R459" i="16"/>
  <c r="R336" i="16"/>
  <c r="Q236" i="16"/>
  <c r="Q170" i="16"/>
  <c r="R513" i="16"/>
  <c r="R355" i="16"/>
  <c r="R213" i="16"/>
  <c r="Q146" i="16"/>
  <c r="Q549" i="16"/>
  <c r="Q459" i="16"/>
  <c r="R332" i="16"/>
  <c r="R310" i="16"/>
  <c r="R173" i="16"/>
  <c r="Q142" i="16"/>
  <c r="Q579" i="16"/>
  <c r="Q370" i="16"/>
  <c r="R284" i="16"/>
  <c r="BK584" i="16"/>
  <c r="BK496" i="16"/>
  <c r="K406" i="16"/>
  <c r="BE406" i="16"/>
  <c r="BK297" i="16"/>
  <c r="K185" i="16"/>
  <c r="BE185" i="16" s="1"/>
  <c r="K481" i="16"/>
  <c r="BE481" i="16" s="1"/>
  <c r="BK313" i="16"/>
  <c r="K167" i="16"/>
  <c r="BE167" i="16"/>
  <c r="K457" i="16"/>
  <c r="BE457" i="16"/>
  <c r="BK348" i="16"/>
  <c r="K170" i="16"/>
  <c r="BE170" i="16" s="1"/>
  <c r="BK448" i="16"/>
  <c r="BK336" i="16"/>
  <c r="BK540" i="16"/>
  <c r="K367" i="16"/>
  <c r="BE367" i="16"/>
  <c r="K190" i="16"/>
  <c r="BE190" i="16"/>
  <c r="BK445" i="16"/>
  <c r="BK342" i="16"/>
  <c r="K505" i="16"/>
  <c r="BE505" i="16"/>
  <c r="BK281" i="16"/>
  <c r="Q380" i="17"/>
  <c r="Q260" i="17"/>
  <c r="Q385" i="17"/>
  <c r="R148" i="17"/>
  <c r="R364" i="17"/>
  <c r="Q340" i="17"/>
  <c r="R266" i="17"/>
  <c r="Q196" i="17"/>
  <c r="R355" i="17"/>
  <c r="Q321" i="17"/>
  <c r="Q245" i="17"/>
  <c r="R181" i="17"/>
  <c r="R130" i="17"/>
  <c r="R327" i="17"/>
  <c r="R286" i="17"/>
  <c r="Q253" i="17"/>
  <c r="Q159" i="17"/>
  <c r="R357" i="17"/>
  <c r="Q206" i="17"/>
  <c r="Q130" i="17"/>
  <c r="Q273" i="17"/>
  <c r="R376" i="17"/>
  <c r="R318" i="17"/>
  <c r="R273" i="17"/>
  <c r="Q226" i="17"/>
  <c r="R159" i="17"/>
  <c r="BK385" i="17"/>
  <c r="BK376" i="17"/>
  <c r="BK295" i="17"/>
  <c r="BK130" i="17"/>
  <c r="K266" i="17"/>
  <c r="BE266" i="17" s="1"/>
  <c r="BK338" i="17"/>
  <c r="BK286" i="17"/>
  <c r="BK133" i="17"/>
  <c r="BK201" i="17"/>
  <c r="BK340" i="17"/>
  <c r="BK306" i="17"/>
  <c r="K165" i="17"/>
  <c r="BE165" i="17" s="1"/>
  <c r="BK279" i="17"/>
  <c r="Q301" i="18"/>
  <c r="K325" i="18"/>
  <c r="Q244" i="18"/>
  <c r="Q193" i="18"/>
  <c r="R140" i="18"/>
  <c r="R262" i="18"/>
  <c r="R238" i="18"/>
  <c r="R181" i="18"/>
  <c r="Q137" i="18"/>
  <c r="R292" i="18"/>
  <c r="R241" i="18"/>
  <c r="Q205" i="18"/>
  <c r="R152" i="18"/>
  <c r="Q255" i="18"/>
  <c r="R134" i="18"/>
  <c r="R187" i="18"/>
  <c r="R310" i="18"/>
  <c r="R267" i="18"/>
  <c r="Q155" i="18"/>
  <c r="Q298" i="18"/>
  <c r="R217" i="18"/>
  <c r="Q178" i="18"/>
  <c r="K298" i="18"/>
  <c r="BE298" i="18"/>
  <c r="K152" i="18"/>
  <c r="BE152" i="18"/>
  <c r="BK193" i="18"/>
  <c r="K301" i="18"/>
  <c r="BE301" i="18" s="1"/>
  <c r="K238" i="18"/>
  <c r="BE238" i="18" s="1"/>
  <c r="BK314" i="18"/>
  <c r="BK295" i="18"/>
  <c r="BK271" i="18"/>
  <c r="K220" i="18"/>
  <c r="BE220" i="18"/>
  <c r="BK241" i="18"/>
  <c r="R139" i="19"/>
  <c r="Q135" i="19"/>
  <c r="Q154" i="19"/>
  <c r="R130" i="19"/>
  <c r="R176" i="19"/>
  <c r="R135" i="19"/>
  <c r="R163" i="19"/>
  <c r="BK165" i="19"/>
  <c r="K145" i="19"/>
  <c r="BE145" i="19" s="1"/>
  <c r="K142" i="19"/>
  <c r="BE142" i="19" s="1"/>
  <c r="BK137" i="19"/>
  <c r="K135" i="19"/>
  <c r="BE135" i="19"/>
  <c r="Q186" i="20"/>
  <c r="Q137" i="20"/>
  <c r="R184" i="20"/>
  <c r="Q154" i="20"/>
  <c r="R176" i="20"/>
  <c r="R157" i="20"/>
  <c r="R189" i="20"/>
  <c r="R199" i="20"/>
  <c r="Q192" i="20"/>
  <c r="K174" i="20"/>
  <c r="BE174" i="20" s="1"/>
  <c r="BK184" i="20"/>
  <c r="K167" i="20"/>
  <c r="BE167" i="20"/>
  <c r="K170" i="20"/>
  <c r="BE170" i="20"/>
  <c r="Q213" i="21"/>
  <c r="Q154" i="21"/>
  <c r="R184" i="21"/>
  <c r="R216" i="21"/>
  <c r="R157" i="21"/>
  <c r="R225" i="21"/>
  <c r="Q142" i="21"/>
  <c r="R181" i="21"/>
  <c r="R202" i="21"/>
  <c r="Q145" i="21"/>
  <c r="R231" i="21"/>
  <c r="K321" i="13"/>
  <c r="BE321" i="13" s="1"/>
  <c r="BK204" i="13"/>
  <c r="K154" i="13"/>
  <c r="BE154" i="13"/>
  <c r="BK375" i="13"/>
  <c r="BK312" i="13"/>
  <c r="BK199" i="13"/>
  <c r="K148" i="13"/>
  <c r="BE148" i="13" s="1"/>
  <c r="BK405" i="13"/>
  <c r="BK347" i="13"/>
  <c r="K294" i="13"/>
  <c r="BE294" i="13" s="1"/>
  <c r="K275" i="13"/>
  <c r="BE275" i="13" s="1"/>
  <c r="BK188" i="13"/>
  <c r="BK168" i="13"/>
  <c r="Q436" i="14"/>
  <c r="R425" i="14"/>
  <c r="R419" i="14"/>
  <c r="R409" i="14"/>
  <c r="R393" i="14"/>
  <c r="R377" i="14"/>
  <c r="R347" i="14"/>
  <c r="Q314" i="14"/>
  <c r="Q262" i="14"/>
  <c r="Q214" i="14"/>
  <c r="Q204" i="14"/>
  <c r="R173" i="14"/>
  <c r="Q492" i="14"/>
  <c r="R463" i="14"/>
  <c r="Q446" i="14"/>
  <c r="R439" i="14"/>
  <c r="R428" i="14"/>
  <c r="Q398" i="14"/>
  <c r="R385" i="14"/>
  <c r="Q366" i="14"/>
  <c r="Q353" i="14"/>
  <c r="Q320" i="14"/>
  <c r="R308" i="14"/>
  <c r="R297" i="14"/>
  <c r="R255" i="14"/>
  <c r="Q235" i="14"/>
  <c r="Q194" i="14"/>
  <c r="Q483" i="14"/>
  <c r="Q414" i="14"/>
  <c r="Q379" i="14"/>
  <c r="Q356" i="14"/>
  <c r="R311" i="14"/>
  <c r="R291" i="14"/>
  <c r="R278" i="14"/>
  <c r="R259" i="14"/>
  <c r="Q188" i="14"/>
  <c r="R157" i="14"/>
  <c r="Q497" i="14"/>
  <c r="R487" i="14"/>
  <c r="Q466" i="14"/>
  <c r="Q456" i="14"/>
  <c r="Q443" i="14"/>
  <c r="Q433" i="14"/>
  <c r="Q406" i="14"/>
  <c r="R379" i="14"/>
  <c r="R375" i="14"/>
  <c r="Q358" i="14"/>
  <c r="R341" i="14"/>
  <c r="Q329" i="14"/>
  <c r="Q297" i="14"/>
  <c r="R265" i="14"/>
  <c r="Q232" i="14"/>
  <c r="Q170" i="14"/>
  <c r="Q487" i="14"/>
  <c r="Q428" i="14"/>
  <c r="R398" i="14"/>
  <c r="R389" i="14"/>
  <c r="R366" i="14"/>
  <c r="Q344" i="14"/>
  <c r="R335" i="14"/>
  <c r="R324" i="14"/>
  <c r="R288" i="14"/>
  <c r="Q275" i="14"/>
  <c r="Q265" i="14"/>
  <c r="Q222" i="14"/>
  <c r="Q209" i="14"/>
  <c r="Q183" i="14"/>
  <c r="R151" i="14"/>
  <c r="R466" i="14"/>
  <c r="Q439" i="14"/>
  <c r="Q419" i="14"/>
  <c r="Q395" i="14"/>
  <c r="R369" i="14"/>
  <c r="Q324" i="14"/>
  <c r="Q288" i="14"/>
  <c r="Q259" i="14"/>
  <c r="R245" i="14"/>
  <c r="Q178" i="14"/>
  <c r="R162" i="14"/>
  <c r="R138" i="14"/>
  <c r="R459" i="14"/>
  <c r="R436" i="14"/>
  <c r="Q401" i="14"/>
  <c r="Q369" i="14"/>
  <c r="Q317" i="14"/>
  <c r="R238" i="14"/>
  <c r="R191" i="14"/>
  <c r="R154" i="14"/>
  <c r="R500" i="14"/>
  <c r="Q471" i="14"/>
  <c r="Q425" i="14"/>
  <c r="R387" i="14"/>
  <c r="R353" i="14"/>
  <c r="Q311" i="14"/>
  <c r="Q148" i="14"/>
  <c r="K478" i="14"/>
  <c r="BE478" i="14"/>
  <c r="K443" i="14"/>
  <c r="BE443" i="14"/>
  <c r="BK401" i="14"/>
  <c r="BK305" i="14"/>
  <c r="BK262" i="14"/>
  <c r="K409" i="14"/>
  <c r="BE409" i="14" s="1"/>
  <c r="BK347" i="14"/>
  <c r="K308" i="14"/>
  <c r="BE308" i="14"/>
  <c r="BK173" i="14"/>
  <c r="BK500" i="14"/>
  <c r="BK419" i="14"/>
  <c r="BK332" i="14"/>
  <c r="K199" i="14"/>
  <c r="BE199" i="14"/>
  <c r="BK453" i="14"/>
  <c r="K422" i="14"/>
  <c r="BE422" i="14" s="1"/>
  <c r="K366" i="14"/>
  <c r="BE366" i="14" s="1"/>
  <c r="BK288" i="14"/>
  <c r="K209" i="14"/>
  <c r="BE209" i="14"/>
  <c r="K151" i="14"/>
  <c r="BE151" i="14"/>
  <c r="BK377" i="14"/>
  <c r="K235" i="14"/>
  <c r="BE235" i="14" s="1"/>
  <c r="BK391" i="14"/>
  <c r="BK135" i="14"/>
  <c r="BK404" i="14"/>
  <c r="BK284" i="14"/>
  <c r="K379" i="14"/>
  <c r="BE379" i="14" s="1"/>
  <c r="BK165" i="14"/>
  <c r="R375" i="15"/>
  <c r="R321" i="15"/>
  <c r="Q253" i="15"/>
  <c r="Q141" i="15"/>
  <c r="R410" i="15"/>
  <c r="R369" i="15"/>
  <c r="R285" i="15"/>
  <c r="R206" i="15"/>
  <c r="R147" i="15"/>
  <c r="R379" i="15"/>
  <c r="Q335" i="15"/>
  <c r="Q279" i="15"/>
  <c r="R229" i="15"/>
  <c r="R161" i="15"/>
  <c r="R355" i="15"/>
  <c r="Q307" i="15"/>
  <c r="Q235" i="15"/>
  <c r="Q201" i="15"/>
  <c r="R138" i="15"/>
  <c r="Q367" i="15"/>
  <c r="Q343" i="15"/>
  <c r="Q313" i="15"/>
  <c r="R246" i="15"/>
  <c r="Q175" i="15"/>
  <c r="Q433" i="15"/>
  <c r="Q381" i="15"/>
  <c r="Q310" i="15"/>
  <c r="R270" i="15"/>
  <c r="Q219" i="15"/>
  <c r="R175" i="15"/>
  <c r="Q138" i="15"/>
  <c r="Q375" i="15"/>
  <c r="R358" i="15"/>
  <c r="Q324" i="15"/>
  <c r="R313" i="15"/>
  <c r="R267" i="15"/>
  <c r="R430" i="15"/>
  <c r="R391" i="15"/>
  <c r="Q358" i="15"/>
  <c r="R295" i="15"/>
  <c r="Q259" i="15"/>
  <c r="Q147" i="15"/>
  <c r="BK394" i="15"/>
  <c r="K337" i="15"/>
  <c r="BE337" i="15" s="1"/>
  <c r="K211" i="15"/>
  <c r="BE211" i="15" s="1"/>
  <c r="K437" i="15"/>
  <c r="BE437" i="15" s="1"/>
  <c r="BK369" i="15"/>
  <c r="K256" i="15"/>
  <c r="BE256" i="15"/>
  <c r="BK161" i="15"/>
  <c r="K375" i="15"/>
  <c r="BE375" i="15" s="1"/>
  <c r="BK201" i="15"/>
  <c r="K383" i="15"/>
  <c r="BE383" i="15"/>
  <c r="K301" i="15"/>
  <c r="BE301" i="15"/>
  <c r="BK144" i="15"/>
  <c r="K267" i="15"/>
  <c r="BE267" i="15" s="1"/>
  <c r="BK321" i="15"/>
  <c r="K335" i="15"/>
  <c r="BE335" i="15"/>
  <c r="BK310" i="15"/>
  <c r="BK204" i="15"/>
  <c r="BK178" i="15"/>
  <c r="R579" i="16"/>
  <c r="Q502" i="16"/>
  <c r="R448" i="16"/>
  <c r="Q264" i="16"/>
  <c r="R544" i="16"/>
  <c r="Q455" i="16"/>
  <c r="R358" i="16"/>
  <c r="R195" i="16"/>
  <c r="R525" i="16"/>
  <c r="R466" i="16"/>
  <c r="Q437" i="16"/>
  <c r="R417" i="16"/>
  <c r="Q403" i="16"/>
  <c r="Q391" i="16"/>
  <c r="R340" i="16"/>
  <c r="Q294" i="16"/>
  <c r="R231" i="16"/>
  <c r="R562" i="16"/>
  <c r="Q496" i="16"/>
  <c r="Q457" i="16"/>
  <c r="Q422" i="16"/>
  <c r="Q412" i="16"/>
  <c r="Q389" i="16"/>
  <c r="R313" i="16"/>
  <c r="Q208" i="16"/>
  <c r="Q167" i="16"/>
  <c r="R484" i="16"/>
  <c r="Q376" i="16"/>
  <c r="R264" i="16"/>
  <c r="R208" i="16"/>
  <c r="R155" i="16"/>
  <c r="R496" i="16"/>
  <c r="R294" i="16"/>
  <c r="R176" i="16"/>
  <c r="Q565" i="16"/>
  <c r="Q487" i="16"/>
  <c r="R342" i="16"/>
  <c r="R316" i="16"/>
  <c r="R269" i="16"/>
  <c r="R170" i="16"/>
  <c r="R584" i="16"/>
  <c r="R510" i="16"/>
  <c r="R376" i="16"/>
  <c r="R304" i="16"/>
  <c r="Q228" i="16"/>
  <c r="BK562" i="16"/>
  <c r="K442" i="16"/>
  <c r="BE442" i="16" s="1"/>
  <c r="BK332" i="16"/>
  <c r="BK198" i="16"/>
  <c r="K508" i="16"/>
  <c r="BE508" i="16" s="1"/>
  <c r="BK394" i="16"/>
  <c r="BK231" i="16"/>
  <c r="BK146" i="16"/>
  <c r="K502" i="16"/>
  <c r="BE502" i="16"/>
  <c r="K374" i="16"/>
  <c r="BE374" i="16" s="1"/>
  <c r="BK223" i="16"/>
  <c r="BK455" i="16"/>
  <c r="BK355" i="16"/>
  <c r="K179" i="16"/>
  <c r="BE179" i="16" s="1"/>
  <c r="K484" i="16"/>
  <c r="BE484" i="16" s="1"/>
  <c r="BK326" i="16"/>
  <c r="BK493" i="16"/>
  <c r="BK352" i="16"/>
  <c r="K164" i="16"/>
  <c r="BE164" i="16"/>
  <c r="K376" i="16"/>
  <c r="BE376" i="16"/>
  <c r="BK269" i="16"/>
  <c r="K149" i="16"/>
  <c r="BE149" i="16" s="1"/>
  <c r="K422" i="16"/>
  <c r="BE422" i="16" s="1"/>
  <c r="Q338" i="17"/>
  <c r="Q397" i="17"/>
  <c r="Q315" i="17"/>
  <c r="Q248" i="17"/>
  <c r="Q168" i="17"/>
  <c r="R390" i="17"/>
  <c r="Q327" i="17"/>
  <c r="R234" i="17"/>
  <c r="R165" i="17"/>
  <c r="Q357" i="17"/>
  <c r="R324" i="17"/>
  <c r="Q211" i="17"/>
  <c r="R140" i="17"/>
  <c r="Q349" i="17"/>
  <c r="R312" i="17"/>
  <c r="Q269" i="17"/>
  <c r="R191" i="17"/>
  <c r="R380" i="17"/>
  <c r="Q289" i="17"/>
  <c r="Q165" i="17"/>
  <c r="R349" i="17"/>
  <c r="R240" i="17"/>
  <c r="Q329" i="17"/>
  <c r="R260" i="17"/>
  <c r="Q214" i="17"/>
  <c r="K346" i="17"/>
  <c r="BE346" i="17"/>
  <c r="BK390" i="17"/>
  <c r="BK276" i="17"/>
  <c r="BK368" i="17"/>
  <c r="K361" i="17"/>
  <c r="BE361" i="17" s="1"/>
  <c r="K231" i="17"/>
  <c r="BE231" i="17" s="1"/>
  <c r="BK327" i="17"/>
  <c r="K159" i="17"/>
  <c r="BE159" i="17" s="1"/>
  <c r="K332" i="17"/>
  <c r="BE332" i="17"/>
  <c r="BK216" i="17"/>
  <c r="BK196" i="17"/>
  <c r="K248" i="17"/>
  <c r="BE248" i="17"/>
  <c r="Q295" i="18"/>
  <c r="Q149" i="18"/>
  <c r="Q258" i="18"/>
  <c r="R146" i="18"/>
  <c r="R281" i="18"/>
  <c r="R232" i="18"/>
  <c r="R178" i="18"/>
  <c r="Q325" i="18"/>
  <c r="Q285" i="18"/>
  <c r="R211" i="18"/>
  <c r="R149" i="18"/>
  <c r="Q163" i="18"/>
  <c r="R258" i="18"/>
  <c r="R321" i="18"/>
  <c r="R274" i="18"/>
  <c r="Q173" i="18"/>
  <c r="Q281" i="18"/>
  <c r="R205" i="18"/>
  <c r="R163" i="18"/>
  <c r="BK307" i="18"/>
  <c r="BK321" i="18"/>
  <c r="BK232" i="18"/>
  <c r="BK317" i="18"/>
  <c r="BK199" i="18"/>
  <c r="BK255" i="18"/>
  <c r="BK134" i="18"/>
  <c r="K281" i="18"/>
  <c r="BE281" i="18"/>
  <c r="K258" i="18"/>
  <c r="BE258" i="18"/>
  <c r="BK143" i="18"/>
  <c r="BK140" i="18"/>
  <c r="R152" i="19"/>
  <c r="Q133" i="19"/>
  <c r="R165" i="19"/>
  <c r="R150" i="19"/>
  <c r="Q150" i="19"/>
  <c r="R160" i="19"/>
  <c r="Q139" i="19"/>
  <c r="Q142" i="19"/>
  <c r="BK158" i="19"/>
  <c r="K130" i="19"/>
  <c r="BE130" i="19" s="1"/>
  <c r="BK160" i="19"/>
  <c r="BK152" i="19"/>
  <c r="R196" i="20"/>
  <c r="R172" i="20"/>
  <c r="R167" i="20"/>
  <c r="R134" i="20"/>
  <c r="R174" i="20"/>
  <c r="Q170" i="20"/>
  <c r="R181" i="20"/>
  <c r="Q145" i="20"/>
  <c r="R170" i="20"/>
  <c r="R205" i="20"/>
  <c r="Q148" i="20"/>
  <c r="Q151" i="20"/>
  <c r="R148" i="20"/>
  <c r="BK134" i="20"/>
  <c r="K145" i="20"/>
  <c r="BE145" i="20" s="1"/>
  <c r="K137" i="20"/>
  <c r="BE137" i="20" s="1"/>
  <c r="Q234" i="21"/>
  <c r="Q178" i="21"/>
  <c r="R252" i="21"/>
  <c r="Q166" i="21"/>
  <c r="Q222" i="21"/>
  <c r="R163" i="21"/>
  <c r="Q243" i="21"/>
  <c r="Q163" i="21"/>
  <c r="Q205" i="21"/>
  <c r="Q237" i="21"/>
  <c r="Q148" i="21"/>
  <c r="Q187" i="21"/>
  <c r="R234" i="21"/>
  <c r="Q219" i="21"/>
  <c r="K216" i="21"/>
  <c r="BE216" i="21" s="1"/>
  <c r="K130" i="21"/>
  <c r="BE130" i="21" s="1"/>
  <c r="BK133" i="21"/>
  <c r="BK175" i="21"/>
  <c r="K199" i="21"/>
  <c r="BE199" i="21" s="1"/>
  <c r="K163" i="21"/>
  <c r="BE163" i="21" s="1"/>
  <c r="K145" i="21"/>
  <c r="BE145" i="21" s="1"/>
  <c r="Q338" i="22"/>
  <c r="Q236" i="22"/>
  <c r="Q170" i="22"/>
  <c r="R338" i="22"/>
  <c r="R242" i="22"/>
  <c r="Q173" i="22"/>
  <c r="Q269" i="22"/>
  <c r="R155" i="22"/>
  <c r="Q329" i="22"/>
  <c r="Q281" i="22"/>
  <c r="R218" i="22"/>
  <c r="Q152" i="22"/>
  <c r="Q296" i="22"/>
  <c r="Q248" i="22"/>
  <c r="R188" i="22"/>
  <c r="R137" i="22"/>
  <c r="Q302" i="22"/>
  <c r="Q221" i="22"/>
  <c r="R185" i="22"/>
  <c r="R278" i="22"/>
  <c r="R221" i="22"/>
  <c r="Q149" i="22"/>
  <c r="Q287" i="22"/>
  <c r="Q227" i="22"/>
  <c r="Q185" i="22"/>
  <c r="K338" i="22"/>
  <c r="BE338" i="22"/>
  <c r="K266" i="22"/>
  <c r="BE266" i="22"/>
  <c r="K149" i="22"/>
  <c r="BE149" i="22"/>
  <c r="K272" i="22"/>
  <c r="BE272" i="22" s="1"/>
  <c r="BK143" i="22"/>
  <c r="K248" i="22"/>
  <c r="BE248" i="22" s="1"/>
  <c r="K260" i="22"/>
  <c r="BE260" i="22" s="1"/>
  <c r="K293" i="22"/>
  <c r="BE293" i="22" s="1"/>
  <c r="K287" i="22"/>
  <c r="BE287" i="22" s="1"/>
  <c r="K188" i="22"/>
  <c r="BE188" i="22" s="1"/>
  <c r="BK212" i="22"/>
  <c r="K131" i="22"/>
  <c r="BE131" i="22"/>
  <c r="Q432" i="23"/>
  <c r="Q365" i="23"/>
  <c r="R312" i="23"/>
  <c r="R215" i="23"/>
  <c r="Q455" i="23"/>
  <c r="Q434" i="23"/>
  <c r="Q402" i="23"/>
  <c r="Q355" i="23"/>
  <c r="Q295" i="23"/>
  <c r="Q251" i="23"/>
  <c r="R159" i="23"/>
  <c r="R436" i="23"/>
  <c r="Q388" i="23"/>
  <c r="R328" i="23"/>
  <c r="Q297" i="23"/>
  <c r="Q265" i="23"/>
  <c r="R402" i="23"/>
  <c r="Q358" i="23"/>
  <c r="R307" i="23"/>
  <c r="Q269" i="23"/>
  <c r="Q215" i="23"/>
  <c r="R151" i="23"/>
  <c r="R446" i="23"/>
  <c r="Q405" i="23"/>
  <c r="R322" i="23"/>
  <c r="R251" i="23"/>
  <c r="Q464" i="23"/>
  <c r="R388" i="23"/>
  <c r="R337" i="23"/>
  <c r="Q200" i="23"/>
  <c r="Q426" i="23"/>
  <c r="R391" i="23"/>
  <c r="Q325" i="23"/>
  <c r="Q218" i="23"/>
  <c r="R434" i="23"/>
  <c r="R386" i="23"/>
  <c r="R297" i="23"/>
  <c r="R231" i="23"/>
  <c r="BK432" i="23"/>
  <c r="K378" i="23"/>
  <c r="BE378" i="23" s="1"/>
  <c r="BK343" i="23"/>
  <c r="BK258" i="23"/>
  <c r="K174" i="23"/>
  <c r="BE174" i="23" s="1"/>
  <c r="K436" i="23"/>
  <c r="BE436" i="23" s="1"/>
  <c r="K369" i="23"/>
  <c r="BE369" i="23" s="1"/>
  <c r="K459" i="23"/>
  <c r="BE459" i="23" s="1"/>
  <c r="K405" i="23"/>
  <c r="BE405" i="23" s="1"/>
  <c r="BK295" i="23"/>
  <c r="K151" i="23"/>
  <c r="BE151" i="23"/>
  <c r="K333" i="23"/>
  <c r="BE333" i="23" s="1"/>
  <c r="BK129" i="23"/>
  <c r="BK320" i="23"/>
  <c r="BK171" i="23"/>
  <c r="K224" i="23"/>
  <c r="BE224" i="23" s="1"/>
  <c r="K381" i="23"/>
  <c r="BE381" i="23" s="1"/>
  <c r="K161" i="23"/>
  <c r="BE161" i="23" s="1"/>
  <c r="BK328" i="23"/>
  <c r="K207" i="23"/>
  <c r="BE207" i="23"/>
  <c r="Q146" i="2"/>
  <c r="R150" i="2"/>
  <c r="Q168" i="2"/>
  <c r="Q150" i="2"/>
  <c r="R138" i="2"/>
  <c r="Q152" i="2"/>
  <c r="R172" i="2"/>
  <c r="Q170" i="2"/>
  <c r="R140" i="2"/>
  <c r="BK160" i="2"/>
  <c r="K136" i="2"/>
  <c r="BE136" i="2"/>
  <c r="K148" i="2"/>
  <c r="BE148" i="2"/>
  <c r="K138" i="2"/>
  <c r="BE138" i="2"/>
  <c r="BK140" i="2"/>
  <c r="R515" i="3"/>
  <c r="Q475" i="3"/>
  <c r="Q424" i="3"/>
  <c r="Q395" i="3"/>
  <c r="R348" i="3"/>
  <c r="R299" i="3"/>
  <c r="R199" i="3"/>
  <c r="R484" i="3"/>
  <c r="Q456" i="3"/>
  <c r="Q382" i="3"/>
  <c r="R209" i="3"/>
  <c r="Q178" i="3"/>
  <c r="Q172" i="3"/>
  <c r="Q169" i="3"/>
  <c r="Q511" i="3"/>
  <c r="Q496" i="3"/>
  <c r="R488" i="3"/>
  <c r="R439" i="3"/>
  <c r="R429" i="3"/>
  <c r="R419" i="3"/>
  <c r="Q416" i="3"/>
  <c r="Q413" i="3"/>
  <c r="R379" i="3"/>
  <c r="Q373" i="3"/>
  <c r="Q345" i="3"/>
  <c r="R302" i="3"/>
  <c r="Q226" i="3"/>
  <c r="R207" i="3"/>
  <c r="Q175" i="3"/>
  <c r="Q160" i="3"/>
  <c r="R154" i="3"/>
  <c r="Q505" i="3"/>
  <c r="R481" i="3"/>
  <c r="R441" i="3"/>
  <c r="R426" i="3"/>
  <c r="Q419" i="3"/>
  <c r="R363" i="3"/>
  <c r="Q299" i="3"/>
  <c r="R186" i="3"/>
  <c r="Q141" i="3"/>
  <c r="Q385" i="3"/>
  <c r="R241" i="3"/>
  <c r="R183" i="3"/>
  <c r="Q465" i="3"/>
  <c r="Q392" i="3"/>
  <c r="R229" i="3"/>
  <c r="R462" i="3"/>
  <c r="Q379" i="3"/>
  <c r="Q279" i="3"/>
  <c r="Q209" i="3"/>
  <c r="R532" i="3"/>
  <c r="Q478" i="3"/>
  <c r="Q432" i="3"/>
  <c r="Q363" i="3"/>
  <c r="R329" i="3"/>
  <c r="R178" i="3"/>
  <c r="BK429" i="3"/>
  <c r="K335" i="3"/>
  <c r="BE335" i="3"/>
  <c r="BK186" i="3"/>
  <c r="K369" i="3"/>
  <c r="BE369" i="3" s="1"/>
  <c r="K154" i="3"/>
  <c r="BE154" i="3" s="1"/>
  <c r="K447" i="3"/>
  <c r="BE447" i="3" s="1"/>
  <c r="K320" i="3"/>
  <c r="BE320" i="3" s="1"/>
  <c r="BK235" i="3"/>
  <c r="K212" i="3"/>
  <c r="BE212" i="3"/>
  <c r="BK310" i="3"/>
  <c r="BK229" i="3"/>
  <c r="K488" i="3"/>
  <c r="BE488" i="3"/>
  <c r="K410" i="3"/>
  <c r="BE410" i="3"/>
  <c r="BK356" i="3"/>
  <c r="BK484" i="3"/>
  <c r="BK276" i="3"/>
  <c r="BK432" i="3"/>
  <c r="BK151" i="3"/>
  <c r="BK313" i="3"/>
  <c r="R345" i="4"/>
  <c r="R274" i="4"/>
  <c r="Q201" i="4"/>
  <c r="R381" i="4"/>
  <c r="Q345" i="4"/>
  <c r="R180" i="4"/>
  <c r="Q472" i="4"/>
  <c r="Q378" i="4"/>
  <c r="R318" i="4"/>
  <c r="Q193" i="4"/>
  <c r="Q414" i="4"/>
  <c r="Q277" i="4"/>
  <c r="R201" i="4"/>
  <c r="R151" i="4"/>
  <c r="Q430" i="4"/>
  <c r="Q354" i="4"/>
  <c r="Q259" i="4"/>
  <c r="Q209" i="4"/>
  <c r="R430" i="4"/>
  <c r="R396" i="4"/>
  <c r="Q300" i="4"/>
  <c r="R241" i="4"/>
  <c r="R456" i="4"/>
  <c r="R417" i="4"/>
  <c r="R366" i="4"/>
  <c r="Q303" i="4"/>
  <c r="R171" i="4"/>
  <c r="Q427" i="4"/>
  <c r="Q384" i="4"/>
  <c r="R223" i="4"/>
  <c r="BK314" i="4"/>
  <c r="BK472" i="4"/>
  <c r="BK351" i="4"/>
  <c r="K141" i="4"/>
  <c r="BE141" i="4" s="1"/>
  <c r="BK269" i="4"/>
  <c r="K421" i="4"/>
  <c r="BE421" i="4"/>
  <c r="BK300" i="4"/>
  <c r="K206" i="4"/>
  <c r="BE206" i="4" s="1"/>
  <c r="K424" i="4"/>
  <c r="BE424" i="4" s="1"/>
  <c r="K345" i="4"/>
  <c r="BE345" i="4" s="1"/>
  <c r="BK402" i="4"/>
  <c r="BK212" i="4"/>
  <c r="BK390" i="4"/>
  <c r="Q284" i="5"/>
  <c r="Q215" i="5"/>
  <c r="R141" i="5"/>
  <c r="R410" i="5"/>
  <c r="R370" i="5"/>
  <c r="Q236" i="5"/>
  <c r="Q367" i="5"/>
  <c r="R308" i="5"/>
  <c r="Q184" i="5"/>
  <c r="Q439" i="5"/>
  <c r="R353" i="5"/>
  <c r="R184" i="5"/>
  <c r="Q414" i="5"/>
  <c r="Q359" i="5"/>
  <c r="Q311" i="5"/>
  <c r="Q269" i="5"/>
  <c r="R166" i="5"/>
  <c r="Q353" i="5"/>
  <c r="R284" i="5"/>
  <c r="Q166" i="5"/>
  <c r="R402" i="5"/>
  <c r="R343" i="5"/>
  <c r="R257" i="5"/>
  <c r="Q160" i="5"/>
  <c r="K424" i="5"/>
  <c r="BE424" i="5"/>
  <c r="BK376" i="5"/>
  <c r="K269" i="5"/>
  <c r="BE269" i="5" s="1"/>
  <c r="BK141" i="5"/>
  <c r="K332" i="5"/>
  <c r="BE332" i="5"/>
  <c r="BK151" i="5"/>
  <c r="K251" i="5"/>
  <c r="BE251" i="5" s="1"/>
  <c r="BK157" i="5"/>
  <c r="K343" i="5"/>
  <c r="BE343" i="5"/>
  <c r="K171" i="5"/>
  <c r="BE171" i="5"/>
  <c r="BK392" i="5"/>
  <c r="K218" i="5"/>
  <c r="BE218" i="5" s="1"/>
  <c r="BK272" i="5"/>
  <c r="K223" i="5"/>
  <c r="BE223" i="5"/>
  <c r="Q353" i="6"/>
  <c r="R310" i="6"/>
  <c r="R248" i="6"/>
  <c r="R142" i="6"/>
  <c r="R307" i="6"/>
  <c r="Q214" i="6"/>
  <c r="R361" i="6"/>
  <c r="R301" i="6"/>
  <c r="Q206" i="6"/>
  <c r="Q345" i="6"/>
  <c r="Q266" i="6"/>
  <c r="R183" i="6"/>
  <c r="R313" i="6"/>
  <c r="Q274" i="6"/>
  <c r="Q248" i="6"/>
  <c r="R365" i="6"/>
  <c r="Q307" i="6"/>
  <c r="Q151" i="6"/>
  <c r="BK328" i="6"/>
  <c r="K206" i="6"/>
  <c r="BE206" i="6" s="1"/>
  <c r="K365" i="6"/>
  <c r="BE365" i="6" s="1"/>
  <c r="K316" i="6"/>
  <c r="BE316" i="6" s="1"/>
  <c r="K349" i="6"/>
  <c r="BE349" i="6" s="1"/>
  <c r="BK145" i="6"/>
  <c r="K283" i="6"/>
  <c r="BE283" i="6"/>
  <c r="BK301" i="6"/>
  <c r="R329" i="7"/>
  <c r="Q263" i="7"/>
  <c r="R145" i="7"/>
  <c r="Q317" i="7"/>
  <c r="Q227" i="7"/>
  <c r="Q370" i="7"/>
  <c r="R242" i="7"/>
  <c r="R142" i="7"/>
  <c r="Q270" i="7"/>
  <c r="R191" i="7"/>
  <c r="Q362" i="7"/>
  <c r="Q206" i="7"/>
  <c r="R299" i="7"/>
  <c r="R237" i="7"/>
  <c r="Q291" i="7"/>
  <c r="Q230" i="7"/>
  <c r="Q346" i="7"/>
  <c r="R175" i="7"/>
  <c r="Q139" i="7"/>
  <c r="BK266" i="7"/>
  <c r="K346" i="7"/>
  <c r="BE346" i="7" s="1"/>
  <c r="BK142" i="7"/>
  <c r="BK285" i="7"/>
  <c r="BK336" i="7"/>
  <c r="K196" i="7"/>
  <c r="BE196" i="7"/>
  <c r="BK323" i="7"/>
  <c r="K297" i="7"/>
  <c r="BE297" i="7" s="1"/>
  <c r="K263" i="7"/>
  <c r="BE263" i="7" s="1"/>
  <c r="K145" i="7"/>
  <c r="BE145" i="7" s="1"/>
  <c r="Q395" i="8"/>
  <c r="R273" i="8"/>
  <c r="Q402" i="8"/>
  <c r="R353" i="8"/>
  <c r="R309" i="8"/>
  <c r="R157" i="8"/>
  <c r="Q324" i="8"/>
  <c r="Q269" i="8"/>
  <c r="Q157" i="8"/>
  <c r="R336" i="8"/>
  <c r="R177" i="8"/>
  <c r="R415" i="8"/>
  <c r="R348" i="8"/>
  <c r="Q306" i="8"/>
  <c r="Q195" i="8"/>
  <c r="Q415" i="8"/>
  <c r="Q348" i="8"/>
  <c r="Q263" i="8"/>
  <c r="R195" i="8"/>
  <c r="Q342" i="8"/>
  <c r="R207" i="8"/>
  <c r="R454" i="8"/>
  <c r="R332" i="8"/>
  <c r="R230" i="8"/>
  <c r="R160" i="8"/>
  <c r="BK402" i="8"/>
  <c r="K329" i="8"/>
  <c r="BE329" i="8" s="1"/>
  <c r="BK227" i="8"/>
  <c r="K405" i="8"/>
  <c r="BE405" i="8"/>
  <c r="K151" i="8"/>
  <c r="BE151" i="8"/>
  <c r="K356" i="8"/>
  <c r="BE356" i="8"/>
  <c r="BK438" i="8"/>
  <c r="BK389" i="8"/>
  <c r="K180" i="8"/>
  <c r="BE180" i="8"/>
  <c r="K351" i="8"/>
  <c r="BE351" i="8"/>
  <c r="BK204" i="8"/>
  <c r="K148" i="8"/>
  <c r="BE148" i="8" s="1"/>
  <c r="BK160" i="8"/>
  <c r="BK172" i="8"/>
  <c r="R415" i="9"/>
  <c r="Q377" i="9"/>
  <c r="R320" i="9"/>
  <c r="R224" i="9"/>
  <c r="Q151" i="9"/>
  <c r="Q363" i="9"/>
  <c r="Q145" i="9"/>
  <c r="Q432" i="9"/>
  <c r="Q313" i="9"/>
  <c r="R200" i="9"/>
  <c r="Q464" i="9"/>
  <c r="R327" i="9"/>
  <c r="Q200" i="9"/>
  <c r="R174" i="9"/>
  <c r="R138" i="9"/>
  <c r="R403" i="9"/>
  <c r="R336" i="9"/>
  <c r="R229" i="9"/>
  <c r="R354" i="9"/>
  <c r="Q320" i="9"/>
  <c r="R290" i="9"/>
  <c r="Q232" i="9"/>
  <c r="Q389" i="9"/>
  <c r="Q290" i="9"/>
  <c r="Q478" i="9"/>
  <c r="BK409" i="9"/>
  <c r="Q351" i="9"/>
  <c r="Q333" i="9"/>
  <c r="R277" i="9"/>
  <c r="Q229" i="9"/>
  <c r="K428" i="9"/>
  <c r="BE428" i="9" s="1"/>
  <c r="K357" i="9"/>
  <c r="BE357" i="9" s="1"/>
  <c r="K296" i="9"/>
  <c r="BE296" i="9" s="1"/>
  <c r="K160" i="9"/>
  <c r="BE160" i="9" s="1"/>
  <c r="BK389" i="9"/>
  <c r="K174" i="9"/>
  <c r="BE174" i="9"/>
  <c r="K409" i="9"/>
  <c r="BE409" i="9"/>
  <c r="BK247" i="9"/>
  <c r="K454" i="9"/>
  <c r="BE454" i="9" s="1"/>
  <c r="Q286" i="17"/>
  <c r="Q201" i="17"/>
  <c r="Q352" i="17"/>
  <c r="Q298" i="17"/>
  <c r="Q266" i="17"/>
  <c r="R162" i="17"/>
  <c r="R298" i="17"/>
  <c r="R201" i="17"/>
  <c r="R338" i="17"/>
  <c r="R231" i="17"/>
  <c r="Q361" i="17"/>
  <c r="R301" i="17"/>
  <c r="R221" i="17"/>
  <c r="R137" i="17"/>
  <c r="BK145" i="17"/>
  <c r="K364" i="17"/>
  <c r="BE364" i="17" s="1"/>
  <c r="BK245" i="17"/>
  <c r="K371" i="17"/>
  <c r="BE371" i="17" s="1"/>
  <c r="K240" i="17"/>
  <c r="BE240" i="17" s="1"/>
  <c r="BK318" i="17"/>
  <c r="K221" i="17"/>
  <c r="BE221" i="17" s="1"/>
  <c r="BK269" i="17"/>
  <c r="BK349" i="17"/>
  <c r="BK273" i="17"/>
  <c r="K315" i="17"/>
  <c r="BE315" i="17" s="1"/>
  <c r="BK263" i="17"/>
  <c r="K151" i="17"/>
  <c r="BE151" i="17" s="1"/>
  <c r="Q190" i="18"/>
  <c r="Q292" i="18"/>
  <c r="Q187" i="18"/>
  <c r="Q314" i="18"/>
  <c r="R163" i="20"/>
  <c r="Q178" i="20"/>
  <c r="Q184" i="20"/>
  <c r="BK186" i="20"/>
  <c r="K202" i="20"/>
  <c r="BE202" i="20"/>
  <c r="K199" i="20"/>
  <c r="BE199" i="20"/>
  <c r="BK178" i="20"/>
  <c r="Q231" i="21"/>
  <c r="R261" i="21"/>
  <c r="R178" i="21"/>
  <c r="R237" i="21"/>
  <c r="R169" i="21"/>
  <c r="Q255" i="21"/>
  <c r="Q157" i="21"/>
  <c r="Q216" i="21"/>
  <c r="Q225" i="21"/>
  <c r="R258" i="21"/>
  <c r="Q184" i="21"/>
  <c r="R160" i="21"/>
  <c r="K255" i="21"/>
  <c r="BE255" i="21" s="1"/>
  <c r="BK210" i="21"/>
  <c r="K231" i="21"/>
  <c r="BE231" i="21"/>
  <c r="K181" i="21"/>
  <c r="BE181" i="21"/>
  <c r="K258" i="21"/>
  <c r="BE258" i="21"/>
  <c r="BK148" i="21"/>
  <c r="BK237" i="21"/>
  <c r="K154" i="21"/>
  <c r="BE154" i="21"/>
  <c r="Q341" i="22"/>
  <c r="Q272" i="22"/>
  <c r="Q206" i="22"/>
  <c r="Q155" i="22"/>
  <c r="R293" i="22"/>
  <c r="Q200" i="22"/>
  <c r="R308" i="22"/>
  <c r="Q254" i="22"/>
  <c r="R146" i="22"/>
  <c r="R299" i="22"/>
  <c r="Q263" i="22"/>
  <c r="Q212" i="22"/>
  <c r="Q146" i="22"/>
  <c r="Q314" i="22"/>
  <c r="R251" i="22"/>
  <c r="R176" i="22"/>
  <c r="Q305" i="22"/>
  <c r="Q233" i="22"/>
  <c r="R200" i="22"/>
  <c r="R152" i="22"/>
  <c r="R281" i="22"/>
  <c r="R233" i="22"/>
  <c r="R182" i="22"/>
  <c r="R305" i="22"/>
  <c r="R248" i="22"/>
  <c r="Q218" i="22"/>
  <c r="R170" i="22"/>
  <c r="BK323" i="22"/>
  <c r="K251" i="22"/>
  <c r="BE251" i="22"/>
  <c r="K329" i="22"/>
  <c r="BE329" i="22"/>
  <c r="K242" i="22"/>
  <c r="BE242" i="22"/>
  <c r="K341" i="22"/>
  <c r="BE341" i="22"/>
  <c r="K173" i="22"/>
  <c r="BE173" i="22"/>
  <c r="K233" i="22"/>
  <c r="BE233" i="22"/>
  <c r="K146" i="22"/>
  <c r="BE146" i="22"/>
  <c r="BK299" i="22"/>
  <c r="BK245" i="22"/>
  <c r="BK302" i="22"/>
  <c r="K203" i="22"/>
  <c r="BE203" i="22" s="1"/>
  <c r="BK152" i="22"/>
  <c r="Q444" i="23"/>
  <c r="Q343" i="23"/>
  <c r="Q247" i="23"/>
  <c r="R177" i="23"/>
  <c r="R142" i="23"/>
  <c r="R440" i="23"/>
  <c r="Q396" i="23"/>
  <c r="R330" i="23"/>
  <c r="Q292" i="23"/>
  <c r="Q238" i="23"/>
  <c r="Q148" i="23"/>
  <c r="R430" i="23"/>
  <c r="R358" i="23"/>
  <c r="R317" i="23"/>
  <c r="R289" i="23"/>
  <c r="R244" i="23"/>
  <c r="Q161" i="23"/>
  <c r="R417" i="23"/>
  <c r="R376" i="23"/>
  <c r="R346" i="23"/>
  <c r="Q277" i="23"/>
  <c r="R235" i="23"/>
  <c r="R207" i="23"/>
  <c r="R148" i="23"/>
  <c r="R442" i="23"/>
  <c r="Q391" i="23"/>
  <c r="Q333" i="23"/>
  <c r="R254" i="23"/>
  <c r="R139" i="23"/>
  <c r="Q322" i="23"/>
  <c r="Q267" i="23"/>
  <c r="R136" i="23"/>
  <c r="Q383" i="23"/>
  <c r="Q274" i="23"/>
  <c r="R469" i="23"/>
  <c r="R363" i="23"/>
  <c r="R263" i="23"/>
  <c r="BK476" i="23"/>
  <c r="BK417" i="23"/>
  <c r="K325" i="23"/>
  <c r="BE325" i="23" s="1"/>
  <c r="K200" i="23"/>
  <c r="BE200" i="23" s="1"/>
  <c r="K440" i="23"/>
  <c r="BE440" i="23" s="1"/>
  <c r="BK383" i="23"/>
  <c r="K300" i="23"/>
  <c r="BE300" i="23"/>
  <c r="K426" i="23"/>
  <c r="BE426" i="23"/>
  <c r="K274" i="23"/>
  <c r="BE274" i="23"/>
  <c r="K187" i="23"/>
  <c r="BE187" i="23"/>
  <c r="BK391" i="23"/>
  <c r="BK154" i="23"/>
  <c r="K350" i="23"/>
  <c r="BE350" i="23"/>
  <c r="BK251" i="23"/>
  <c r="K263" i="23"/>
  <c r="BE263" i="23" s="1"/>
  <c r="BK396" i="23"/>
  <c r="BK202" i="23"/>
  <c r="K346" i="23"/>
  <c r="BE346" i="23" s="1"/>
  <c r="BK238" i="23"/>
  <c r="T127" i="2" l="1"/>
  <c r="T126" i="2" s="1"/>
  <c r="T125" i="2" s="1"/>
  <c r="AW96" i="1" s="1"/>
  <c r="T167" i="2"/>
  <c r="T137" i="3"/>
  <c r="V298" i="3"/>
  <c r="V309" i="3"/>
  <c r="V319" i="3"/>
  <c r="Q355" i="3"/>
  <c r="I105" i="3" s="1"/>
  <c r="X487" i="3"/>
  <c r="X471" i="3"/>
  <c r="Q514" i="3"/>
  <c r="I108" i="3"/>
  <c r="T137" i="4"/>
  <c r="R293" i="4"/>
  <c r="J103" i="4" s="1"/>
  <c r="R331" i="4"/>
  <c r="J105" i="4"/>
  <c r="V433" i="4"/>
  <c r="V420" i="4" s="1"/>
  <c r="V459" i="4"/>
  <c r="R137" i="5"/>
  <c r="X268" i="5"/>
  <c r="V401" i="5"/>
  <c r="V388" i="5"/>
  <c r="Q427" i="5"/>
  <c r="I108" i="5"/>
  <c r="Q135" i="6"/>
  <c r="X259" i="6"/>
  <c r="V273" i="6"/>
  <c r="T344" i="6"/>
  <c r="T334" i="6" s="1"/>
  <c r="Q259" i="7"/>
  <c r="I103" i="7" s="1"/>
  <c r="T273" i="7"/>
  <c r="Q135" i="11"/>
  <c r="V259" i="11"/>
  <c r="R273" i="11"/>
  <c r="J105" i="11" s="1"/>
  <c r="X362" i="11"/>
  <c r="T385" i="11"/>
  <c r="T381" i="11" s="1"/>
  <c r="T380" i="11" s="1"/>
  <c r="Q385" i="11"/>
  <c r="Q381" i="11"/>
  <c r="Q380" i="11" s="1"/>
  <c r="I109" i="11" s="1"/>
  <c r="T134" i="12"/>
  <c r="V278" i="12"/>
  <c r="R421" i="12"/>
  <c r="J106" i="12"/>
  <c r="V440" i="12"/>
  <c r="V436" i="12"/>
  <c r="V435" i="12" s="1"/>
  <c r="T304" i="5"/>
  <c r="T401" i="5"/>
  <c r="T388" i="5"/>
  <c r="X427" i="5"/>
  <c r="V135" i="6"/>
  <c r="X344" i="6"/>
  <c r="X334" i="6"/>
  <c r="R135" i="7"/>
  <c r="T259" i="7"/>
  <c r="Q134" i="12"/>
  <c r="V254" i="12"/>
  <c r="R254" i="12"/>
  <c r="J102" i="12"/>
  <c r="V264" i="12"/>
  <c r="X278" i="12"/>
  <c r="V421" i="12"/>
  <c r="T440" i="12"/>
  <c r="T436" i="12" s="1"/>
  <c r="T435" i="12" s="1"/>
  <c r="Q134" i="13"/>
  <c r="X255" i="13"/>
  <c r="T265" i="13"/>
  <c r="X265" i="13"/>
  <c r="R265" i="13"/>
  <c r="J103" i="13" s="1"/>
  <c r="X301" i="13"/>
  <c r="T448" i="13"/>
  <c r="T435" i="13" s="1"/>
  <c r="X448" i="13"/>
  <c r="X435" i="13" s="1"/>
  <c r="V477" i="13"/>
  <c r="Q477" i="13"/>
  <c r="I108" i="13" s="1"/>
  <c r="X134" i="14"/>
  <c r="V258" i="14"/>
  <c r="Q258" i="14"/>
  <c r="I102" i="14"/>
  <c r="V304" i="14"/>
  <c r="T449" i="14"/>
  <c r="R462" i="14"/>
  <c r="J107" i="14" s="1"/>
  <c r="Q474" i="14"/>
  <c r="Q470" i="14" s="1"/>
  <c r="R134" i="15"/>
  <c r="J99" i="15" s="1"/>
  <c r="T266" i="15"/>
  <c r="R266" i="15"/>
  <c r="J105" i="15" s="1"/>
  <c r="V413" i="15"/>
  <c r="V403" i="15" s="1"/>
  <c r="V138" i="16"/>
  <c r="BK280" i="16"/>
  <c r="K280" i="16" s="1"/>
  <c r="K101" i="16"/>
  <c r="Q280" i="16"/>
  <c r="I101" i="16" s="1"/>
  <c r="V287" i="16"/>
  <c r="T303" i="16"/>
  <c r="X303" i="16"/>
  <c r="X339" i="16"/>
  <c r="T531" i="16"/>
  <c r="T518" i="16"/>
  <c r="BK561" i="16"/>
  <c r="K561" i="16" s="1"/>
  <c r="K108" i="16" s="1"/>
  <c r="R561" i="16"/>
  <c r="J108" i="16"/>
  <c r="X573" i="16"/>
  <c r="X572" i="16" s="1"/>
  <c r="T129" i="17"/>
  <c r="R256" i="17"/>
  <c r="J101" i="17" s="1"/>
  <c r="R285" i="17"/>
  <c r="J102" i="17" s="1"/>
  <c r="Q367" i="17"/>
  <c r="Q348" i="17"/>
  <c r="I103" i="17" s="1"/>
  <c r="V393" i="17"/>
  <c r="X130" i="18"/>
  <c r="R270" i="18"/>
  <c r="J101" i="18" s="1"/>
  <c r="R284" i="18"/>
  <c r="J103" i="18"/>
  <c r="R291" i="18"/>
  <c r="J104" i="18" s="1"/>
  <c r="X320" i="18"/>
  <c r="X313" i="18"/>
  <c r="V129" i="19"/>
  <c r="V128" i="19" s="1"/>
  <c r="V127" i="19" s="1"/>
  <c r="R130" i="20"/>
  <c r="R166" i="20"/>
  <c r="R129" i="20" s="1"/>
  <c r="J100" i="20" s="1"/>
  <c r="Q195" i="20"/>
  <c r="Q194" i="20" s="1"/>
  <c r="I103" i="20" s="1"/>
  <c r="T129" i="21"/>
  <c r="T128" i="21" s="1"/>
  <c r="R127" i="22"/>
  <c r="J101" i="22" s="1"/>
  <c r="X127" i="2"/>
  <c r="V167" i="2"/>
  <c r="V126" i="2" s="1"/>
  <c r="V125" i="2" s="1"/>
  <c r="R298" i="3"/>
  <c r="J100" i="3" s="1"/>
  <c r="T319" i="3"/>
  <c r="X355" i="3"/>
  <c r="R487" i="3"/>
  <c r="J107" i="3" s="1"/>
  <c r="T293" i="4"/>
  <c r="Q331" i="4"/>
  <c r="I105" i="4" s="1"/>
  <c r="Q433" i="4"/>
  <c r="I107" i="4" s="1"/>
  <c r="R459" i="4"/>
  <c r="J108" i="4"/>
  <c r="X137" i="5"/>
  <c r="R268" i="5"/>
  <c r="J103" i="5"/>
  <c r="R304" i="5"/>
  <c r="J105" i="5" s="1"/>
  <c r="Q401" i="5"/>
  <c r="I107" i="5"/>
  <c r="V427" i="5"/>
  <c r="X135" i="6"/>
  <c r="V259" i="6"/>
  <c r="Q259" i="6"/>
  <c r="I103" i="6" s="1"/>
  <c r="T273" i="6"/>
  <c r="Q344" i="6"/>
  <c r="I107" i="6"/>
  <c r="X259" i="7"/>
  <c r="R273" i="7"/>
  <c r="J105" i="7"/>
  <c r="X345" i="7"/>
  <c r="X335" i="7" s="1"/>
  <c r="T137" i="8"/>
  <c r="Q280" i="8"/>
  <c r="I103" i="8"/>
  <c r="R316" i="8"/>
  <c r="J105" i="8" s="1"/>
  <c r="V411" i="8"/>
  <c r="V398" i="8"/>
  <c r="R437" i="8"/>
  <c r="J108" i="8" s="1"/>
  <c r="V137" i="9"/>
  <c r="T280" i="9"/>
  <c r="Q316" i="9"/>
  <c r="I105" i="9" s="1"/>
  <c r="T431" i="9"/>
  <c r="T418" i="9" s="1"/>
  <c r="BK460" i="9"/>
  <c r="K460" i="9" s="1"/>
  <c r="K108" i="9" s="1"/>
  <c r="R460" i="9"/>
  <c r="J108" i="9"/>
  <c r="R134" i="10"/>
  <c r="J99" i="10"/>
  <c r="Q272" i="10"/>
  <c r="I105" i="10" s="1"/>
  <c r="V354" i="10"/>
  <c r="V344" i="10" s="1"/>
  <c r="R135" i="11"/>
  <c r="Q259" i="11"/>
  <c r="I103" i="11" s="1"/>
  <c r="T273" i="11"/>
  <c r="R362" i="11"/>
  <c r="J106" i="11" s="1"/>
  <c r="R385" i="11"/>
  <c r="R381" i="11" s="1"/>
  <c r="R134" i="12"/>
  <c r="T254" i="12"/>
  <c r="Q254" i="12"/>
  <c r="I102" i="12" s="1"/>
  <c r="X264" i="12"/>
  <c r="R278" i="12"/>
  <c r="J105" i="12" s="1"/>
  <c r="Q421" i="12"/>
  <c r="I106" i="12" s="1"/>
  <c r="R440" i="12"/>
  <c r="R436" i="12"/>
  <c r="X134" i="13"/>
  <c r="V255" i="13"/>
  <c r="R255" i="13"/>
  <c r="J102" i="13"/>
  <c r="V265" i="13"/>
  <c r="T301" i="13"/>
  <c r="V301" i="13"/>
  <c r="V448" i="13"/>
  <c r="V435" i="13" s="1"/>
  <c r="X477" i="13"/>
  <c r="R134" i="14"/>
  <c r="X258" i="14"/>
  <c r="R258" i="14"/>
  <c r="J102" i="14"/>
  <c r="X268" i="14"/>
  <c r="Q268" i="14"/>
  <c r="I103" i="14" s="1"/>
  <c r="R268" i="14"/>
  <c r="J103" i="14" s="1"/>
  <c r="R138" i="16"/>
  <c r="T280" i="16"/>
  <c r="R280" i="16"/>
  <c r="J101" i="16" s="1"/>
  <c r="X287" i="16"/>
  <c r="R287" i="16"/>
  <c r="J102" i="16"/>
  <c r="Q303" i="16"/>
  <c r="I103" i="16"/>
  <c r="V339" i="16"/>
  <c r="V531" i="16"/>
  <c r="V518" i="16" s="1"/>
  <c r="T561" i="16"/>
  <c r="T573" i="16"/>
  <c r="T572" i="16"/>
  <c r="R573" i="16"/>
  <c r="V129" i="17"/>
  <c r="T256" i="17"/>
  <c r="V367" i="17"/>
  <c r="V348" i="17" s="1"/>
  <c r="R393" i="17"/>
  <c r="J105" i="17" s="1"/>
  <c r="R130" i="18"/>
  <c r="Q270" i="18"/>
  <c r="I101" i="18"/>
  <c r="V291" i="18"/>
  <c r="V320" i="18"/>
  <c r="V313" i="18" s="1"/>
  <c r="T166" i="20"/>
  <c r="V195" i="20"/>
  <c r="V194" i="20"/>
  <c r="X129" i="21"/>
  <c r="X128" i="21"/>
  <c r="X127" i="21" s="1"/>
  <c r="X247" i="21"/>
  <c r="X246" i="21"/>
  <c r="V127" i="22"/>
  <c r="V126" i="22" s="1"/>
  <c r="V125" i="22" s="1"/>
  <c r="R127" i="2"/>
  <c r="X167" i="2"/>
  <c r="V355" i="3"/>
  <c r="Q487" i="3"/>
  <c r="Q471" i="3" s="1"/>
  <c r="I107" i="3"/>
  <c r="R514" i="3"/>
  <c r="J108" i="3" s="1"/>
  <c r="Q137" i="4"/>
  <c r="T331" i="4"/>
  <c r="BK459" i="4"/>
  <c r="K459" i="4" s="1"/>
  <c r="K108" i="4"/>
  <c r="Q137" i="5"/>
  <c r="I99" i="5" s="1"/>
  <c r="V304" i="5"/>
  <c r="R427" i="5"/>
  <c r="J108" i="5" s="1"/>
  <c r="R135" i="6"/>
  <c r="X273" i="6"/>
  <c r="V344" i="6"/>
  <c r="V334" i="6" s="1"/>
  <c r="T135" i="7"/>
  <c r="Q273" i="7"/>
  <c r="I105" i="7"/>
  <c r="R345" i="7"/>
  <c r="J107" i="7"/>
  <c r="X137" i="8"/>
  <c r="T280" i="8"/>
  <c r="T316" i="8"/>
  <c r="Q411" i="8"/>
  <c r="I107" i="8" s="1"/>
  <c r="X437" i="8"/>
  <c r="T137" i="9"/>
  <c r="Q280" i="9"/>
  <c r="I103" i="9" s="1"/>
  <c r="X316" i="9"/>
  <c r="X431" i="9"/>
  <c r="X418" i="9" s="1"/>
  <c r="V460" i="9"/>
  <c r="T134" i="10"/>
  <c r="V134" i="10"/>
  <c r="V258" i="10"/>
  <c r="Q258" i="10"/>
  <c r="I103" i="10"/>
  <c r="V272" i="10"/>
  <c r="Q354" i="10"/>
  <c r="I107" i="10" s="1"/>
  <c r="R134" i="13"/>
  <c r="T255" i="13"/>
  <c r="Q255" i="13"/>
  <c r="I102" i="13" s="1"/>
  <c r="R301" i="13"/>
  <c r="J105" i="13" s="1"/>
  <c r="Q448" i="13"/>
  <c r="I107" i="13" s="1"/>
  <c r="T477" i="13"/>
  <c r="R477" i="13"/>
  <c r="J108" i="13"/>
  <c r="V134" i="14"/>
  <c r="T268" i="14"/>
  <c r="T304" i="14"/>
  <c r="R449" i="14"/>
  <c r="J106" i="14" s="1"/>
  <c r="R474" i="14"/>
  <c r="R470" i="14" s="1"/>
  <c r="R469" i="14" s="1"/>
  <c r="J108" i="14" s="1"/>
  <c r="X134" i="15"/>
  <c r="T242" i="15"/>
  <c r="X242" i="15"/>
  <c r="R242" i="15"/>
  <c r="J102" i="15"/>
  <c r="T252" i="15"/>
  <c r="X252" i="15"/>
  <c r="R252" i="15"/>
  <c r="J103" i="15"/>
  <c r="V266" i="15"/>
  <c r="R413" i="15"/>
  <c r="R403" i="15" s="1"/>
  <c r="J106" i="15" s="1"/>
  <c r="X138" i="16"/>
  <c r="V280" i="16"/>
  <c r="T287" i="16"/>
  <c r="R303" i="16"/>
  <c r="J103" i="16"/>
  <c r="Q339" i="16"/>
  <c r="I105" i="16" s="1"/>
  <c r="X531" i="16"/>
  <c r="X518" i="16" s="1"/>
  <c r="V561" i="16"/>
  <c r="V573" i="16"/>
  <c r="V572" i="16"/>
  <c r="Q129" i="17"/>
  <c r="Q285" i="17"/>
  <c r="I102" i="17"/>
  <c r="R367" i="17"/>
  <c r="R348" i="17"/>
  <c r="J103" i="17" s="1"/>
  <c r="T393" i="17"/>
  <c r="V130" i="18"/>
  <c r="V270" i="18"/>
  <c r="V284" i="18"/>
  <c r="T291" i="18"/>
  <c r="T320" i="18"/>
  <c r="T313" i="18"/>
  <c r="Q129" i="19"/>
  <c r="Q128" i="19"/>
  <c r="T130" i="20"/>
  <c r="T129" i="20" s="1"/>
  <c r="Q129" i="21"/>
  <c r="Q128" i="21"/>
  <c r="I100" i="21" s="1"/>
  <c r="Q247" i="21"/>
  <c r="Q246" i="21" s="1"/>
  <c r="Q127" i="21" s="1"/>
  <c r="I102" i="21"/>
  <c r="T127" i="22"/>
  <c r="T126" i="22" s="1"/>
  <c r="T125" i="22" s="1"/>
  <c r="AW118" i="1" s="1"/>
  <c r="Q127" i="2"/>
  <c r="R167" i="2"/>
  <c r="J103" i="2" s="1"/>
  <c r="Q137" i="3"/>
  <c r="Q298" i="3"/>
  <c r="I100" i="3" s="1"/>
  <c r="V487" i="3"/>
  <c r="V471" i="3"/>
  <c r="X514" i="3"/>
  <c r="V137" i="4"/>
  <c r="X293" i="4"/>
  <c r="V331" i="4"/>
  <c r="T433" i="4"/>
  <c r="T420" i="4" s="1"/>
  <c r="T459" i="4"/>
  <c r="V137" i="5"/>
  <c r="V268" i="5"/>
  <c r="Q268" i="5"/>
  <c r="I103" i="5" s="1"/>
  <c r="Q304" i="5"/>
  <c r="I105" i="5"/>
  <c r="X401" i="5"/>
  <c r="X388" i="5" s="1"/>
  <c r="T427" i="5"/>
  <c r="R259" i="6"/>
  <c r="J103" i="6"/>
  <c r="Q135" i="7"/>
  <c r="R259" i="7"/>
  <c r="J103" i="7" s="1"/>
  <c r="X273" i="7"/>
  <c r="V345" i="7"/>
  <c r="V335" i="7"/>
  <c r="Q137" i="8"/>
  <c r="V280" i="8"/>
  <c r="V316" i="8"/>
  <c r="R411" i="8"/>
  <c r="R398" i="8" s="1"/>
  <c r="Q437" i="8"/>
  <c r="I108" i="8" s="1"/>
  <c r="Q137" i="9"/>
  <c r="R280" i="9"/>
  <c r="J103" i="9"/>
  <c r="V316" i="9"/>
  <c r="V431" i="9"/>
  <c r="V418" i="9"/>
  <c r="T460" i="9"/>
  <c r="X134" i="10"/>
  <c r="T258" i="10"/>
  <c r="T272" i="10"/>
  <c r="X272" i="10"/>
  <c r="T354" i="10"/>
  <c r="T344" i="10"/>
  <c r="R354" i="10"/>
  <c r="R344" i="10" s="1"/>
  <c r="J106" i="10" s="1"/>
  <c r="V135" i="11"/>
  <c r="X259" i="11"/>
  <c r="X273" i="11"/>
  <c r="V362" i="11"/>
  <c r="V385" i="11"/>
  <c r="V381" i="11"/>
  <c r="V380" i="11" s="1"/>
  <c r="X128" i="23"/>
  <c r="T234" i="23"/>
  <c r="V127" i="2"/>
  <c r="X137" i="3"/>
  <c r="T298" i="3"/>
  <c r="T309" i="3"/>
  <c r="Q309" i="3"/>
  <c r="I102" i="3"/>
  <c r="Q319" i="3"/>
  <c r="I103" i="3"/>
  <c r="R319" i="3"/>
  <c r="J103" i="3"/>
  <c r="X137" i="4"/>
  <c r="V293" i="4"/>
  <c r="R433" i="4"/>
  <c r="J107" i="4"/>
  <c r="Q459" i="4"/>
  <c r="I108" i="4"/>
  <c r="T137" i="5"/>
  <c r="R401" i="5"/>
  <c r="R388" i="5" s="1"/>
  <c r="T135" i="6"/>
  <c r="R273" i="6"/>
  <c r="J105" i="6"/>
  <c r="R344" i="6"/>
  <c r="J107" i="6"/>
  <c r="V135" i="7"/>
  <c r="V259" i="7"/>
  <c r="V273" i="7"/>
  <c r="Q345" i="7"/>
  <c r="I107" i="7" s="1"/>
  <c r="V137" i="8"/>
  <c r="X280" i="8"/>
  <c r="X316" i="8"/>
  <c r="T411" i="8"/>
  <c r="T398" i="8"/>
  <c r="T437" i="8"/>
  <c r="X137" i="9"/>
  <c r="X280" i="9"/>
  <c r="T316" i="9"/>
  <c r="Q431" i="9"/>
  <c r="I107" i="9"/>
  <c r="X460" i="9"/>
  <c r="Q134" i="10"/>
  <c r="X258" i="10"/>
  <c r="R258" i="10"/>
  <c r="J103" i="10" s="1"/>
  <c r="R272" i="10"/>
  <c r="J105" i="10" s="1"/>
  <c r="X354" i="10"/>
  <c r="X344" i="10" s="1"/>
  <c r="T135" i="11"/>
  <c r="T134" i="11" s="1"/>
  <c r="T259" i="11"/>
  <c r="R259" i="11"/>
  <c r="J103" i="11"/>
  <c r="V273" i="11"/>
  <c r="T362" i="11"/>
  <c r="X385" i="11"/>
  <c r="X381" i="11"/>
  <c r="X380" i="11" s="1"/>
  <c r="Q304" i="14"/>
  <c r="I105" i="14" s="1"/>
  <c r="Q449" i="14"/>
  <c r="I106" i="14" s="1"/>
  <c r="X462" i="14"/>
  <c r="V474" i="14"/>
  <c r="V470" i="14"/>
  <c r="V469" i="14"/>
  <c r="Q138" i="16"/>
  <c r="X280" i="16"/>
  <c r="Q287" i="16"/>
  <c r="I102" i="16" s="1"/>
  <c r="V303" i="16"/>
  <c r="R339" i="16"/>
  <c r="J105" i="16"/>
  <c r="Q531" i="16"/>
  <c r="I107" i="16" s="1"/>
  <c r="X561" i="16"/>
  <c r="R129" i="17"/>
  <c r="J99" i="17" s="1"/>
  <c r="X256" i="17"/>
  <c r="T285" i="17"/>
  <c r="T130" i="18"/>
  <c r="T270" i="18"/>
  <c r="T284" i="18"/>
  <c r="BK320" i="18"/>
  <c r="K320" i="18"/>
  <c r="K106" i="18" s="1"/>
  <c r="R129" i="19"/>
  <c r="R128" i="19" s="1"/>
  <c r="X130" i="20"/>
  <c r="Q166" i="20"/>
  <c r="I102" i="20" s="1"/>
  <c r="R195" i="20"/>
  <c r="R194" i="20" s="1"/>
  <c r="J103" i="20" s="1"/>
  <c r="R129" i="21"/>
  <c r="R128" i="21"/>
  <c r="R127" i="21"/>
  <c r="J99" i="21" s="1"/>
  <c r="K35" i="21" s="1"/>
  <c r="AT117" i="1" s="1"/>
  <c r="R247" i="21"/>
  <c r="R246" i="21"/>
  <c r="J102" i="21" s="1"/>
  <c r="Q127" i="22"/>
  <c r="Q126" i="22" s="1"/>
  <c r="T128" i="23"/>
  <c r="R128" i="23"/>
  <c r="J99" i="23" s="1"/>
  <c r="V234" i="23"/>
  <c r="X234" i="23"/>
  <c r="X449" i="23"/>
  <c r="X257" i="23" s="1"/>
  <c r="X472" i="23"/>
  <c r="Q167" i="2"/>
  <c r="I103" i="2"/>
  <c r="R137" i="3"/>
  <c r="X298" i="3"/>
  <c r="X309" i="3"/>
  <c r="R309" i="3"/>
  <c r="J102" i="3" s="1"/>
  <c r="T355" i="3"/>
  <c r="T487" i="3"/>
  <c r="T471" i="3"/>
  <c r="V514" i="3"/>
  <c r="X134" i="12"/>
  <c r="Q264" i="12"/>
  <c r="I103" i="12"/>
  <c r="Q278" i="12"/>
  <c r="I105" i="12" s="1"/>
  <c r="X421" i="12"/>
  <c r="X440" i="12"/>
  <c r="X436" i="12" s="1"/>
  <c r="X435" i="12" s="1"/>
  <c r="V134" i="13"/>
  <c r="Q265" i="13"/>
  <c r="I103" i="13" s="1"/>
  <c r="Q301" i="13"/>
  <c r="I105" i="13" s="1"/>
  <c r="R448" i="13"/>
  <c r="J107" i="13" s="1"/>
  <c r="T134" i="14"/>
  <c r="R304" i="14"/>
  <c r="J105" i="14"/>
  <c r="X449" i="14"/>
  <c r="V462" i="14"/>
  <c r="T474" i="14"/>
  <c r="T470" i="14"/>
  <c r="T469" i="14" s="1"/>
  <c r="Q134" i="15"/>
  <c r="I99" i="15" s="1"/>
  <c r="V242" i="15"/>
  <c r="Q242" i="15"/>
  <c r="I102" i="15" s="1"/>
  <c r="V252" i="15"/>
  <c r="Q252" i="15"/>
  <c r="I103" i="15" s="1"/>
  <c r="Q266" i="15"/>
  <c r="I105" i="15" s="1"/>
  <c r="X413" i="15"/>
  <c r="X403" i="15"/>
  <c r="T138" i="16"/>
  <c r="T339" i="16"/>
  <c r="R531" i="16"/>
  <c r="J107" i="16" s="1"/>
  <c r="Q561" i="16"/>
  <c r="I108" i="16" s="1"/>
  <c r="Q573" i="16"/>
  <c r="I111" i="16" s="1"/>
  <c r="X129" i="17"/>
  <c r="Q256" i="17"/>
  <c r="I101" i="17"/>
  <c r="X285" i="17"/>
  <c r="X367" i="17"/>
  <c r="X348" i="17" s="1"/>
  <c r="X393" i="17"/>
  <c r="BK270" i="18"/>
  <c r="K270" i="18" s="1"/>
  <c r="K101" i="18" s="1"/>
  <c r="Q284" i="18"/>
  <c r="I103" i="18" s="1"/>
  <c r="X291" i="18"/>
  <c r="R320" i="18"/>
  <c r="J106" i="18"/>
  <c r="T129" i="19"/>
  <c r="T128" i="19" s="1"/>
  <c r="T127" i="19" s="1"/>
  <c r="AW114" i="1" s="1"/>
  <c r="Q130" i="20"/>
  <c r="Q129" i="20"/>
  <c r="I100" i="20" s="1"/>
  <c r="V166" i="20"/>
  <c r="T195" i="20"/>
  <c r="T194" i="20" s="1"/>
  <c r="V129" i="21"/>
  <c r="V128" i="21"/>
  <c r="V247" i="21"/>
  <c r="V246" i="21" s="1"/>
  <c r="X127" i="22"/>
  <c r="X126" i="22"/>
  <c r="X125" i="22" s="1"/>
  <c r="V128" i="23"/>
  <c r="Q234" i="23"/>
  <c r="I101" i="23" s="1"/>
  <c r="V449" i="23"/>
  <c r="V257" i="23" s="1"/>
  <c r="R449" i="23"/>
  <c r="R257" i="23" s="1"/>
  <c r="J103" i="23"/>
  <c r="V472" i="23"/>
  <c r="Q472" i="23"/>
  <c r="I104" i="23"/>
  <c r="X319" i="3"/>
  <c r="R355" i="3"/>
  <c r="J105" i="3" s="1"/>
  <c r="T514" i="3"/>
  <c r="R137" i="4"/>
  <c r="Q293" i="4"/>
  <c r="I103" i="4" s="1"/>
  <c r="X331" i="4"/>
  <c r="X433" i="4"/>
  <c r="X420" i="4"/>
  <c r="X459" i="4"/>
  <c r="T268" i="5"/>
  <c r="X304" i="5"/>
  <c r="BK427" i="5"/>
  <c r="K427" i="5" s="1"/>
  <c r="K108" i="5" s="1"/>
  <c r="T259" i="6"/>
  <c r="Q273" i="6"/>
  <c r="I105" i="6" s="1"/>
  <c r="X135" i="7"/>
  <c r="T345" i="7"/>
  <c r="T335" i="7" s="1"/>
  <c r="R137" i="8"/>
  <c r="R280" i="8"/>
  <c r="J103" i="8" s="1"/>
  <c r="Q316" i="8"/>
  <c r="I105" i="8" s="1"/>
  <c r="X411" i="8"/>
  <c r="X398" i="8" s="1"/>
  <c r="V437" i="8"/>
  <c r="R137" i="9"/>
  <c r="V280" i="9"/>
  <c r="R316" i="9"/>
  <c r="J105" i="9"/>
  <c r="R431" i="9"/>
  <c r="R418" i="9"/>
  <c r="J106" i="9" s="1"/>
  <c r="Q460" i="9"/>
  <c r="I108" i="9" s="1"/>
  <c r="X135" i="11"/>
  <c r="X134" i="11" s="1"/>
  <c r="Q273" i="11"/>
  <c r="I105" i="11" s="1"/>
  <c r="Q362" i="11"/>
  <c r="I106" i="11"/>
  <c r="V134" i="12"/>
  <c r="V133" i="12" s="1"/>
  <c r="X254" i="12"/>
  <c r="T264" i="12"/>
  <c r="R264" i="12"/>
  <c r="J103" i="12" s="1"/>
  <c r="T278" i="12"/>
  <c r="T421" i="12"/>
  <c r="Q440" i="12"/>
  <c r="Q436" i="12" s="1"/>
  <c r="Q435" i="12" s="1"/>
  <c r="I108" i="12" s="1"/>
  <c r="T134" i="13"/>
  <c r="Q134" i="14"/>
  <c r="T258" i="14"/>
  <c r="V268" i="14"/>
  <c r="X304" i="14"/>
  <c r="V449" i="14"/>
  <c r="T462" i="14"/>
  <c r="Q462" i="14"/>
  <c r="I107" i="14"/>
  <c r="X474" i="14"/>
  <c r="X470" i="14"/>
  <c r="X469" i="14" s="1"/>
  <c r="T134" i="15"/>
  <c r="V134" i="15"/>
  <c r="X266" i="15"/>
  <c r="T413" i="15"/>
  <c r="T403" i="15"/>
  <c r="Q413" i="15"/>
  <c r="Q403" i="15"/>
  <c r="V256" i="17"/>
  <c r="V285" i="17"/>
  <c r="T367" i="17"/>
  <c r="T348" i="17" s="1"/>
  <c r="Q393" i="17"/>
  <c r="I105" i="17" s="1"/>
  <c r="Q130" i="18"/>
  <c r="X270" i="18"/>
  <c r="X284" i="18"/>
  <c r="Q291" i="18"/>
  <c r="I104" i="18"/>
  <c r="Q320" i="18"/>
  <c r="I106" i="18"/>
  <c r="X129" i="19"/>
  <c r="X128" i="19"/>
  <c r="X127" i="19" s="1"/>
  <c r="V130" i="20"/>
  <c r="V129" i="20" s="1"/>
  <c r="V128" i="20" s="1"/>
  <c r="X166" i="20"/>
  <c r="X195" i="20"/>
  <c r="X194" i="20" s="1"/>
  <c r="T247" i="21"/>
  <c r="T246" i="21"/>
  <c r="Q128" i="23"/>
  <c r="R234" i="23"/>
  <c r="J101" i="23"/>
  <c r="T449" i="23"/>
  <c r="T257" i="23"/>
  <c r="Q449" i="23"/>
  <c r="I103" i="23"/>
  <c r="T472" i="23"/>
  <c r="R472" i="23"/>
  <c r="J104" i="23" s="1"/>
  <c r="R521" i="3"/>
  <c r="J109" i="3" s="1"/>
  <c r="Q531" i="3"/>
  <c r="Q530" i="3" s="1"/>
  <c r="I112" i="3"/>
  <c r="BK285" i="4"/>
  <c r="K285" i="4" s="1"/>
  <c r="K101" i="4" s="1"/>
  <c r="R285" i="4"/>
  <c r="J101" i="4" s="1"/>
  <c r="Q289" i="4"/>
  <c r="I102" i="4" s="1"/>
  <c r="R420" i="4"/>
  <c r="J106" i="4" s="1"/>
  <c r="R471" i="4"/>
  <c r="J111" i="4" s="1"/>
  <c r="Q476" i="4"/>
  <c r="Q475" i="4" s="1"/>
  <c r="I112" i="4" s="1"/>
  <c r="Q256" i="5"/>
  <c r="I100" i="5"/>
  <c r="BK264" i="5"/>
  <c r="K264" i="5" s="1"/>
  <c r="K102" i="5" s="1"/>
  <c r="Q438" i="5"/>
  <c r="I111" i="5" s="1"/>
  <c r="R443" i="5"/>
  <c r="R442" i="5" s="1"/>
  <c r="J112" i="5" s="1"/>
  <c r="BK255" i="6"/>
  <c r="Q335" i="7"/>
  <c r="I106" i="7" s="1"/>
  <c r="R335" i="7"/>
  <c r="J106" i="7" s="1"/>
  <c r="R365" i="7"/>
  <c r="J108" i="7" s="1"/>
  <c r="Q373" i="7"/>
  <c r="Q372" i="7" s="1"/>
  <c r="I110" i="7" s="1"/>
  <c r="BK255" i="11"/>
  <c r="K255" i="11"/>
  <c r="K102" i="11" s="1"/>
  <c r="Q255" i="11"/>
  <c r="I102" i="11" s="1"/>
  <c r="BK269" i="11"/>
  <c r="K269" i="11"/>
  <c r="K104" i="11" s="1"/>
  <c r="R269" i="11"/>
  <c r="J104" i="11"/>
  <c r="Q300" i="5"/>
  <c r="I104" i="5"/>
  <c r="BK251" i="6"/>
  <c r="K251" i="6"/>
  <c r="K101" i="6" s="1"/>
  <c r="BK368" i="6"/>
  <c r="K368" i="6" s="1"/>
  <c r="K109" i="6" s="1"/>
  <c r="R372" i="6"/>
  <c r="R371" i="6"/>
  <c r="J110" i="6" s="1"/>
  <c r="R247" i="7"/>
  <c r="J100" i="7"/>
  <c r="Q269" i="7"/>
  <c r="I104" i="7" s="1"/>
  <c r="R269" i="7"/>
  <c r="J104" i="7" s="1"/>
  <c r="Q250" i="12"/>
  <c r="I101" i="12" s="1"/>
  <c r="BK274" i="12"/>
  <c r="K274" i="12"/>
  <c r="K104" i="12" s="1"/>
  <c r="R431" i="12"/>
  <c r="J107" i="12"/>
  <c r="Q247" i="13"/>
  <c r="I100" i="13"/>
  <c r="R297" i="13"/>
  <c r="J104" i="13"/>
  <c r="Q485" i="13"/>
  <c r="Q484" i="13" s="1"/>
  <c r="I109" i="13" s="1"/>
  <c r="BK254" i="14"/>
  <c r="K254" i="14" s="1"/>
  <c r="K101" i="14" s="1"/>
  <c r="Q254" i="14"/>
  <c r="I101" i="14"/>
  <c r="R238" i="15"/>
  <c r="J101" i="15" s="1"/>
  <c r="R436" i="15"/>
  <c r="J108" i="15"/>
  <c r="R441" i="15"/>
  <c r="R440" i="15"/>
  <c r="J109" i="15" s="1"/>
  <c r="R280" i="18"/>
  <c r="J102" i="18" s="1"/>
  <c r="R313" i="18"/>
  <c r="J105" i="18" s="1"/>
  <c r="Q175" i="19"/>
  <c r="Q174" i="19" s="1"/>
  <c r="I102" i="19" s="1"/>
  <c r="R305" i="3"/>
  <c r="J101" i="3"/>
  <c r="Q327" i="4"/>
  <c r="I104" i="4" s="1"/>
  <c r="R466" i="4"/>
  <c r="J109" i="4"/>
  <c r="BK471" i="4"/>
  <c r="K471" i="4"/>
  <c r="K111" i="4" s="1"/>
  <c r="R256" i="5"/>
  <c r="J100" i="5" s="1"/>
  <c r="Q264" i="5"/>
  <c r="I102" i="5" s="1"/>
  <c r="R264" i="5"/>
  <c r="J102" i="5" s="1"/>
  <c r="R255" i="6"/>
  <c r="J102" i="6" s="1"/>
  <c r="R334" i="6"/>
  <c r="J106" i="6"/>
  <c r="Q372" i="6"/>
  <c r="I111" i="6" s="1"/>
  <c r="R251" i="7"/>
  <c r="J101" i="7" s="1"/>
  <c r="Q255" i="7"/>
  <c r="I102" i="7" s="1"/>
  <c r="Q365" i="7"/>
  <c r="I108" i="7" s="1"/>
  <c r="R369" i="7"/>
  <c r="J109" i="7" s="1"/>
  <c r="R268" i="8"/>
  <c r="J100" i="8" s="1"/>
  <c r="Q312" i="8"/>
  <c r="I104" i="8" s="1"/>
  <c r="Q398" i="8"/>
  <c r="I106" i="8"/>
  <c r="BK453" i="8"/>
  <c r="K453" i="8" s="1"/>
  <c r="K113" i="8" s="1"/>
  <c r="R453" i="8"/>
  <c r="R452" i="8"/>
  <c r="J112" i="8" s="1"/>
  <c r="Q312" i="9"/>
  <c r="I104" i="9" s="1"/>
  <c r="R467" i="9"/>
  <c r="J109" i="9" s="1"/>
  <c r="Q477" i="9"/>
  <c r="Q476" i="9" s="1"/>
  <c r="I112" i="9" s="1"/>
  <c r="R250" i="10"/>
  <c r="J101" i="10"/>
  <c r="BK373" i="10"/>
  <c r="K373" i="10" s="1"/>
  <c r="K108" i="10" s="1"/>
  <c r="Q373" i="10"/>
  <c r="I108" i="10" s="1"/>
  <c r="Q247" i="11"/>
  <c r="I100" i="11" s="1"/>
  <c r="R372" i="11"/>
  <c r="J107" i="11" s="1"/>
  <c r="R246" i="12"/>
  <c r="J100" i="12" s="1"/>
  <c r="BK251" i="13"/>
  <c r="K251" i="13" s="1"/>
  <c r="K101" i="13" s="1"/>
  <c r="Q251" i="13"/>
  <c r="I101" i="13"/>
  <c r="R485" i="13"/>
  <c r="R484" i="13" s="1"/>
  <c r="J109" i="13" s="1"/>
  <c r="R250" i="14"/>
  <c r="J100" i="14" s="1"/>
  <c r="BK300" i="14"/>
  <c r="K300" i="14" s="1"/>
  <c r="K104" i="14" s="1"/>
  <c r="Q300" i="14"/>
  <c r="I104" i="14" s="1"/>
  <c r="Q276" i="16"/>
  <c r="I100" i="16"/>
  <c r="Q335" i="16"/>
  <c r="I104" i="16"/>
  <c r="BK568" i="16"/>
  <c r="K568" i="16"/>
  <c r="K109" i="16" s="1"/>
  <c r="R568" i="16"/>
  <c r="J109" i="16" s="1"/>
  <c r="Q583" i="16"/>
  <c r="I114" i="16" s="1"/>
  <c r="R266" i="18"/>
  <c r="J100" i="18" s="1"/>
  <c r="Q156" i="2"/>
  <c r="I100" i="2" s="1"/>
  <c r="Q159" i="2"/>
  <c r="I101" i="2" s="1"/>
  <c r="BK466" i="4"/>
  <c r="K466" i="4" s="1"/>
  <c r="K109" i="4" s="1"/>
  <c r="R476" i="4"/>
  <c r="R475" i="4"/>
  <c r="J112" i="4"/>
  <c r="R434" i="5"/>
  <c r="J109" i="5" s="1"/>
  <c r="Q443" i="5"/>
  <c r="Q442" i="5" s="1"/>
  <c r="I112" i="5" s="1"/>
  <c r="R247" i="6"/>
  <c r="J100" i="6"/>
  <c r="Q251" i="6"/>
  <c r="I101" i="6" s="1"/>
  <c r="Q255" i="6"/>
  <c r="I102" i="6"/>
  <c r="BK269" i="6"/>
  <c r="K269" i="6"/>
  <c r="K104" i="6" s="1"/>
  <c r="Q269" i="6"/>
  <c r="I104" i="6" s="1"/>
  <c r="R364" i="6"/>
  <c r="J108" i="6" s="1"/>
  <c r="Q368" i="6"/>
  <c r="I109" i="6" s="1"/>
  <c r="BK276" i="8"/>
  <c r="K276" i="8" s="1"/>
  <c r="K102" i="8" s="1"/>
  <c r="R268" i="9"/>
  <c r="J100" i="9" s="1"/>
  <c r="BK276" i="9"/>
  <c r="K276" i="9"/>
  <c r="K102" i="9" s="1"/>
  <c r="R276" i="9"/>
  <c r="J102" i="9" s="1"/>
  <c r="Q467" i="9"/>
  <c r="I109" i="9" s="1"/>
  <c r="R472" i="9"/>
  <c r="J111" i="9" s="1"/>
  <c r="Q246" i="10"/>
  <c r="I100" i="10" s="1"/>
  <c r="R254" i="10"/>
  <c r="J102" i="10" s="1"/>
  <c r="Q268" i="10"/>
  <c r="I104" i="10"/>
  <c r="R378" i="10"/>
  <c r="J110" i="10" s="1"/>
  <c r="R247" i="13"/>
  <c r="J100" i="13" s="1"/>
  <c r="R251" i="13"/>
  <c r="J101" i="13" s="1"/>
  <c r="R435" i="13"/>
  <c r="J106" i="13" s="1"/>
  <c r="R254" i="14"/>
  <c r="J101" i="14" s="1"/>
  <c r="BK234" i="15"/>
  <c r="K234" i="15" s="1"/>
  <c r="K100" i="15" s="1"/>
  <c r="Q234" i="15"/>
  <c r="I100" i="15"/>
  <c r="Q238" i="15"/>
  <c r="I101" i="15" s="1"/>
  <c r="Q262" i="15"/>
  <c r="I104" i="15"/>
  <c r="BK441" i="15"/>
  <c r="K441" i="15"/>
  <c r="K110" i="15" s="1"/>
  <c r="Q518" i="16"/>
  <c r="I106" i="16"/>
  <c r="Q578" i="16"/>
  <c r="I112" i="16" s="1"/>
  <c r="BK159" i="2"/>
  <c r="K159" i="2" s="1"/>
  <c r="K101" i="2" s="1"/>
  <c r="BK163" i="2"/>
  <c r="K163" i="2"/>
  <c r="K102" i="2" s="1"/>
  <c r="R163" i="2"/>
  <c r="J102" i="2" s="1"/>
  <c r="Q305" i="3"/>
  <c r="I101" i="3" s="1"/>
  <c r="R526" i="3"/>
  <c r="R525" i="3" s="1"/>
  <c r="J110" i="3" s="1"/>
  <c r="R531" i="3"/>
  <c r="R530" i="3" s="1"/>
  <c r="J112" i="3" s="1"/>
  <c r="R281" i="4"/>
  <c r="J100" i="4" s="1"/>
  <c r="Q285" i="4"/>
  <c r="I101" i="4" s="1"/>
  <c r="Q471" i="4"/>
  <c r="Q470" i="4" s="1"/>
  <c r="I110" i="4" s="1"/>
  <c r="Q260" i="5"/>
  <c r="I101" i="5"/>
  <c r="R300" i="5"/>
  <c r="J104" i="5"/>
  <c r="BK434" i="5"/>
  <c r="K434" i="5"/>
  <c r="K109" i="5" s="1"/>
  <c r="BK247" i="6"/>
  <c r="K247" i="6" s="1"/>
  <c r="K100" i="6" s="1"/>
  <c r="Q247" i="6"/>
  <c r="I100" i="6"/>
  <c r="R251" i="6"/>
  <c r="J101" i="6"/>
  <c r="R269" i="6"/>
  <c r="J104" i="6" s="1"/>
  <c r="R255" i="7"/>
  <c r="J102" i="7"/>
  <c r="BK369" i="7"/>
  <c r="K369" i="7"/>
  <c r="K109" i="7" s="1"/>
  <c r="R373" i="7"/>
  <c r="R372" i="7" s="1"/>
  <c r="J110" i="7" s="1"/>
  <c r="Q272" i="8"/>
  <c r="I101" i="8"/>
  <c r="Q276" i="8"/>
  <c r="I102" i="8"/>
  <c r="J106" i="8"/>
  <c r="Q444" i="8"/>
  <c r="I109" i="8" s="1"/>
  <c r="Q448" i="8"/>
  <c r="Q447" i="8"/>
  <c r="I110" i="8" s="1"/>
  <c r="Q272" i="9"/>
  <c r="I101" i="9" s="1"/>
  <c r="R312" i="9"/>
  <c r="J104" i="9" s="1"/>
  <c r="BK472" i="9"/>
  <c r="K472" i="9" s="1"/>
  <c r="K111" i="9" s="1"/>
  <c r="BK477" i="9"/>
  <c r="K477" i="9"/>
  <c r="K113" i="9" s="1"/>
  <c r="Q254" i="10"/>
  <c r="I102" i="10" s="1"/>
  <c r="Q378" i="10"/>
  <c r="Q377" i="10" s="1"/>
  <c r="I109" i="10" s="1"/>
  <c r="BK251" i="11"/>
  <c r="K251" i="11"/>
  <c r="K101" i="11" s="1"/>
  <c r="Q251" i="11"/>
  <c r="I101" i="11" s="1"/>
  <c r="R255" i="11"/>
  <c r="J102" i="11" s="1"/>
  <c r="Q269" i="11"/>
  <c r="I104" i="11" s="1"/>
  <c r="R376" i="11"/>
  <c r="J108" i="11" s="1"/>
  <c r="BK351" i="3"/>
  <c r="K351" i="3"/>
  <c r="K104" i="3" s="1"/>
  <c r="Q351" i="3"/>
  <c r="I104" i="3"/>
  <c r="R351" i="3"/>
  <c r="J104" i="3"/>
  <c r="BK521" i="3"/>
  <c r="K521" i="3"/>
  <c r="K109" i="3"/>
  <c r="BK526" i="3"/>
  <c r="K526" i="3" s="1"/>
  <c r="K111" i="3" s="1"/>
  <c r="R327" i="4"/>
  <c r="J104" i="4"/>
  <c r="Q420" i="4"/>
  <c r="I106" i="4"/>
  <c r="Q466" i="4"/>
  <c r="I109" i="4" s="1"/>
  <c r="Q364" i="6"/>
  <c r="I108" i="6"/>
  <c r="R368" i="6"/>
  <c r="J109" i="6"/>
  <c r="R272" i="8"/>
  <c r="J101" i="8"/>
  <c r="R276" i="8"/>
  <c r="J102" i="8" s="1"/>
  <c r="R312" i="8"/>
  <c r="J104" i="8"/>
  <c r="R444" i="8"/>
  <c r="J109" i="8"/>
  <c r="Q453" i="8"/>
  <c r="Q452" i="8"/>
  <c r="I112" i="8" s="1"/>
  <c r="R272" i="9"/>
  <c r="J101" i="9" s="1"/>
  <c r="Q276" i="9"/>
  <c r="I102" i="9" s="1"/>
  <c r="Q472" i="9"/>
  <c r="Q471" i="9" s="1"/>
  <c r="I110" i="9"/>
  <c r="R477" i="9"/>
  <c r="J113" i="9" s="1"/>
  <c r="R246" i="10"/>
  <c r="J100" i="10"/>
  <c r="Q250" i="10"/>
  <c r="I101" i="10"/>
  <c r="R268" i="10"/>
  <c r="J104" i="10"/>
  <c r="Q344" i="10"/>
  <c r="I106" i="10" s="1"/>
  <c r="R373" i="10"/>
  <c r="J108" i="10"/>
  <c r="R247" i="11"/>
  <c r="J100" i="11"/>
  <c r="R251" i="11"/>
  <c r="J101" i="11"/>
  <c r="Q376" i="11"/>
  <c r="I108" i="11" s="1"/>
  <c r="R300" i="14"/>
  <c r="J104" i="14"/>
  <c r="Q441" i="15"/>
  <c r="Q440" i="15"/>
  <c r="I109" i="15" s="1"/>
  <c r="BK335" i="16"/>
  <c r="K335" i="16" s="1"/>
  <c r="K104" i="16" s="1"/>
  <c r="R335" i="16"/>
  <c r="J104" i="16"/>
  <c r="R518" i="16"/>
  <c r="J106" i="16"/>
  <c r="Q568" i="16"/>
  <c r="I109" i="16"/>
  <c r="R578" i="16"/>
  <c r="J112" i="16" s="1"/>
  <c r="R583" i="16"/>
  <c r="J114" i="16"/>
  <c r="Q252" i="17"/>
  <c r="I100" i="17"/>
  <c r="R156" i="2"/>
  <c r="J100" i="2"/>
  <c r="R159" i="2"/>
  <c r="J101" i="2" s="1"/>
  <c r="Q163" i="2"/>
  <c r="I102" i="2"/>
  <c r="Q521" i="3"/>
  <c r="I109" i="3"/>
  <c r="Q246" i="12"/>
  <c r="I100" i="12"/>
  <c r="Q274" i="12"/>
  <c r="I104" i="12" s="1"/>
  <c r="Q431" i="12"/>
  <c r="I107" i="12"/>
  <c r="BK247" i="13"/>
  <c r="K247" i="13"/>
  <c r="K100" i="13" s="1"/>
  <c r="Q297" i="13"/>
  <c r="I104" i="13"/>
  <c r="Q435" i="13"/>
  <c r="I106" i="13" s="1"/>
  <c r="BK250" i="14"/>
  <c r="K250" i="14" s="1"/>
  <c r="K100" i="14" s="1"/>
  <c r="Q250" i="14"/>
  <c r="I100" i="14"/>
  <c r="BK262" i="15"/>
  <c r="K262" i="15" s="1"/>
  <c r="K104" i="15" s="1"/>
  <c r="R262" i="15"/>
  <c r="J104" i="15" s="1"/>
  <c r="Q436" i="15"/>
  <c r="I108" i="15" s="1"/>
  <c r="R276" i="16"/>
  <c r="J100" i="16" s="1"/>
  <c r="BK583" i="16"/>
  <c r="K583" i="16" s="1"/>
  <c r="K114" i="16" s="1"/>
  <c r="R252" i="17"/>
  <c r="J100" i="17"/>
  <c r="Q280" i="18"/>
  <c r="I102" i="18"/>
  <c r="BK313" i="18"/>
  <c r="K313" i="18" s="1"/>
  <c r="K105" i="18" s="1"/>
  <c r="Q313" i="18"/>
  <c r="I105" i="18" s="1"/>
  <c r="Q230" i="23"/>
  <c r="I100" i="23" s="1"/>
  <c r="R230" i="23"/>
  <c r="J100" i="23" s="1"/>
  <c r="Q257" i="23"/>
  <c r="I102" i="23" s="1"/>
  <c r="BK305" i="3"/>
  <c r="K305" i="3" s="1"/>
  <c r="K101" i="3" s="1"/>
  <c r="I106" i="3"/>
  <c r="R471" i="3"/>
  <c r="J106" i="3" s="1"/>
  <c r="Q526" i="3"/>
  <c r="Q525" i="3"/>
  <c r="I110" i="3" s="1"/>
  <c r="Q281" i="4"/>
  <c r="I100" i="4" s="1"/>
  <c r="BK289" i="4"/>
  <c r="K289" i="4"/>
  <c r="K102" i="4" s="1"/>
  <c r="R289" i="4"/>
  <c r="J102" i="4"/>
  <c r="BK256" i="5"/>
  <c r="K256" i="5"/>
  <c r="K100" i="5" s="1"/>
  <c r="BK260" i="5"/>
  <c r="K260" i="5" s="1"/>
  <c r="K101" i="5" s="1"/>
  <c r="R260" i="5"/>
  <c r="J101" i="5"/>
  <c r="Q388" i="5"/>
  <c r="I106" i="5"/>
  <c r="J106" i="5"/>
  <c r="Q434" i="5"/>
  <c r="I109" i="5" s="1"/>
  <c r="R438" i="5"/>
  <c r="R437" i="5"/>
  <c r="J110" i="5" s="1"/>
  <c r="Q334" i="6"/>
  <c r="I106" i="6" s="1"/>
  <c r="Q247" i="7"/>
  <c r="I100" i="7"/>
  <c r="Q251" i="7"/>
  <c r="I101" i="7" s="1"/>
  <c r="BK269" i="7"/>
  <c r="K269" i="7" s="1"/>
  <c r="K104" i="7" s="1"/>
  <c r="Q369" i="7"/>
  <c r="I109" i="7"/>
  <c r="Q268" i="8"/>
  <c r="I100" i="8" s="1"/>
  <c r="BK448" i="8"/>
  <c r="K448" i="8"/>
  <c r="K111" i="8" s="1"/>
  <c r="R448" i="8"/>
  <c r="R447" i="8" s="1"/>
  <c r="J110" i="8" s="1"/>
  <c r="Q268" i="9"/>
  <c r="I100" i="9" s="1"/>
  <c r="Q418" i="9"/>
  <c r="I106" i="9"/>
  <c r="Q372" i="11"/>
  <c r="I107" i="11"/>
  <c r="BK246" i="12"/>
  <c r="K246" i="12"/>
  <c r="K100" i="12" s="1"/>
  <c r="R250" i="12"/>
  <c r="J101" i="12" s="1"/>
  <c r="R274" i="12"/>
  <c r="J104" i="12" s="1"/>
  <c r="R234" i="15"/>
  <c r="Q266" i="18"/>
  <c r="I100" i="18" s="1"/>
  <c r="R175" i="19"/>
  <c r="R174" i="19" s="1"/>
  <c r="J102" i="19" s="1"/>
  <c r="J102" i="23"/>
  <c r="E84" i="23"/>
  <c r="R126" i="22"/>
  <c r="R125" i="22" s="1"/>
  <c r="J99" i="22"/>
  <c r="K35" i="22" s="1"/>
  <c r="AT118" i="1" s="1"/>
  <c r="J120" i="23"/>
  <c r="I101" i="22"/>
  <c r="F93" i="23"/>
  <c r="F122" i="22"/>
  <c r="E111" i="22"/>
  <c r="J100" i="21"/>
  <c r="I99" i="21"/>
  <c r="K34" i="21" s="1"/>
  <c r="AS117" i="1" s="1"/>
  <c r="J92" i="22"/>
  <c r="J92" i="21"/>
  <c r="E113" i="21"/>
  <c r="F124" i="21"/>
  <c r="R128" i="20"/>
  <c r="J99" i="20" s="1"/>
  <c r="K35" i="20" s="1"/>
  <c r="AT116" i="1" s="1"/>
  <c r="AT115" i="1" s="1"/>
  <c r="I100" i="19"/>
  <c r="E84" i="20"/>
  <c r="F125" i="20"/>
  <c r="J92" i="20"/>
  <c r="J92" i="19"/>
  <c r="E113" i="19"/>
  <c r="F124" i="19"/>
  <c r="R128" i="17"/>
  <c r="R127" i="17"/>
  <c r="J97" i="17" s="1"/>
  <c r="K33" i="17" s="1"/>
  <c r="AT111" i="1" s="1"/>
  <c r="BE262" i="18"/>
  <c r="E116" i="18"/>
  <c r="J90" i="18"/>
  <c r="F125" i="18"/>
  <c r="BE325" i="18"/>
  <c r="J90" i="17"/>
  <c r="F93" i="17"/>
  <c r="E84" i="17"/>
  <c r="F93" i="16"/>
  <c r="J90" i="16"/>
  <c r="E84" i="16"/>
  <c r="BE223" i="16"/>
  <c r="E84" i="15"/>
  <c r="F129" i="15"/>
  <c r="J109" i="14"/>
  <c r="J126" i="15"/>
  <c r="E84" i="14"/>
  <c r="J90" i="14"/>
  <c r="F93" i="14"/>
  <c r="I109" i="12"/>
  <c r="E84" i="13"/>
  <c r="F93" i="13"/>
  <c r="J126" i="13"/>
  <c r="BE288" i="13"/>
  <c r="I110" i="11"/>
  <c r="E120" i="12"/>
  <c r="F129" i="12"/>
  <c r="J90" i="12"/>
  <c r="R133" i="10"/>
  <c r="F130" i="11"/>
  <c r="E121" i="11"/>
  <c r="J90" i="11"/>
  <c r="F129" i="10"/>
  <c r="BK471" i="9"/>
  <c r="K471" i="9"/>
  <c r="K110" i="9"/>
  <c r="E84" i="10"/>
  <c r="BK476" i="9"/>
  <c r="K476" i="9" s="1"/>
  <c r="K112" i="9" s="1"/>
  <c r="J126" i="10"/>
  <c r="J90" i="9"/>
  <c r="E123" i="9"/>
  <c r="F93" i="9"/>
  <c r="J129" i="8"/>
  <c r="E123" i="8"/>
  <c r="F132" i="8"/>
  <c r="K255" i="6"/>
  <c r="K102" i="6" s="1"/>
  <c r="F93" i="7"/>
  <c r="E84" i="7"/>
  <c r="J90" i="7"/>
  <c r="F130" i="6"/>
  <c r="E84" i="6"/>
  <c r="J127" i="6"/>
  <c r="F93" i="5"/>
  <c r="E123" i="5"/>
  <c r="BK470" i="4"/>
  <c r="K470" i="4"/>
  <c r="K110" i="4"/>
  <c r="J90" i="5"/>
  <c r="E123" i="4"/>
  <c r="F132" i="4"/>
  <c r="BK525" i="3"/>
  <c r="K525" i="3" s="1"/>
  <c r="K110" i="3" s="1"/>
  <c r="J129" i="4"/>
  <c r="J90" i="3"/>
  <c r="F132" i="3"/>
  <c r="E84" i="3"/>
  <c r="J90" i="2"/>
  <c r="E84" i="2"/>
  <c r="F122" i="2"/>
  <c r="BF96" i="1"/>
  <c r="K172" i="2"/>
  <c r="BE172" i="2" s="1"/>
  <c r="K170" i="2"/>
  <c r="BE170" i="2" s="1"/>
  <c r="BK148" i="2"/>
  <c r="K142" i="2"/>
  <c r="BE142" i="2" s="1"/>
  <c r="BK157" i="2"/>
  <c r="BK156" i="2"/>
  <c r="K156" i="2"/>
  <c r="K100" i="2"/>
  <c r="K132" i="2"/>
  <c r="BE132" i="2" s="1"/>
  <c r="K150" i="2"/>
  <c r="BE150" i="2" s="1"/>
  <c r="AU113" i="1"/>
  <c r="AU95" i="1"/>
  <c r="AU94" i="1" s="1"/>
  <c r="K144" i="2"/>
  <c r="BE144" i="2"/>
  <c r="BK138" i="3"/>
  <c r="BK183" i="3"/>
  <c r="BK515" i="3"/>
  <c r="BK462" i="3"/>
  <c r="K348" i="3"/>
  <c r="BE348" i="3" s="1"/>
  <c r="K379" i="3"/>
  <c r="BE379" i="3" s="1"/>
  <c r="BK518" i="3"/>
  <c r="BK320" i="3"/>
  <c r="K229" i="3"/>
  <c r="BE229" i="3" s="1"/>
  <c r="K426" i="3"/>
  <c r="BE426" i="3" s="1"/>
  <c r="F41" i="3"/>
  <c r="BF97" i="1" s="1"/>
  <c r="K186" i="3"/>
  <c r="BE186" i="3" s="1"/>
  <c r="K214" i="3"/>
  <c r="BE214" i="3" s="1"/>
  <c r="K356" i="3"/>
  <c r="BE356" i="3"/>
  <c r="BK532" i="3"/>
  <c r="BK531" i="3" s="1"/>
  <c r="K531" i="3" s="1"/>
  <c r="K113" i="3" s="1"/>
  <c r="BK329" i="3"/>
  <c r="BK439" i="3"/>
  <c r="K313" i="3"/>
  <c r="BE313" i="3"/>
  <c r="BK316" i="3"/>
  <c r="BK309" i="3"/>
  <c r="K309" i="3" s="1"/>
  <c r="K102" i="3" s="1"/>
  <c r="BK294" i="4"/>
  <c r="BK405" i="4"/>
  <c r="BK262" i="4"/>
  <c r="K437" i="4"/>
  <c r="BE437" i="4"/>
  <c r="K348" i="4"/>
  <c r="BE348" i="4" s="1"/>
  <c r="K306" i="4"/>
  <c r="BE306" i="4" s="1"/>
  <c r="K185" i="4"/>
  <c r="BE185" i="4"/>
  <c r="K390" i="4"/>
  <c r="BE390" i="4"/>
  <c r="K163" i="4"/>
  <c r="BE163" i="4"/>
  <c r="BK193" i="4"/>
  <c r="K215" i="4"/>
  <c r="BE215" i="4" s="1"/>
  <c r="BK228" i="4"/>
  <c r="BK282" i="4"/>
  <c r="BK281" i="4"/>
  <c r="K281" i="4" s="1"/>
  <c r="K100" i="4"/>
  <c r="K303" i="4"/>
  <c r="BE303" i="4" s="1"/>
  <c r="BK324" i="4"/>
  <c r="BK332" i="4"/>
  <c r="K363" i="4"/>
  <c r="BE363" i="4"/>
  <c r="K396" i="4"/>
  <c r="BE396" i="4" s="1"/>
  <c r="BK411" i="4"/>
  <c r="K145" i="4"/>
  <c r="BE145" i="4" s="1"/>
  <c r="K174" i="4"/>
  <c r="BE174" i="4"/>
  <c r="BK246" i="4"/>
  <c r="K286" i="4"/>
  <c r="BE286" i="4"/>
  <c r="K351" i="4"/>
  <c r="BE351" i="4" s="1"/>
  <c r="K366" i="4"/>
  <c r="BE366" i="4"/>
  <c r="BK370" i="4"/>
  <c r="K402" i="4"/>
  <c r="BE402" i="4"/>
  <c r="BK206" i="4"/>
  <c r="K335" i="4"/>
  <c r="BE335" i="4" s="1"/>
  <c r="K381" i="4"/>
  <c r="BE381" i="4"/>
  <c r="BK393" i="4"/>
  <c r="K408" i="4"/>
  <c r="BE408" i="4" s="1"/>
  <c r="K463" i="4"/>
  <c r="BE463" i="4" s="1"/>
  <c r="K269" i="4"/>
  <c r="BE269" i="4" s="1"/>
  <c r="BK477" i="4"/>
  <c r="BK476" i="4"/>
  <c r="BK475" i="4"/>
  <c r="K475" i="4" s="1"/>
  <c r="K112" i="4" s="1"/>
  <c r="K148" i="4"/>
  <c r="BE148" i="4" s="1"/>
  <c r="BK166" i="4"/>
  <c r="BK201" i="4"/>
  <c r="BK223" i="4"/>
  <c r="BK241" i="4"/>
  <c r="K297" i="4"/>
  <c r="BE297" i="4"/>
  <c r="BK318" i="4"/>
  <c r="BK328" i="4"/>
  <c r="BK327" i="4" s="1"/>
  <c r="K327" i="4" s="1"/>
  <c r="K104" i="4" s="1"/>
  <c r="BK345" i="4"/>
  <c r="BK354" i="4"/>
  <c r="K356" i="4"/>
  <c r="BE356" i="4" s="1"/>
  <c r="BK378" i="4"/>
  <c r="K399" i="4"/>
  <c r="BE399" i="4"/>
  <c r="BK446" i="4"/>
  <c r="K151" i="4"/>
  <c r="BE151" i="4"/>
  <c r="K309" i="4"/>
  <c r="BE309" i="4" s="1"/>
  <c r="BK427" i="4"/>
  <c r="K472" i="4"/>
  <c r="BE472" i="4"/>
  <c r="BK138" i="4"/>
  <c r="K157" i="4"/>
  <c r="BE157" i="4" s="1"/>
  <c r="K171" i="4"/>
  <c r="BE171" i="4" s="1"/>
  <c r="K456" i="4"/>
  <c r="BE456" i="4" s="1"/>
  <c r="K261" i="5"/>
  <c r="BE261" i="5" s="1"/>
  <c r="K379" i="5"/>
  <c r="BE379" i="5"/>
  <c r="BK284" i="5"/>
  <c r="BK353" i="5"/>
  <c r="F39" i="5"/>
  <c r="BD99" i="1" s="1"/>
  <c r="K370" i="5"/>
  <c r="BE370" i="5"/>
  <c r="BK278" i="5"/>
  <c r="K402" i="5"/>
  <c r="BE402" i="5"/>
  <c r="K311" i="5"/>
  <c r="BE311" i="5" s="1"/>
  <c r="F39" i="6"/>
  <c r="BD100" i="1" s="1"/>
  <c r="BK357" i="6"/>
  <c r="BK224" i="6"/>
  <c r="BK373" i="6"/>
  <c r="BK372" i="6"/>
  <c r="K372" i="6" s="1"/>
  <c r="K111" i="6" s="1"/>
  <c r="K266" i="7"/>
  <c r="BE266" i="7" s="1"/>
  <c r="BK354" i="7"/>
  <c r="K329" i="7"/>
  <c r="BE329" i="7" s="1"/>
  <c r="BK148" i="7"/>
  <c r="BK260" i="7"/>
  <c r="BK165" i="7"/>
  <c r="BK281" i="7"/>
  <c r="BK291" i="7"/>
  <c r="K308" i="7"/>
  <c r="BE308" i="7"/>
  <c r="K362" i="7"/>
  <c r="BE362" i="7" s="1"/>
  <c r="BK183" i="7"/>
  <c r="K237" i="7"/>
  <c r="BE237" i="7" s="1"/>
  <c r="K274" i="7"/>
  <c r="BE274" i="7"/>
  <c r="BK196" i="7"/>
  <c r="K219" i="7"/>
  <c r="BE219" i="7" s="1"/>
  <c r="BK201" i="7"/>
  <c r="BK288" i="7"/>
  <c r="BK305" i="7"/>
  <c r="BK151" i="7"/>
  <c r="BK256" i="7"/>
  <c r="BK255" i="7"/>
  <c r="K255" i="7"/>
  <c r="K102" i="7" s="1"/>
  <c r="K350" i="7"/>
  <c r="BE350" i="7" s="1"/>
  <c r="K136" i="7"/>
  <c r="BE136" i="7" s="1"/>
  <c r="BK242" i="7"/>
  <c r="BK358" i="7"/>
  <c r="BK276" i="7"/>
  <c r="K342" i="7"/>
  <c r="BE342" i="7" s="1"/>
  <c r="BK306" i="8"/>
  <c r="F41" i="8"/>
  <c r="BF102" i="1" s="1"/>
  <c r="BK303" i="8"/>
  <c r="K454" i="8"/>
  <c r="BE454" i="8" s="1"/>
  <c r="BK180" i="8"/>
  <c r="K374" i="8"/>
  <c r="BE374" i="8" s="1"/>
  <c r="K230" i="8"/>
  <c r="BE230" i="8" s="1"/>
  <c r="BK405" i="8"/>
  <c r="BK148" i="8"/>
  <c r="BK309" i="8"/>
  <c r="BK383" i="8"/>
  <c r="BK207" i="8"/>
  <c r="K402" i="8"/>
  <c r="BE402" i="8"/>
  <c r="BK217" i="8"/>
  <c r="K392" i="8"/>
  <c r="BE392" i="8"/>
  <c r="K412" i="8"/>
  <c r="BE412" i="8"/>
  <c r="K449" i="9"/>
  <c r="BE449" i="9" s="1"/>
  <c r="K157" i="9"/>
  <c r="BE157" i="9" s="1"/>
  <c r="K320" i="9"/>
  <c r="BE320" i="9"/>
  <c r="BK293" i="9"/>
  <c r="K300" i="9"/>
  <c r="BE300" i="9" s="1"/>
  <c r="F41" i="9"/>
  <c r="BF103" i="1" s="1"/>
  <c r="K250" i="9"/>
  <c r="BE250" i="9" s="1"/>
  <c r="K253" i="9"/>
  <c r="BE253" i="9" s="1"/>
  <c r="BK406" i="9"/>
  <c r="K400" i="9"/>
  <c r="BE400" i="9" s="1"/>
  <c r="BK457" i="9"/>
  <c r="K179" i="9"/>
  <c r="BE179" i="9"/>
  <c r="BK335" i="10"/>
  <c r="K314" i="10"/>
  <c r="BE314" i="10" s="1"/>
  <c r="BK379" i="10"/>
  <c r="BK378" i="10" s="1"/>
  <c r="K378" i="10" s="1"/>
  <c r="K110" i="10" s="1"/>
  <c r="K234" i="10"/>
  <c r="BE234" i="10"/>
  <c r="K374" i="10"/>
  <c r="BE374" i="10"/>
  <c r="K221" i="10"/>
  <c r="BE221" i="10" s="1"/>
  <c r="K156" i="10"/>
  <c r="BE156" i="10" s="1"/>
  <c r="K359" i="10"/>
  <c r="BE359" i="10"/>
  <c r="K355" i="10"/>
  <c r="BE355" i="10"/>
  <c r="F41" i="10"/>
  <c r="BF104" i="1" s="1"/>
  <c r="K216" i="10"/>
  <c r="BE216" i="10" s="1"/>
  <c r="K270" i="11"/>
  <c r="BE270" i="11"/>
  <c r="K214" i="11"/>
  <c r="BE214" i="11"/>
  <c r="BK302" i="11"/>
  <c r="F39" i="11"/>
  <c r="BD105" i="1" s="1"/>
  <c r="BK241" i="12"/>
  <c r="BK295" i="12"/>
  <c r="K213" i="12"/>
  <c r="BE213" i="12"/>
  <c r="K418" i="12"/>
  <c r="BE418" i="12"/>
  <c r="BK336" i="12"/>
  <c r="K179" i="12"/>
  <c r="BE179" i="12" s="1"/>
  <c r="BK361" i="12"/>
  <c r="K428" i="12"/>
  <c r="BE428" i="12" s="1"/>
  <c r="BK301" i="12"/>
  <c r="K210" i="12"/>
  <c r="BE210" i="12" s="1"/>
  <c r="K155" i="12"/>
  <c r="BE155" i="12" s="1"/>
  <c r="K231" i="12"/>
  <c r="BE231" i="12"/>
  <c r="K258" i="12"/>
  <c r="BE258" i="12" s="1"/>
  <c r="K292" i="12"/>
  <c r="BE292" i="12" s="1"/>
  <c r="BK328" i="12"/>
  <c r="K391" i="12"/>
  <c r="BE391" i="12" s="1"/>
  <c r="BK422" i="12"/>
  <c r="K285" i="12"/>
  <c r="BE285" i="12"/>
  <c r="K150" i="12"/>
  <c r="BE150" i="12" s="1"/>
  <c r="BK251" i="12"/>
  <c r="BK250" i="12" s="1"/>
  <c r="K250" i="12" s="1"/>
  <c r="K101" i="12" s="1"/>
  <c r="BK370" i="12"/>
  <c r="K319" i="12"/>
  <c r="BE319" i="12"/>
  <c r="K147" i="12"/>
  <c r="BE147" i="12" s="1"/>
  <c r="K205" i="12"/>
  <c r="BE205" i="12" s="1"/>
  <c r="K228" i="12"/>
  <c r="BE228" i="12" s="1"/>
  <c r="BK282" i="12"/>
  <c r="BK299" i="12"/>
  <c r="K322" i="12"/>
  <c r="BE322" i="12" s="1"/>
  <c r="BK396" i="12"/>
  <c r="BK432" i="12"/>
  <c r="BK431" i="12"/>
  <c r="K431" i="12" s="1"/>
  <c r="K107" i="12" s="1"/>
  <c r="K289" i="12"/>
  <c r="BE289" i="12" s="1"/>
  <c r="K310" i="12"/>
  <c r="BE310" i="12" s="1"/>
  <c r="K313" i="12"/>
  <c r="BE313" i="12"/>
  <c r="BK399" i="12"/>
  <c r="BK135" i="12"/>
  <c r="K344" i="12"/>
  <c r="BE344" i="12" s="1"/>
  <c r="K141" i="12"/>
  <c r="BE141" i="12" s="1"/>
  <c r="K161" i="12"/>
  <c r="BE161" i="12"/>
  <c r="BK441" i="12"/>
  <c r="F39" i="13"/>
  <c r="BD107" i="1" s="1"/>
  <c r="K38" i="14"/>
  <c r="AY108" i="1" s="1"/>
  <c r="BK397" i="15"/>
  <c r="BK211" i="15"/>
  <c r="BK289" i="15"/>
  <c r="BK222" i="15"/>
  <c r="K270" i="15"/>
  <c r="BE270" i="15"/>
  <c r="BK351" i="15"/>
  <c r="K385" i="15"/>
  <c r="BE385" i="15" s="1"/>
  <c r="BK437" i="15"/>
  <c r="BK436" i="15"/>
  <c r="K436" i="15" s="1"/>
  <c r="K108" i="15" s="1"/>
  <c r="BK166" i="15"/>
  <c r="BK249" i="15"/>
  <c r="K363" i="15"/>
  <c r="BE363" i="15" s="1"/>
  <c r="K277" i="15"/>
  <c r="BE277" i="15"/>
  <c r="BK171" i="15"/>
  <c r="K426" i="15"/>
  <c r="BE426" i="15"/>
  <c r="BK158" i="15"/>
  <c r="K201" i="15"/>
  <c r="BE201" i="15" s="1"/>
  <c r="K263" i="15"/>
  <c r="BE263" i="15"/>
  <c r="K353" i="15"/>
  <c r="BE353" i="15"/>
  <c r="BK375" i="15"/>
  <c r="K442" i="15"/>
  <c r="BE442" i="15" s="1"/>
  <c r="K229" i="15"/>
  <c r="BE229" i="15" s="1"/>
  <c r="K285" i="15"/>
  <c r="BE285" i="15"/>
  <c r="K343" i="15"/>
  <c r="BE343" i="15" s="1"/>
  <c r="K186" i="15"/>
  <c r="BE186" i="15" s="1"/>
  <c r="K304" i="15"/>
  <c r="BE304" i="15" s="1"/>
  <c r="K381" i="15"/>
  <c r="BE381" i="15" s="1"/>
  <c r="BK335" i="15"/>
  <c r="K391" i="15"/>
  <c r="BE391" i="15" s="1"/>
  <c r="K161" i="15"/>
  <c r="BE161" i="15" s="1"/>
  <c r="K282" i="15"/>
  <c r="BE282" i="15"/>
  <c r="BK418" i="15"/>
  <c r="F40" i="16"/>
  <c r="BE110" i="1" s="1"/>
  <c r="BK138" i="2"/>
  <c r="K154" i="2"/>
  <c r="BE154" i="2" s="1"/>
  <c r="F38" i="2"/>
  <c r="BC96" i="1"/>
  <c r="F38" i="3"/>
  <c r="BC97" i="1" s="1"/>
  <c r="BK500" i="3"/>
  <c r="K253" i="3"/>
  <c r="BE253" i="3" s="1"/>
  <c r="K241" i="3"/>
  <c r="BE241" i="3"/>
  <c r="K376" i="3"/>
  <c r="BE376" i="3" s="1"/>
  <c r="K209" i="3"/>
  <c r="BE209" i="3" s="1"/>
  <c r="K359" i="3"/>
  <c r="BE359" i="3" s="1"/>
  <c r="K478" i="3"/>
  <c r="BE478" i="3"/>
  <c r="K223" i="3"/>
  <c r="BE223" i="3"/>
  <c r="K287" i="3"/>
  <c r="BE287" i="3"/>
  <c r="K256" i="4"/>
  <c r="BE256" i="4" s="1"/>
  <c r="F39" i="4"/>
  <c r="BD98" i="1" s="1"/>
  <c r="BK196" i="4"/>
  <c r="K180" i="4"/>
  <c r="BE180" i="4" s="1"/>
  <c r="BK421" i="4"/>
  <c r="K259" i="4"/>
  <c r="BE259" i="4" s="1"/>
  <c r="BK387" i="4"/>
  <c r="F38" i="5"/>
  <c r="BC99" i="1"/>
  <c r="BK343" i="5"/>
  <c r="K138" i="5"/>
  <c r="BE138" i="5" s="1"/>
  <c r="K320" i="5"/>
  <c r="BE320" i="5" s="1"/>
  <c r="F41" i="6"/>
  <c r="BF100" i="1" s="1"/>
  <c r="F38" i="8"/>
  <c r="BC102" i="1" s="1"/>
  <c r="K277" i="8"/>
  <c r="BE277" i="8" s="1"/>
  <c r="BK190" i="8"/>
  <c r="K227" i="8"/>
  <c r="BE227" i="8" s="1"/>
  <c r="BK445" i="8"/>
  <c r="BK444" i="8"/>
  <c r="K444" i="8"/>
  <c r="K109" i="8" s="1"/>
  <c r="K287" i="8"/>
  <c r="BE287" i="8" s="1"/>
  <c r="K185" i="8"/>
  <c r="BE185" i="8" s="1"/>
  <c r="BK222" i="8"/>
  <c r="BK329" i="8"/>
  <c r="K317" i="8"/>
  <c r="BE317" i="8" s="1"/>
  <c r="BK371" i="8"/>
  <c r="BK322" i="8"/>
  <c r="K195" i="8"/>
  <c r="BE195" i="8" s="1"/>
  <c r="BK342" i="8"/>
  <c r="BK195" i="9"/>
  <c r="F39" i="9"/>
  <c r="BD103" i="1" s="1"/>
  <c r="K38" i="10"/>
  <c r="AY104" i="1" s="1"/>
  <c r="K341" i="11"/>
  <c r="BE341" i="11"/>
  <c r="F38" i="11"/>
  <c r="BC105" i="1"/>
  <c r="BK413" i="12"/>
  <c r="K247" i="12"/>
  <c r="BE247" i="12" s="1"/>
  <c r="K403" i="12"/>
  <c r="BE403" i="12" s="1"/>
  <c r="K347" i="12"/>
  <c r="BE347" i="12" s="1"/>
  <c r="BK415" i="12"/>
  <c r="F40" i="12"/>
  <c r="BE106" i="1" s="1"/>
  <c r="BK471" i="13"/>
  <c r="K411" i="13"/>
  <c r="BE411" i="13" s="1"/>
  <c r="BK395" i="13"/>
  <c r="BK364" i="13"/>
  <c r="F41" i="13"/>
  <c r="BF107" i="1" s="1"/>
  <c r="K361" i="14"/>
  <c r="BE361" i="14" s="1"/>
  <c r="K269" i="14"/>
  <c r="BE269" i="14" s="1"/>
  <c r="K391" i="14"/>
  <c r="BE391" i="14" s="1"/>
  <c r="K138" i="14"/>
  <c r="BE138" i="14" s="1"/>
  <c r="K383" i="14"/>
  <c r="BE383" i="14" s="1"/>
  <c r="K262" i="14"/>
  <c r="BE262" i="14" s="1"/>
  <c r="BK366" i="14"/>
  <c r="BK232" i="14"/>
  <c r="K375" i="14"/>
  <c r="BE375" i="14" s="1"/>
  <c r="BK497" i="14"/>
  <c r="F41" i="14"/>
  <c r="BF108" i="1" s="1"/>
  <c r="K142" i="14"/>
  <c r="BE142" i="14" s="1"/>
  <c r="K173" i="14"/>
  <c r="BE173" i="14"/>
  <c r="BK379" i="15"/>
  <c r="K369" i="15"/>
  <c r="BE369" i="15" s="1"/>
  <c r="F38" i="15"/>
  <c r="BC109" i="1" s="1"/>
  <c r="BK167" i="16"/>
  <c r="K213" i="16"/>
  <c r="BE213" i="16"/>
  <c r="BK264" i="16"/>
  <c r="K297" i="16"/>
  <c r="BE297" i="16"/>
  <c r="K332" i="16"/>
  <c r="BE332" i="16" s="1"/>
  <c r="K364" i="16"/>
  <c r="BE364" i="16" s="1"/>
  <c r="BK484" i="16"/>
  <c r="BK525" i="16"/>
  <c r="BK176" i="16"/>
  <c r="BK203" i="16"/>
  <c r="BK376" i="16"/>
  <c r="K574" i="16"/>
  <c r="BE574" i="16" s="1"/>
  <c r="K281" i="16"/>
  <c r="BE281" i="16"/>
  <c r="K455" i="16"/>
  <c r="BE455" i="16" s="1"/>
  <c r="BK453" i="16"/>
  <c r="BK319" i="16"/>
  <c r="K419" i="16"/>
  <c r="BE419" i="16" s="1"/>
  <c r="BK505" i="16"/>
  <c r="K323" i="16"/>
  <c r="BE323" i="16" s="1"/>
  <c r="K470" i="16"/>
  <c r="BE470" i="16" s="1"/>
  <c r="K490" i="16"/>
  <c r="BE490" i="16" s="1"/>
  <c r="BK195" i="16"/>
  <c r="K463" i="16"/>
  <c r="BE463" i="16"/>
  <c r="K555" i="16"/>
  <c r="BE555" i="16" s="1"/>
  <c r="K340" i="16"/>
  <c r="BE340" i="16" s="1"/>
  <c r="BK383" i="16"/>
  <c r="K307" i="16"/>
  <c r="BE307" i="16" s="1"/>
  <c r="BK397" i="16"/>
  <c r="BK185" i="16"/>
  <c r="K493" i="16"/>
  <c r="BE493" i="16"/>
  <c r="BK466" i="16"/>
  <c r="BK294" i="16"/>
  <c r="BK481" i="16"/>
  <c r="K352" i="17"/>
  <c r="BE352" i="17"/>
  <c r="BK361" i="17"/>
  <c r="BK240" i="17"/>
  <c r="BK355" i="17"/>
  <c r="K196" i="17"/>
  <c r="BE196" i="17" s="1"/>
  <c r="K279" i="17"/>
  <c r="BE279" i="17" s="1"/>
  <c r="BK371" i="17"/>
  <c r="BK309" i="17"/>
  <c r="F41" i="17"/>
  <c r="BF111" i="1"/>
  <c r="BK301" i="17"/>
  <c r="BK397" i="17"/>
  <c r="BK394" i="17"/>
  <c r="BK251" i="18"/>
  <c r="K288" i="18"/>
  <c r="BE288" i="18"/>
  <c r="K241" i="18"/>
  <c r="BE241" i="18"/>
  <c r="F40" i="18"/>
  <c r="BE112" i="1" s="1"/>
  <c r="K140" i="18"/>
  <c r="BE140" i="18" s="1"/>
  <c r="K255" i="18"/>
  <c r="BE255" i="18"/>
  <c r="BK130" i="19"/>
  <c r="K165" i="19"/>
  <c r="BE165" i="19" s="1"/>
  <c r="BK176" i="19"/>
  <c r="BK175" i="19" s="1"/>
  <c r="K175" i="19" s="1"/>
  <c r="K103" i="19"/>
  <c r="K158" i="19"/>
  <c r="BE158" i="19"/>
  <c r="BK133" i="19"/>
  <c r="BK168" i="19"/>
  <c r="BK156" i="19"/>
  <c r="BK163" i="19"/>
  <c r="F40" i="20"/>
  <c r="BC116" i="1"/>
  <c r="BK213" i="21"/>
  <c r="BK142" i="21"/>
  <c r="BK193" i="21"/>
  <c r="BK136" i="21"/>
  <c r="BK252" i="21"/>
  <c r="K243" i="21"/>
  <c r="BE243" i="21"/>
  <c r="K157" i="21"/>
  <c r="BE157" i="21" s="1"/>
  <c r="BK178" i="21"/>
  <c r="BK222" i="21"/>
  <c r="BK231" i="21"/>
  <c r="K175" i="21"/>
  <c r="BE175" i="21" s="1"/>
  <c r="BK160" i="21"/>
  <c r="BK187" i="21"/>
  <c r="F40" i="22"/>
  <c r="BC118" i="1" s="1"/>
  <c r="BK293" i="22"/>
  <c r="BK134" i="22"/>
  <c r="BK275" i="22"/>
  <c r="BK369" i="23"/>
  <c r="BK426" i="23"/>
  <c r="BK459" i="23"/>
  <c r="K410" i="23"/>
  <c r="BE410" i="23" s="1"/>
  <c r="BK192" i="23"/>
  <c r="BK330" i="23"/>
  <c r="BK440" i="23"/>
  <c r="BK267" i="23"/>
  <c r="BK436" i="23"/>
  <c r="K136" i="23"/>
  <c r="BE136" i="23"/>
  <c r="K148" i="23"/>
  <c r="BE148" i="23"/>
  <c r="BK207" i="23"/>
  <c r="K295" i="23"/>
  <c r="BE295" i="23" s="1"/>
  <c r="K352" i="23"/>
  <c r="BE352" i="23"/>
  <c r="BK430" i="23"/>
  <c r="BK244" i="23"/>
  <c r="BK234" i="23" s="1"/>
  <c r="K234" i="23" s="1"/>
  <c r="K101" i="23" s="1"/>
  <c r="BK286" i="23"/>
  <c r="BK174" i="23"/>
  <c r="K396" i="23"/>
  <c r="BE396" i="23" s="1"/>
  <c r="K444" i="23"/>
  <c r="BE444" i="23" s="1"/>
  <c r="K432" i="23"/>
  <c r="BE432" i="23" s="1"/>
  <c r="BK376" i="23"/>
  <c r="K337" i="23"/>
  <c r="BE337" i="23"/>
  <c r="K386" i="23"/>
  <c r="BE386" i="23" s="1"/>
  <c r="K283" i="23"/>
  <c r="BE283" i="23" s="1"/>
  <c r="K413" i="23"/>
  <c r="BE413" i="23" s="1"/>
  <c r="BK132" i="23"/>
  <c r="K340" i="23"/>
  <c r="BE340" i="23"/>
  <c r="BK335" i="23"/>
  <c r="BK274" i="23"/>
  <c r="BK333" i="23"/>
  <c r="BK405" i="23"/>
  <c r="BK161" i="23"/>
  <c r="BK279" i="23"/>
  <c r="K159" i="23"/>
  <c r="BE159" i="23"/>
  <c r="K402" i="23"/>
  <c r="BE402" i="23"/>
  <c r="F39" i="2"/>
  <c r="BD96" i="1" s="1"/>
  <c r="BK369" i="3"/>
  <c r="BK404" i="3"/>
  <c r="K166" i="3"/>
  <c r="BE166" i="3" s="1"/>
  <c r="K459" i="3"/>
  <c r="BE459" i="3" s="1"/>
  <c r="K399" i="3"/>
  <c r="BE399" i="3" s="1"/>
  <c r="K465" i="3"/>
  <c r="BE465" i="3"/>
  <c r="F40" i="3"/>
  <c r="BE97" i="1" s="1"/>
  <c r="BK178" i="3"/>
  <c r="BK413" i="3"/>
  <c r="K342" i="3"/>
  <c r="BE342" i="3" s="1"/>
  <c r="BK505" i="3"/>
  <c r="BK264" i="3"/>
  <c r="K416" i="3"/>
  <c r="BE416" i="3"/>
  <c r="K429" i="3"/>
  <c r="BE429" i="3" s="1"/>
  <c r="F38" i="4"/>
  <c r="BC98" i="1" s="1"/>
  <c r="BK321" i="4"/>
  <c r="K300" i="4"/>
  <c r="BE300" i="4" s="1"/>
  <c r="BK342" i="4"/>
  <c r="K251" i="4"/>
  <c r="BE251" i="4" s="1"/>
  <c r="K275" i="5"/>
  <c r="BE275" i="5" s="1"/>
  <c r="BK251" i="5"/>
  <c r="BK301" i="5"/>
  <c r="BK300" i="5"/>
  <c r="K300" i="5"/>
  <c r="K104" i="5" s="1"/>
  <c r="BK195" i="5"/>
  <c r="BK223" i="5"/>
  <c r="BK332" i="5"/>
  <c r="K205" i="5"/>
  <c r="BE205" i="5"/>
  <c r="BK291" i="5"/>
  <c r="BK218" i="5"/>
  <c r="K362" i="5"/>
  <c r="BE362" i="5" s="1"/>
  <c r="K373" i="5"/>
  <c r="BE373" i="5" s="1"/>
  <c r="BK317" i="5"/>
  <c r="BK322" i="5"/>
  <c r="K376" i="5"/>
  <c r="BE376" i="5"/>
  <c r="K184" i="5"/>
  <c r="BE184" i="5" s="1"/>
  <c r="BK356" i="5"/>
  <c r="BK444" i="5"/>
  <c r="BK443" i="5" s="1"/>
  <c r="K443" i="5"/>
  <c r="K113" i="5" s="1"/>
  <c r="K428" i="5"/>
  <c r="BE428" i="5" s="1"/>
  <c r="K141" i="5"/>
  <c r="BE141" i="5" s="1"/>
  <c r="K148" i="5"/>
  <c r="BE148" i="5" s="1"/>
  <c r="K160" i="5"/>
  <c r="BE160" i="5" s="1"/>
  <c r="K163" i="5"/>
  <c r="BE163" i="5" s="1"/>
  <c r="BK215" i="5"/>
  <c r="K236" i="5"/>
  <c r="BE236" i="5" s="1"/>
  <c r="BK239" i="5"/>
  <c r="BK269" i="5"/>
  <c r="BK294" i="5"/>
  <c r="BK338" i="5"/>
  <c r="BK346" i="5"/>
  <c r="K364" i="5"/>
  <c r="BE364" i="5" s="1"/>
  <c r="BK389" i="5"/>
  <c r="BK424" i="5"/>
  <c r="K145" i="5"/>
  <c r="BE145" i="5"/>
  <c r="BK189" i="5"/>
  <c r="K210" i="5"/>
  <c r="BE210" i="5" s="1"/>
  <c r="K233" i="5"/>
  <c r="BE233" i="5" s="1"/>
  <c r="BK385" i="5"/>
  <c r="BK166" i="5"/>
  <c r="BK228" i="5"/>
  <c r="BK335" i="5"/>
  <c r="BK405" i="5"/>
  <c r="K200" i="5"/>
  <c r="BE200" i="5" s="1"/>
  <c r="K350" i="5"/>
  <c r="BE350" i="5" s="1"/>
  <c r="K265" i="5"/>
  <c r="BE265" i="5" s="1"/>
  <c r="K392" i="5"/>
  <c r="BE392" i="5" s="1"/>
  <c r="F38" i="6"/>
  <c r="BC100" i="1" s="1"/>
  <c r="K328" i="6"/>
  <c r="BE328" i="6" s="1"/>
  <c r="BK297" i="7"/>
  <c r="F38" i="7"/>
  <c r="BC101" i="1"/>
  <c r="F41" i="7"/>
  <c r="BF101" i="1" s="1"/>
  <c r="BK351" i="8"/>
  <c r="BK377" i="8"/>
  <c r="BK141" i="8"/>
  <c r="BK269" i="8"/>
  <c r="BK268" i="8" s="1"/>
  <c r="K268" i="8" s="1"/>
  <c r="K100" i="8" s="1"/>
  <c r="K438" i="8"/>
  <c r="BE438" i="8" s="1"/>
  <c r="K293" i="8"/>
  <c r="BE293" i="8" s="1"/>
  <c r="K415" i="8"/>
  <c r="BE415" i="8"/>
  <c r="BK356" i="8"/>
  <c r="F40" i="8"/>
  <c r="BE102" i="1" s="1"/>
  <c r="K339" i="8"/>
  <c r="BE339" i="8" s="1"/>
  <c r="K449" i="8"/>
  <c r="BE449" i="8"/>
  <c r="BK296" i="8"/>
  <c r="K163" i="8"/>
  <c r="BE163" i="8"/>
  <c r="BK386" i="8"/>
  <c r="K332" i="8"/>
  <c r="BE332" i="8" s="1"/>
  <c r="K169" i="8"/>
  <c r="BE169" i="8"/>
  <c r="BK429" i="8"/>
  <c r="K324" i="8"/>
  <c r="BE324" i="8" s="1"/>
  <c r="K399" i="8"/>
  <c r="BE399" i="8" s="1"/>
  <c r="K348" i="8"/>
  <c r="BE348" i="8" s="1"/>
  <c r="K224" i="9"/>
  <c r="BE224" i="9" s="1"/>
  <c r="BK354" i="9"/>
  <c r="F40" i="9"/>
  <c r="BE103" i="1" s="1"/>
  <c r="BK468" i="9"/>
  <c r="BK467" i="9" s="1"/>
  <c r="K467" i="9" s="1"/>
  <c r="K109" i="9" s="1"/>
  <c r="BK351" i="9"/>
  <c r="K339" i="9"/>
  <c r="BE339" i="9" s="1"/>
  <c r="K333" i="9"/>
  <c r="BE333" i="9" s="1"/>
  <c r="BK327" i="9"/>
  <c r="BK135" i="10"/>
  <c r="K198" i="10"/>
  <c r="BE198" i="10" s="1"/>
  <c r="K224" i="10"/>
  <c r="BE224" i="10"/>
  <c r="BK164" i="10"/>
  <c r="K317" i="10"/>
  <c r="BE317" i="10" s="1"/>
  <c r="K144" i="10"/>
  <c r="BE144" i="10"/>
  <c r="K348" i="10"/>
  <c r="BE348" i="10" s="1"/>
  <c r="BK289" i="10"/>
  <c r="K203" i="10"/>
  <c r="BE203" i="10" s="1"/>
  <c r="BK367" i="10"/>
  <c r="BK354" i="10" s="1"/>
  <c r="K354" i="10" s="1"/>
  <c r="K107" i="10" s="1"/>
  <c r="K311" i="10"/>
  <c r="BE311" i="10"/>
  <c r="BK308" i="10"/>
  <c r="K138" i="10"/>
  <c r="BE138" i="10" s="1"/>
  <c r="K141" i="10"/>
  <c r="BE141" i="10"/>
  <c r="BK159" i="10"/>
  <c r="K177" i="10"/>
  <c r="BE177" i="10" s="1"/>
  <c r="K190" i="10"/>
  <c r="BE190" i="10" s="1"/>
  <c r="BK227" i="10"/>
  <c r="BK247" i="10"/>
  <c r="BK246" i="10"/>
  <c r="K246" i="10"/>
  <c r="K100" i="10" s="1"/>
  <c r="BK276" i="10"/>
  <c r="BK323" i="10"/>
  <c r="BK329" i="10"/>
  <c r="BK351" i="10"/>
  <c r="K147" i="10"/>
  <c r="BE147" i="10"/>
  <c r="BK208" i="10"/>
  <c r="K262" i="10"/>
  <c r="BE262" i="10"/>
  <c r="K370" i="10"/>
  <c r="BE370" i="10" s="1"/>
  <c r="K182" i="10"/>
  <c r="BE182" i="10" s="1"/>
  <c r="BK295" i="10"/>
  <c r="K363" i="10"/>
  <c r="BE363" i="10"/>
  <c r="K213" i="10"/>
  <c r="BE213" i="10" s="1"/>
  <c r="BK298" i="10"/>
  <c r="K280" i="10"/>
  <c r="BE280" i="10" s="1"/>
  <c r="K239" i="10"/>
  <c r="BE239" i="10"/>
  <c r="BK286" i="10"/>
  <c r="BK326" i="10"/>
  <c r="BK341" i="10"/>
  <c r="BK167" i="10"/>
  <c r="BK255" i="10"/>
  <c r="BK254" i="10" s="1"/>
  <c r="K254" i="10"/>
  <c r="K102" i="10" s="1"/>
  <c r="K338" i="10"/>
  <c r="BE338" i="10" s="1"/>
  <c r="K172" i="10"/>
  <c r="BE172" i="10" s="1"/>
  <c r="BK269" i="10"/>
  <c r="BK268" i="10" s="1"/>
  <c r="K268" i="10" s="1"/>
  <c r="K104" i="10" s="1"/>
  <c r="K273" i="10"/>
  <c r="BE273" i="10" s="1"/>
  <c r="K332" i="10"/>
  <c r="BE332" i="10" s="1"/>
  <c r="K320" i="10"/>
  <c r="BE320" i="10" s="1"/>
  <c r="BK335" i="11"/>
  <c r="BK377" i="11"/>
  <c r="BK376" i="11"/>
  <c r="K376" i="11" s="1"/>
  <c r="K108" i="11" s="1"/>
  <c r="BK183" i="11"/>
  <c r="K180" i="11"/>
  <c r="BE180" i="11"/>
  <c r="BK136" i="11"/>
  <c r="BK382" i="11"/>
  <c r="F41" i="11"/>
  <c r="BF105" i="1" s="1"/>
  <c r="BK405" i="12"/>
  <c r="K353" i="12"/>
  <c r="BE353" i="12" s="1"/>
  <c r="F39" i="12"/>
  <c r="BD106" i="1"/>
  <c r="K242" i="13"/>
  <c r="BE242" i="13"/>
  <c r="K452" i="13"/>
  <c r="BE452" i="13" s="1"/>
  <c r="BK372" i="13"/>
  <c r="K368" i="13"/>
  <c r="BE368" i="13"/>
  <c r="K354" i="13"/>
  <c r="BE354" i="13"/>
  <c r="K474" i="13"/>
  <c r="BE474" i="13"/>
  <c r="BK154" i="13"/>
  <c r="K173" i="13"/>
  <c r="BE173" i="13" s="1"/>
  <c r="BK214" i="13"/>
  <c r="K291" i="13"/>
  <c r="BE291" i="13" s="1"/>
  <c r="BK370" i="13"/>
  <c r="BK445" i="13"/>
  <c r="K204" i="13"/>
  <c r="BE204" i="13" s="1"/>
  <c r="BK272" i="13"/>
  <c r="K339" i="13"/>
  <c r="BE339" i="13"/>
  <c r="BK385" i="13"/>
  <c r="K285" i="13"/>
  <c r="BE285" i="13"/>
  <c r="BK397" i="13"/>
  <c r="BK194" i="13"/>
  <c r="BK442" i="13"/>
  <c r="BK383" i="13"/>
  <c r="K142" i="13"/>
  <c r="BE142" i="13"/>
  <c r="BK229" i="13"/>
  <c r="BK294" i="13"/>
  <c r="BK362" i="13"/>
  <c r="BK381" i="13"/>
  <c r="BK439" i="13"/>
  <c r="K165" i="13"/>
  <c r="BE165" i="13"/>
  <c r="K209" i="13"/>
  <c r="BE209" i="13" s="1"/>
  <c r="K281" i="13"/>
  <c r="BE281" i="13" s="1"/>
  <c r="K347" i="13"/>
  <c r="BE347" i="13" s="1"/>
  <c r="BK424" i="13"/>
  <c r="K138" i="13"/>
  <c r="BE138" i="13"/>
  <c r="BK309" i="13"/>
  <c r="K145" i="13"/>
  <c r="BE145" i="13" s="1"/>
  <c r="BK414" i="13"/>
  <c r="BK457" i="13"/>
  <c r="BK278" i="13"/>
  <c r="K357" i="13"/>
  <c r="BE357" i="13" s="1"/>
  <c r="BK426" i="13"/>
  <c r="K252" i="13"/>
  <c r="BE252" i="13" s="1"/>
  <c r="K316" i="13"/>
  <c r="BE316" i="13" s="1"/>
  <c r="K375" i="13"/>
  <c r="BE375" i="13"/>
  <c r="K422" i="13"/>
  <c r="BE422" i="13"/>
  <c r="BK135" i="13"/>
  <c r="BK345" i="13"/>
  <c r="K168" i="13"/>
  <c r="BE168" i="13" s="1"/>
  <c r="BK266" i="13"/>
  <c r="K162" i="13"/>
  <c r="BE162" i="13"/>
  <c r="K333" i="13"/>
  <c r="BE333" i="13"/>
  <c r="F38" i="14"/>
  <c r="BC108" i="1" s="1"/>
  <c r="BK436" i="14"/>
  <c r="BK369" i="14"/>
  <c r="BK141" i="15"/>
  <c r="BK332" i="15"/>
  <c r="BK400" i="15"/>
  <c r="K377" i="15"/>
  <c r="BE377" i="15" s="1"/>
  <c r="K388" i="15"/>
  <c r="BE388" i="15" s="1"/>
  <c r="BK383" i="15"/>
  <c r="K358" i="15"/>
  <c r="BE358" i="15" s="1"/>
  <c r="BK407" i="15"/>
  <c r="K292" i="15"/>
  <c r="BE292" i="15" s="1"/>
  <c r="K422" i="15"/>
  <c r="BE422" i="15" s="1"/>
  <c r="K321" i="15"/>
  <c r="BE321" i="15"/>
  <c r="BK147" i="15"/>
  <c r="K138" i="15"/>
  <c r="BE138" i="15" s="1"/>
  <c r="BK150" i="15"/>
  <c r="BK206" i="15"/>
  <c r="BK259" i="15"/>
  <c r="BK355" i="15"/>
  <c r="BK430" i="15"/>
  <c r="BK155" i="15"/>
  <c r="K235" i="15"/>
  <c r="BE235" i="15" s="1"/>
  <c r="K295" i="15"/>
  <c r="BE295" i="15" s="1"/>
  <c r="K135" i="15"/>
  <c r="BE135" i="15"/>
  <c r="K365" i="15"/>
  <c r="BE365" i="15"/>
  <c r="K310" i="15"/>
  <c r="BE310" i="15" s="1"/>
  <c r="BK267" i="15"/>
  <c r="K253" i="15"/>
  <c r="BE253" i="15" s="1"/>
  <c r="K307" i="15"/>
  <c r="BE307" i="15"/>
  <c r="BK371" i="15"/>
  <c r="BK410" i="15"/>
  <c r="BK239" i="15"/>
  <c r="BK238" i="15" s="1"/>
  <c r="K238" i="15" s="1"/>
  <c r="K101" i="15" s="1"/>
  <c r="BK318" i="15"/>
  <c r="K394" i="15"/>
  <c r="BE394" i="15"/>
  <c r="K345" i="15"/>
  <c r="BE345" i="15"/>
  <c r="BK181" i="15"/>
  <c r="K144" i="15"/>
  <c r="BE144" i="15" s="1"/>
  <c r="BK373" i="15"/>
  <c r="K433" i="15"/>
  <c r="BE433" i="15" s="1"/>
  <c r="BK219" i="15"/>
  <c r="BK339" i="15"/>
  <c r="K329" i="15"/>
  <c r="BE329" i="15" s="1"/>
  <c r="BK175" i="15"/>
  <c r="BK442" i="16"/>
  <c r="BK406" i="16"/>
  <c r="K329" i="16"/>
  <c r="BE329" i="16" s="1"/>
  <c r="BK259" i="16"/>
  <c r="K38" i="16"/>
  <c r="AY110" i="1" s="1"/>
  <c r="BK532" i="16"/>
  <c r="K352" i="16"/>
  <c r="BE352" i="16"/>
  <c r="K326" i="16"/>
  <c r="BE326" i="16"/>
  <c r="BK457" i="16"/>
  <c r="BK190" i="16"/>
  <c r="BK522" i="16"/>
  <c r="BK386" i="16"/>
  <c r="K276" i="17"/>
  <c r="BE276" i="17"/>
  <c r="BK214" i="17"/>
  <c r="K385" i="17"/>
  <c r="BE385" i="17" s="1"/>
  <c r="K133" i="17"/>
  <c r="BE133" i="17" s="1"/>
  <c r="BK334" i="17"/>
  <c r="K336" i="17"/>
  <c r="BE336" i="17"/>
  <c r="K216" i="17"/>
  <c r="BE216" i="17"/>
  <c r="BK329" i="17"/>
  <c r="K390" i="17"/>
  <c r="BE390" i="17" s="1"/>
  <c r="BK151" i="17"/>
  <c r="K176" i="17"/>
  <c r="BE176" i="17"/>
  <c r="BK142" i="17"/>
  <c r="BK162" i="17"/>
  <c r="BK181" i="17"/>
  <c r="BK248" i="17"/>
  <c r="K263" i="17"/>
  <c r="BE263" i="17" s="1"/>
  <c r="BK266" i="17"/>
  <c r="BK289" i="17"/>
  <c r="K321" i="17"/>
  <c r="BE321" i="17" s="1"/>
  <c r="K340" i="17"/>
  <c r="BE340" i="17"/>
  <c r="K376" i="17"/>
  <c r="BE376" i="17" s="1"/>
  <c r="K145" i="17"/>
  <c r="BE145" i="17"/>
  <c r="BK221" i="17"/>
  <c r="BK332" i="17"/>
  <c r="BK364" i="17"/>
  <c r="K211" i="17"/>
  <c r="BE211" i="17" s="1"/>
  <c r="K306" i="17"/>
  <c r="BE306" i="17"/>
  <c r="K292" i="17"/>
  <c r="BE292" i="17"/>
  <c r="BK165" i="17"/>
  <c r="BK312" i="17"/>
  <c r="BK137" i="17"/>
  <c r="K140" i="17"/>
  <c r="BE140" i="17" s="1"/>
  <c r="BK159" i="17"/>
  <c r="K226" i="17"/>
  <c r="BE226" i="17" s="1"/>
  <c r="BK298" i="17"/>
  <c r="K327" i="17"/>
  <c r="BE327" i="17"/>
  <c r="K368" i="17"/>
  <c r="BE368" i="17" s="1"/>
  <c r="K186" i="17"/>
  <c r="BE186" i="17"/>
  <c r="K357" i="17"/>
  <c r="BE357" i="17" s="1"/>
  <c r="BK191" i="17"/>
  <c r="K273" i="17"/>
  <c r="BE273" i="17" s="1"/>
  <c r="BK257" i="17"/>
  <c r="K338" i="17"/>
  <c r="BE338" i="17"/>
  <c r="K245" i="17"/>
  <c r="BE245" i="17" s="1"/>
  <c r="K324" i="17"/>
  <c r="BE324" i="17"/>
  <c r="F38" i="18"/>
  <c r="BC112" i="1" s="1"/>
  <c r="BK149" i="18"/>
  <c r="BK281" i="18"/>
  <c r="BK280" i="18"/>
  <c r="K280" i="18"/>
  <c r="K102" i="18" s="1"/>
  <c r="K137" i="19"/>
  <c r="BE137" i="19" s="1"/>
  <c r="BK145" i="19"/>
  <c r="K160" i="19"/>
  <c r="BE160" i="19"/>
  <c r="BK150" i="19"/>
  <c r="BK171" i="19"/>
  <c r="K139" i="19"/>
  <c r="BE139" i="19" s="1"/>
  <c r="BK142" i="19"/>
  <c r="K154" i="19"/>
  <c r="BE154" i="19"/>
  <c r="BK148" i="19"/>
  <c r="BK163" i="20"/>
  <c r="F41" i="20"/>
  <c r="BD116" i="1"/>
  <c r="K228" i="21"/>
  <c r="BE228" i="21" s="1"/>
  <c r="K202" i="21"/>
  <c r="BE202" i="21"/>
  <c r="K210" i="21"/>
  <c r="BE210" i="21"/>
  <c r="BK248" i="21"/>
  <c r="BK219" i="21"/>
  <c r="BK196" i="21"/>
  <c r="K237" i="21"/>
  <c r="BE237" i="21" s="1"/>
  <c r="BK240" i="21"/>
  <c r="K205" i="21"/>
  <c r="BE205" i="21" s="1"/>
  <c r="BK181" i="21"/>
  <c r="K190" i="21"/>
  <c r="BE190" i="21"/>
  <c r="BK216" i="21"/>
  <c r="BK255" i="21"/>
  <c r="BK208" i="21"/>
  <c r="BK225" i="21"/>
  <c r="K212" i="22"/>
  <c r="BE212" i="22"/>
  <c r="K263" i="22"/>
  <c r="BE263" i="22"/>
  <c r="K314" i="22"/>
  <c r="BE314" i="22" s="1"/>
  <c r="BK242" i="22"/>
  <c r="K221" i="22"/>
  <c r="BE221" i="22"/>
  <c r="F41" i="22"/>
  <c r="BD118" i="1"/>
  <c r="BK272" i="22"/>
  <c r="BK131" i="22"/>
  <c r="K257" i="22"/>
  <c r="BE257" i="22"/>
  <c r="K247" i="23"/>
  <c r="BE247" i="23"/>
  <c r="K254" i="23"/>
  <c r="BE254" i="23"/>
  <c r="BK303" i="23"/>
  <c r="K399" i="23"/>
  <c r="BE399" i="23" s="1"/>
  <c r="BK187" i="23"/>
  <c r="K212" i="23"/>
  <c r="BE212" i="23" s="1"/>
  <c r="K320" i="23"/>
  <c r="BE320" i="23" s="1"/>
  <c r="K394" i="23"/>
  <c r="BE394" i="23" s="1"/>
  <c r="K408" i="23"/>
  <c r="BE408" i="23"/>
  <c r="K238" i="23"/>
  <c r="BE238" i="23"/>
  <c r="BK142" i="23"/>
  <c r="K202" i="23"/>
  <c r="BE202" i="23" s="1"/>
  <c r="K265" i="23"/>
  <c r="BE265" i="23" s="1"/>
  <c r="K328" i="23"/>
  <c r="BE328" i="23"/>
  <c r="BK381" i="23"/>
  <c r="K464" i="23"/>
  <c r="BE464" i="23" s="1"/>
  <c r="BK263" i="23"/>
  <c r="BK355" i="23"/>
  <c r="K218" i="23"/>
  <c r="BE218" i="23"/>
  <c r="K371" i="23"/>
  <c r="BE371" i="23"/>
  <c r="K310" i="23"/>
  <c r="BE310" i="23" s="1"/>
  <c r="BK455" i="23"/>
  <c r="F41" i="23"/>
  <c r="BF119" i="1" s="1"/>
  <c r="BK128" i="2"/>
  <c r="BK134" i="2"/>
  <c r="K152" i="2"/>
  <c r="BE152" i="2"/>
  <c r="K140" i="2"/>
  <c r="BE140" i="2" s="1"/>
  <c r="K130" i="2"/>
  <c r="BE130" i="2" s="1"/>
  <c r="K146" i="2"/>
  <c r="BE146" i="2"/>
  <c r="BK168" i="2"/>
  <c r="BK167" i="2"/>
  <c r="K167" i="2" s="1"/>
  <c r="K103" i="2" s="1"/>
  <c r="BK424" i="3"/>
  <c r="K339" i="3"/>
  <c r="BE339" i="3"/>
  <c r="K235" i="3"/>
  <c r="BE235" i="3" s="1"/>
  <c r="BK475" i="3"/>
  <c r="BK302" i="3"/>
  <c r="BK298" i="3" s="1"/>
  <c r="K298" i="3" s="1"/>
  <c r="K100" i="3" s="1"/>
  <c r="K363" i="3"/>
  <c r="BE363" i="3"/>
  <c r="K145" i="3"/>
  <c r="BE145" i="3"/>
  <c r="BK392" i="3"/>
  <c r="K472" i="3"/>
  <c r="BE472" i="3" s="1"/>
  <c r="BK488" i="3"/>
  <c r="BK247" i="3"/>
  <c r="K491" i="3"/>
  <c r="BE491" i="3"/>
  <c r="K169" i="3"/>
  <c r="BE169" i="3"/>
  <c r="K175" i="3"/>
  <c r="BE175" i="3" s="1"/>
  <c r="BK199" i="3"/>
  <c r="K220" i="3"/>
  <c r="BE220" i="3"/>
  <c r="K276" i="3"/>
  <c r="BE276" i="3"/>
  <c r="K279" i="3"/>
  <c r="BE279" i="3"/>
  <c r="BK293" i="3"/>
  <c r="K310" i="3"/>
  <c r="BE310" i="3"/>
  <c r="BK335" i="3"/>
  <c r="K345" i="3"/>
  <c r="BE345" i="3"/>
  <c r="BK373" i="3"/>
  <c r="BK419" i="3"/>
  <c r="BK437" i="3"/>
  <c r="BK450" i="3"/>
  <c r="BK453" i="3"/>
  <c r="K468" i="3"/>
  <c r="BE468" i="3" s="1"/>
  <c r="K496" i="3"/>
  <c r="BE496" i="3" s="1"/>
  <c r="K522" i="3"/>
  <c r="BE522" i="3" s="1"/>
  <c r="K151" i="3"/>
  <c r="BE151" i="3"/>
  <c r="BK154" i="3"/>
  <c r="BK194" i="3"/>
  <c r="K226" i="3"/>
  <c r="BE226" i="3"/>
  <c r="K259" i="3"/>
  <c r="BE259" i="3" s="1"/>
  <c r="K270" i="3"/>
  <c r="BE270" i="3"/>
  <c r="BK323" i="3"/>
  <c r="K352" i="3"/>
  <c r="BE352" i="3" s="1"/>
  <c r="BK366" i="3"/>
  <c r="BK387" i="3"/>
  <c r="BK395" i="3"/>
  <c r="BK422" i="3"/>
  <c r="K163" i="3"/>
  <c r="BE163" i="3"/>
  <c r="K444" i="3"/>
  <c r="BE444" i="3" s="1"/>
  <c r="K148" i="3"/>
  <c r="BE148" i="3"/>
  <c r="BK435" i="3"/>
  <c r="K160" i="3"/>
  <c r="BE160" i="3"/>
  <c r="K299" i="3"/>
  <c r="BE299" i="3"/>
  <c r="BK407" i="3"/>
  <c r="BK191" i="3"/>
  <c r="BK157" i="3"/>
  <c r="K38" i="4"/>
  <c r="AY98" i="1" s="1"/>
  <c r="K368" i="4"/>
  <c r="BE368" i="4"/>
  <c r="K384" i="4"/>
  <c r="BE384" i="4"/>
  <c r="BK417" i="4"/>
  <c r="BK375" i="4"/>
  <c r="K372" i="4"/>
  <c r="BE372" i="4" s="1"/>
  <c r="K339" i="4"/>
  <c r="BE339" i="4"/>
  <c r="K160" i="4"/>
  <c r="BE160" i="4"/>
  <c r="K359" i="5"/>
  <c r="BE359" i="5" s="1"/>
  <c r="BK281" i="5"/>
  <c r="BK367" i="5"/>
  <c r="K272" i="5"/>
  <c r="BE272" i="5"/>
  <c r="BK308" i="5"/>
  <c r="BK171" i="5"/>
  <c r="BK410" i="5"/>
  <c r="BK398" i="5"/>
  <c r="K395" i="5"/>
  <c r="BE395" i="5" s="1"/>
  <c r="K297" i="5"/>
  <c r="BE297" i="5"/>
  <c r="BK439" i="5"/>
  <c r="BK438" i="5" s="1"/>
  <c r="K438" i="5" s="1"/>
  <c r="K111" i="5" s="1"/>
  <c r="F41" i="5"/>
  <c r="BF99" i="1" s="1"/>
  <c r="K151" i="5"/>
  <c r="BE151" i="5"/>
  <c r="K38" i="6"/>
  <c r="AY100" i="1"/>
  <c r="BK138" i="8"/>
  <c r="BK157" i="8"/>
  <c r="K160" i="8"/>
  <c r="BE160" i="8" s="1"/>
  <c r="K172" i="8"/>
  <c r="BE172" i="8"/>
  <c r="BK212" i="8"/>
  <c r="K389" i="8"/>
  <c r="BE389" i="8"/>
  <c r="K420" i="8"/>
  <c r="BE420" i="8"/>
  <c r="BK408" i="8"/>
  <c r="K154" i="8"/>
  <c r="BE154" i="8"/>
  <c r="BK369" i="8"/>
  <c r="BK441" i="8"/>
  <c r="BK437" i="8"/>
  <c r="K437" i="8" s="1"/>
  <c r="K108" i="8"/>
  <c r="K201" i="8"/>
  <c r="BE201" i="8"/>
  <c r="BK290" i="8"/>
  <c r="K263" i="8"/>
  <c r="BE263" i="8" s="1"/>
  <c r="K284" i="8"/>
  <c r="BE284" i="8" s="1"/>
  <c r="K235" i="8"/>
  <c r="BE235" i="8" s="1"/>
  <c r="K258" i="8"/>
  <c r="BE258" i="8"/>
  <c r="F38" i="9"/>
  <c r="BC103" i="1"/>
  <c r="BK174" i="9"/>
  <c r="K444" i="9"/>
  <c r="BE444" i="9" s="1"/>
  <c r="BK306" i="9"/>
  <c r="BK435" i="9"/>
  <c r="BK187" i="10"/>
  <c r="K302" i="10"/>
  <c r="BE302" i="10"/>
  <c r="F39" i="10"/>
  <c r="BD104" i="1"/>
  <c r="K38" i="11"/>
  <c r="AY105" i="1" s="1"/>
  <c r="K195" i="12"/>
  <c r="BE195" i="12"/>
  <c r="K255" i="12"/>
  <c r="BE255" i="12" s="1"/>
  <c r="BK460" i="12"/>
  <c r="BK271" i="12"/>
  <c r="K275" i="12"/>
  <c r="BE275" i="12" s="1"/>
  <c r="K445" i="12"/>
  <c r="BE445" i="12"/>
  <c r="BK373" i="12"/>
  <c r="BK341" i="12"/>
  <c r="BK166" i="12"/>
  <c r="BK144" i="12"/>
  <c r="K200" i="12"/>
  <c r="BE200" i="12" s="1"/>
  <c r="BK223" i="12"/>
  <c r="BK265" i="12"/>
  <c r="BK304" i="12"/>
  <c r="K365" i="12"/>
  <c r="BE365" i="12"/>
  <c r="K401" i="12"/>
  <c r="BE401" i="12"/>
  <c r="BK138" i="12"/>
  <c r="K330" i="12"/>
  <c r="BE330" i="12"/>
  <c r="BK376" i="12"/>
  <c r="K287" i="12"/>
  <c r="BE287" i="12"/>
  <c r="BK457" i="12"/>
  <c r="K158" i="12"/>
  <c r="BE158" i="12" s="1"/>
  <c r="BK174" i="12"/>
  <c r="K218" i="12"/>
  <c r="BE218" i="12" s="1"/>
  <c r="BK261" i="12"/>
  <c r="BK254" i="12" s="1"/>
  <c r="K254" i="12" s="1"/>
  <c r="K102" i="12" s="1"/>
  <c r="K307" i="12"/>
  <c r="BE307" i="12"/>
  <c r="BK356" i="12"/>
  <c r="BK408" i="12"/>
  <c r="BK184" i="12"/>
  <c r="K350" i="12"/>
  <c r="BE350" i="12" s="1"/>
  <c r="K384" i="12"/>
  <c r="BE384" i="12" s="1"/>
  <c r="BK453" i="12"/>
  <c r="K339" i="12"/>
  <c r="BE339" i="12"/>
  <c r="K437" i="12"/>
  <c r="BE437" i="12"/>
  <c r="BK367" i="12"/>
  <c r="BK268" i="12"/>
  <c r="BK393" i="12"/>
  <c r="BK279" i="12"/>
  <c r="F38" i="13"/>
  <c r="BC107" i="1" s="1"/>
  <c r="K459" i="14"/>
  <c r="BE459" i="14"/>
  <c r="BK475" i="14"/>
  <c r="K311" i="14"/>
  <c r="BE311" i="14" s="1"/>
  <c r="K148" i="14"/>
  <c r="BE148" i="14"/>
  <c r="K168" i="14"/>
  <c r="BE168" i="14" s="1"/>
  <c r="BK227" i="14"/>
  <c r="BK278" i="14"/>
  <c r="BK335" i="14"/>
  <c r="BK379" i="14"/>
  <c r="K439" i="14"/>
  <c r="BE439" i="14"/>
  <c r="K500" i="14"/>
  <c r="BE500" i="14" s="1"/>
  <c r="K214" i="14"/>
  <c r="BE214" i="14"/>
  <c r="K347" i="14"/>
  <c r="BE347" i="14" s="1"/>
  <c r="K404" i="14"/>
  <c r="BE404" i="14"/>
  <c r="K154" i="14"/>
  <c r="BE154" i="14" s="1"/>
  <c r="K305" i="14"/>
  <c r="BE305" i="14" s="1"/>
  <c r="BK381" i="14"/>
  <c r="K284" i="14"/>
  <c r="BE284" i="14"/>
  <c r="K338" i="14"/>
  <c r="BE338" i="14"/>
  <c r="BK317" i="14"/>
  <c r="K222" i="14"/>
  <c r="BE222" i="14" s="1"/>
  <c r="BK308" i="14"/>
  <c r="BK356" i="14"/>
  <c r="BK393" i="14"/>
  <c r="K450" i="14"/>
  <c r="BE450" i="14"/>
  <c r="BK157" i="14"/>
  <c r="BK294" i="14"/>
  <c r="BK291" i="14"/>
  <c r="K204" i="14"/>
  <c r="BE204" i="14" s="1"/>
  <c r="K204" i="15"/>
  <c r="BE204" i="15"/>
  <c r="BK301" i="15"/>
  <c r="BK367" i="15"/>
  <c r="K298" i="15"/>
  <c r="BE298" i="15" s="1"/>
  <c r="K326" i="15"/>
  <c r="BE326" i="15" s="1"/>
  <c r="K287" i="15"/>
  <c r="BE287" i="15"/>
  <c r="BK349" i="15"/>
  <c r="K360" i="15"/>
  <c r="BE360" i="15"/>
  <c r="BK191" i="15"/>
  <c r="BK256" i="15"/>
  <c r="BK341" i="15"/>
  <c r="F39" i="15"/>
  <c r="BD109" i="1"/>
  <c r="BK404" i="15"/>
  <c r="K445" i="16"/>
  <c r="BE445" i="16"/>
  <c r="K146" i="16"/>
  <c r="BE146" i="16" s="1"/>
  <c r="K425" i="16"/>
  <c r="BE425" i="16"/>
  <c r="BK428" i="16"/>
  <c r="BK272" i="16"/>
  <c r="F41" i="16"/>
  <c r="BF110" i="1" s="1"/>
  <c r="F43" i="19"/>
  <c r="BF114" i="1" s="1"/>
  <c r="BK202" i="20"/>
  <c r="BK148" i="20"/>
  <c r="K181" i="20"/>
  <c r="BE181" i="20"/>
  <c r="BK172" i="20"/>
  <c r="K189" i="20"/>
  <c r="BE189" i="20" s="1"/>
  <c r="K131" i="20"/>
  <c r="BE131" i="20" s="1"/>
  <c r="K160" i="20"/>
  <c r="BE160" i="20"/>
  <c r="F40" i="21"/>
  <c r="BC117" i="1" s="1"/>
  <c r="BK269" i="22"/>
  <c r="BK287" i="22"/>
  <c r="K167" i="22"/>
  <c r="BE167" i="22" s="1"/>
  <c r="BK164" i="22"/>
  <c r="K179" i="22"/>
  <c r="BE179" i="22"/>
  <c r="BK224" i="22"/>
  <c r="K182" i="22"/>
  <c r="BE182" i="22" s="1"/>
  <c r="F43" i="22"/>
  <c r="BF118" i="1" s="1"/>
  <c r="BK312" i="23"/>
  <c r="K442" i="23"/>
  <c r="BE442" i="23"/>
  <c r="K476" i="23"/>
  <c r="BE476" i="23"/>
  <c r="K358" i="23"/>
  <c r="BE358" i="23"/>
  <c r="F40" i="23"/>
  <c r="BE119" i="1" s="1"/>
  <c r="K343" i="23"/>
  <c r="BE343" i="23"/>
  <c r="K241" i="23"/>
  <c r="BE241" i="23"/>
  <c r="K345" i="10"/>
  <c r="BE345" i="10"/>
  <c r="BK283" i="10"/>
  <c r="BK390" i="11"/>
  <c r="K405" i="11"/>
  <c r="BE405" i="11"/>
  <c r="BK344" i="11"/>
  <c r="BK280" i="11"/>
  <c r="BK329" i="11"/>
  <c r="BK347" i="11"/>
  <c r="BK398" i="11"/>
  <c r="BK175" i="11"/>
  <c r="BK402" i="11"/>
  <c r="K283" i="11"/>
  <c r="BE283" i="11" s="1"/>
  <c r="BK148" i="11"/>
  <c r="BK157" i="11"/>
  <c r="K170" i="11"/>
  <c r="BE170" i="11" s="1"/>
  <c r="K196" i="11"/>
  <c r="BE196" i="11" s="1"/>
  <c r="BK230" i="11"/>
  <c r="BK289" i="11"/>
  <c r="BK310" i="11"/>
  <c r="K353" i="11"/>
  <c r="BE353" i="11"/>
  <c r="BK165" i="11"/>
  <c r="K359" i="11"/>
  <c r="BE359" i="11" s="1"/>
  <c r="K274" i="11"/>
  <c r="BE274" i="11"/>
  <c r="K224" i="11"/>
  <c r="BE224" i="11" s="1"/>
  <c r="BK248" i="11"/>
  <c r="BK247" i="11" s="1"/>
  <c r="K247" i="11" s="1"/>
  <c r="K100" i="11" s="1"/>
  <c r="BK219" i="11"/>
  <c r="K260" i="11"/>
  <c r="BE260" i="11"/>
  <c r="K308" i="11"/>
  <c r="BE308" i="11"/>
  <c r="K338" i="11"/>
  <c r="BE338" i="11" s="1"/>
  <c r="BK145" i="11"/>
  <c r="K326" i="11"/>
  <c r="BE326" i="11" s="1"/>
  <c r="K252" i="11"/>
  <c r="BE252" i="11" s="1"/>
  <c r="BK139" i="11"/>
  <c r="BK386" i="11"/>
  <c r="BK389" i="12"/>
  <c r="BK425" i="12"/>
  <c r="K234" i="12"/>
  <c r="BE234" i="12" s="1"/>
  <c r="BK333" i="12"/>
  <c r="BK411" i="12"/>
  <c r="K190" i="12"/>
  <c r="BE190" i="12" s="1"/>
  <c r="K363" i="12"/>
  <c r="BE363" i="12" s="1"/>
  <c r="BK387" i="12"/>
  <c r="K316" i="12"/>
  <c r="BE316" i="12"/>
  <c r="BK379" i="12"/>
  <c r="K38" i="12"/>
  <c r="AY106" i="1" s="1"/>
  <c r="K416" i="13"/>
  <c r="BE416" i="13" s="1"/>
  <c r="BK391" i="13"/>
  <c r="K199" i="13"/>
  <c r="BE199" i="13" s="1"/>
  <c r="K327" i="13"/>
  <c r="BE327" i="13"/>
  <c r="K157" i="13"/>
  <c r="BE157" i="13" s="1"/>
  <c r="BK336" i="13"/>
  <c r="BK321" i="13"/>
  <c r="K183" i="13"/>
  <c r="BE183" i="13"/>
  <c r="BK224" i="13"/>
  <c r="BK298" i="13"/>
  <c r="BK297" i="13" s="1"/>
  <c r="K297" i="13" s="1"/>
  <c r="K104" i="13" s="1"/>
  <c r="BK352" i="13"/>
  <c r="K399" i="13"/>
  <c r="BE399" i="13" s="1"/>
  <c r="BK481" i="13"/>
  <c r="BK477" i="13"/>
  <c r="K477" i="13" s="1"/>
  <c r="K108" i="13" s="1"/>
  <c r="K235" i="13"/>
  <c r="BE235" i="13"/>
  <c r="BK306" i="13"/>
  <c r="BK366" i="13"/>
  <c r="BK256" i="13"/>
  <c r="K312" i="13"/>
  <c r="BE312" i="13" s="1"/>
  <c r="BK148" i="13"/>
  <c r="K359" i="13"/>
  <c r="BE359" i="13"/>
  <c r="K432" i="13"/>
  <c r="BE432" i="13"/>
  <c r="K393" i="13"/>
  <c r="BE393" i="13"/>
  <c r="K188" i="13"/>
  <c r="BE188" i="13" s="1"/>
  <c r="K219" i="13"/>
  <c r="BE219" i="13"/>
  <c r="K262" i="13"/>
  <c r="BE262" i="13" s="1"/>
  <c r="BK318" i="13"/>
  <c r="K405" i="13"/>
  <c r="BE405" i="13" s="1"/>
  <c r="BK486" i="13"/>
  <c r="BK485" i="13" s="1"/>
  <c r="K485" i="13" s="1"/>
  <c r="K110" i="13" s="1"/>
  <c r="BK170" i="13"/>
  <c r="K232" i="13"/>
  <c r="BE232" i="13"/>
  <c r="BK324" i="13"/>
  <c r="BK378" i="13"/>
  <c r="BK436" i="13"/>
  <c r="K269" i="13"/>
  <c r="BE269" i="13"/>
  <c r="K350" i="13"/>
  <c r="BE350" i="13" s="1"/>
  <c r="BK259" i="13"/>
  <c r="BK255" i="13" s="1"/>
  <c r="K255" i="13" s="1"/>
  <c r="K102" i="13" s="1"/>
  <c r="K248" i="13"/>
  <c r="BE248" i="13"/>
  <c r="BK449" i="13"/>
  <c r="BK217" i="13"/>
  <c r="BK304" i="13"/>
  <c r="K388" i="13"/>
  <c r="BE388" i="13" s="1"/>
  <c r="K478" i="13"/>
  <c r="BE478" i="13"/>
  <c r="K191" i="13"/>
  <c r="BE191" i="13"/>
  <c r="K302" i="13"/>
  <c r="BE302" i="13"/>
  <c r="K342" i="13"/>
  <c r="BE342" i="13" s="1"/>
  <c r="BK429" i="13"/>
  <c r="BK178" i="13"/>
  <c r="BK275" i="13"/>
  <c r="BK419" i="13"/>
  <c r="K408" i="13"/>
  <c r="BE408" i="13"/>
  <c r="K402" i="13"/>
  <c r="BE402" i="13" s="1"/>
  <c r="BK466" i="13"/>
  <c r="BK398" i="14"/>
  <c r="K255" i="14"/>
  <c r="BE255" i="14"/>
  <c r="K387" i="14"/>
  <c r="BE387" i="14"/>
  <c r="BK265" i="14"/>
  <c r="BK258" i="14" s="1"/>
  <c r="K258" i="14" s="1"/>
  <c r="K102" i="14" s="1"/>
  <c r="K487" i="14"/>
  <c r="BE487" i="14"/>
  <c r="BK433" i="14"/>
  <c r="BK151" i="14"/>
  <c r="BK324" i="14"/>
  <c r="K453" i="14"/>
  <c r="BE453" i="14" s="1"/>
  <c r="K372" i="14"/>
  <c r="BE372" i="14" s="1"/>
  <c r="K135" i="14"/>
  <c r="BE135" i="14" s="1"/>
  <c r="F39" i="14"/>
  <c r="BD108" i="1" s="1"/>
  <c r="K329" i="14"/>
  <c r="BE329" i="14" s="1"/>
  <c r="K194" i="14"/>
  <c r="BE194" i="14" s="1"/>
  <c r="K377" i="14"/>
  <c r="BE377" i="14" s="1"/>
  <c r="BK337" i="15"/>
  <c r="K414" i="15"/>
  <c r="BE414" i="15" s="1"/>
  <c r="BK243" i="15"/>
  <c r="F41" i="15"/>
  <c r="BF109" i="1"/>
  <c r="K216" i="15"/>
  <c r="BE216" i="15" s="1"/>
  <c r="K158" i="16"/>
  <c r="BE158" i="16" s="1"/>
  <c r="K439" i="16"/>
  <c r="BE439" i="16" s="1"/>
  <c r="K437" i="16"/>
  <c r="BE437" i="16" s="1"/>
  <c r="BK170" i="16"/>
  <c r="K535" i="16"/>
  <c r="BE535" i="16"/>
  <c r="BK528" i="16"/>
  <c r="K431" i="16"/>
  <c r="BE431" i="16" s="1"/>
  <c r="BK152" i="16"/>
  <c r="K448" i="16"/>
  <c r="BE448" i="16" s="1"/>
  <c r="K161" i="16"/>
  <c r="BE161" i="16"/>
  <c r="BK173" i="16"/>
  <c r="BK228" i="16"/>
  <c r="BK254" i="16"/>
  <c r="BK277" i="16"/>
  <c r="BK276" i="16"/>
  <c r="K276" i="16" s="1"/>
  <c r="K100" i="16" s="1"/>
  <c r="BK304" i="16"/>
  <c r="K345" i="16"/>
  <c r="BE345" i="16" s="1"/>
  <c r="BK451" i="16"/>
  <c r="BK502" i="16"/>
  <c r="BK544" i="16"/>
  <c r="BK182" i="16"/>
  <c r="K342" i="16"/>
  <c r="BE342" i="16"/>
  <c r="K499" i="16"/>
  <c r="BE499" i="16" s="1"/>
  <c r="BK164" i="16"/>
  <c r="BK374" i="16"/>
  <c r="K487" i="16"/>
  <c r="BE487" i="16" s="1"/>
  <c r="K231" i="16"/>
  <c r="BE231" i="16"/>
  <c r="K251" i="16"/>
  <c r="BE251" i="16" s="1"/>
  <c r="BK409" i="16"/>
  <c r="K291" i="16"/>
  <c r="BE291" i="16"/>
  <c r="BK288" i="16"/>
  <c r="BK370" i="16"/>
  <c r="K516" i="16"/>
  <c r="BE516" i="16" s="1"/>
  <c r="BK246" i="16"/>
  <c r="BK478" i="16"/>
  <c r="K198" i="16"/>
  <c r="BE198" i="16"/>
  <c r="BK475" i="16"/>
  <c r="K461" i="16"/>
  <c r="BE461" i="16"/>
  <c r="K389" i="16"/>
  <c r="BE389" i="16" s="1"/>
  <c r="BK434" i="16"/>
  <c r="K269" i="16"/>
  <c r="BE269" i="16" s="1"/>
  <c r="BK579" i="16"/>
  <c r="BK578" i="16" s="1"/>
  <c r="K578" i="16" s="1"/>
  <c r="K112" i="16" s="1"/>
  <c r="BK508" i="16"/>
  <c r="K584" i="16"/>
  <c r="BE584" i="16"/>
  <c r="BK576" i="16"/>
  <c r="BK573" i="16"/>
  <c r="K573" i="16" s="1"/>
  <c r="K111" i="16" s="1"/>
  <c r="K201" i="17"/>
  <c r="BE201" i="17" s="1"/>
  <c r="F39" i="17"/>
  <c r="BD111" i="1"/>
  <c r="K173" i="17"/>
  <c r="BE173" i="17"/>
  <c r="K286" i="17"/>
  <c r="BE286" i="17"/>
  <c r="BK231" i="17"/>
  <c r="BK344" i="17"/>
  <c r="BK226" i="18"/>
  <c r="K292" i="18"/>
  <c r="BE292" i="18"/>
  <c r="K38" i="18"/>
  <c r="AY112" i="1" s="1"/>
  <c r="K321" i="18"/>
  <c r="BE321" i="18" s="1"/>
  <c r="BK178" i="18"/>
  <c r="F41" i="19"/>
  <c r="BD114" i="1"/>
  <c r="BK135" i="19"/>
  <c r="BK174" i="20"/>
  <c r="BK145" i="20"/>
  <c r="K176" i="20"/>
  <c r="BE176" i="20" s="1"/>
  <c r="K184" i="20"/>
  <c r="BE184" i="20" s="1"/>
  <c r="BK137" i="20"/>
  <c r="BK199" i="20"/>
  <c r="BK170" i="20"/>
  <c r="BK151" i="20"/>
  <c r="K186" i="20"/>
  <c r="BE186" i="20" s="1"/>
  <c r="K141" i="20"/>
  <c r="BE141" i="20" s="1"/>
  <c r="BK163" i="21"/>
  <c r="BK199" i="21"/>
  <c r="K250" i="21"/>
  <c r="BE250" i="21" s="1"/>
  <c r="BK258" i="21"/>
  <c r="K234" i="21"/>
  <c r="BE234" i="21" s="1"/>
  <c r="K148" i="21"/>
  <c r="BE148" i="21"/>
  <c r="BK130" i="21"/>
  <c r="K172" i="21"/>
  <c r="BE172" i="21" s="1"/>
  <c r="F43" i="21"/>
  <c r="BF117" i="1" s="1"/>
  <c r="BK284" i="22"/>
  <c r="K290" i="22"/>
  <c r="BE290" i="22"/>
  <c r="K236" i="22"/>
  <c r="BE236" i="22"/>
  <c r="BK338" i="22"/>
  <c r="BK251" i="22"/>
  <c r="K332" i="22"/>
  <c r="BE332" i="22" s="1"/>
  <c r="K143" i="22"/>
  <c r="BE143" i="22"/>
  <c r="K170" i="22"/>
  <c r="BE170" i="22" s="1"/>
  <c r="K200" i="22"/>
  <c r="BE200" i="22"/>
  <c r="BK296" i="22"/>
  <c r="BK155" i="22"/>
  <c r="K278" i="22"/>
  <c r="BE278" i="22"/>
  <c r="BK329" i="22"/>
  <c r="K191" i="22"/>
  <c r="BE191" i="22" s="1"/>
  <c r="BK140" i="22"/>
  <c r="BK173" i="22"/>
  <c r="BK260" i="22"/>
  <c r="BK341" i="22"/>
  <c r="BK230" i="22"/>
  <c r="K326" i="22"/>
  <c r="BE326" i="22" s="1"/>
  <c r="BK308" i="22"/>
  <c r="BK194" i="22"/>
  <c r="BK206" i="22"/>
  <c r="BK365" i="23"/>
  <c r="K417" i="23"/>
  <c r="BE417" i="23"/>
  <c r="BK289" i="23"/>
  <c r="K367" i="23"/>
  <c r="BE367" i="23" s="1"/>
  <c r="K38" i="23"/>
  <c r="AY119" i="1" s="1"/>
  <c r="K450" i="23"/>
  <c r="BE450" i="23" s="1"/>
  <c r="K235" i="23"/>
  <c r="BE235" i="23"/>
  <c r="K281" i="23"/>
  <c r="BE281" i="23" s="1"/>
  <c r="K419" i="23"/>
  <c r="BE419" i="23" s="1"/>
  <c r="K415" i="23"/>
  <c r="BE415" i="23" s="1"/>
  <c r="F40" i="2"/>
  <c r="BE96" i="1" s="1"/>
  <c r="BK332" i="3"/>
  <c r="K527" i="3"/>
  <c r="BE527" i="3"/>
  <c r="K217" i="3"/>
  <c r="BE217" i="3" s="1"/>
  <c r="BK410" i="3"/>
  <c r="F39" i="3"/>
  <c r="BD97" i="1" s="1"/>
  <c r="K141" i="3"/>
  <c r="BE141" i="3" s="1"/>
  <c r="K207" i="3"/>
  <c r="BE207" i="3" s="1"/>
  <c r="K306" i="3"/>
  <c r="BE306" i="3" s="1"/>
  <c r="K441" i="3"/>
  <c r="BE441" i="3" s="1"/>
  <c r="K232" i="3"/>
  <c r="BE232" i="3" s="1"/>
  <c r="K382" i="3"/>
  <c r="BE382" i="3" s="1"/>
  <c r="K432" i="3"/>
  <c r="BE432" i="3" s="1"/>
  <c r="BK172" i="3"/>
  <c r="BK212" i="3"/>
  <c r="BK274" i="4"/>
  <c r="BK177" i="4"/>
  <c r="K414" i="4"/>
  <c r="BE414" i="4" s="1"/>
  <c r="F40" i="4"/>
  <c r="BE98" i="1" s="1"/>
  <c r="BK238" i="4"/>
  <c r="K467" i="4"/>
  <c r="BE467" i="4" s="1"/>
  <c r="K212" i="4"/>
  <c r="BE212" i="4"/>
  <c r="K290" i="4"/>
  <c r="BE290" i="4"/>
  <c r="K218" i="4"/>
  <c r="BE218" i="4"/>
  <c r="BK209" i="4"/>
  <c r="K314" i="4"/>
  <c r="BE314" i="4" s="1"/>
  <c r="BK325" i="5"/>
  <c r="K38" i="5"/>
  <c r="AY99" i="1" s="1"/>
  <c r="K179" i="5"/>
  <c r="BE179" i="5"/>
  <c r="K257" i="5"/>
  <c r="BE257" i="5"/>
  <c r="K382" i="5"/>
  <c r="BE382" i="5"/>
  <c r="K157" i="5"/>
  <c r="BE157" i="5" s="1"/>
  <c r="K341" i="5"/>
  <c r="BE341" i="5"/>
  <c r="BK280" i="6"/>
  <c r="F40" i="6"/>
  <c r="BE100" i="1" s="1"/>
  <c r="K266" i="6"/>
  <c r="BE266" i="6" s="1"/>
  <c r="K335" i="6"/>
  <c r="BE335" i="6" s="1"/>
  <c r="BK209" i="6"/>
  <c r="BK295" i="6"/>
  <c r="K183" i="6"/>
  <c r="BE183" i="6" s="1"/>
  <c r="K298" i="6"/>
  <c r="BE298" i="6" s="1"/>
  <c r="K38" i="7"/>
  <c r="AY101" i="1" s="1"/>
  <c r="K370" i="7"/>
  <c r="BE370" i="7"/>
  <c r="K191" i="7"/>
  <c r="BE191" i="7" s="1"/>
  <c r="K142" i="7"/>
  <c r="BE142" i="7" s="1"/>
  <c r="K270" i="7"/>
  <c r="BE270" i="7" s="1"/>
  <c r="K285" i="7"/>
  <c r="BE285" i="7"/>
  <c r="BK302" i="7"/>
  <c r="K339" i="7"/>
  <c r="BE339" i="7"/>
  <c r="K154" i="7"/>
  <c r="BE154" i="7"/>
  <c r="BK214" i="7"/>
  <c r="BK346" i="7"/>
  <c r="K332" i="7"/>
  <c r="BE332" i="7" s="1"/>
  <c r="BK278" i="7"/>
  <c r="BK145" i="7"/>
  <c r="K294" i="7"/>
  <c r="BE294" i="7"/>
  <c r="BK320" i="7"/>
  <c r="K157" i="7"/>
  <c r="BE157" i="7"/>
  <c r="BK314" i="7"/>
  <c r="BK230" i="7"/>
  <c r="K180" i="7"/>
  <c r="BE180" i="7" s="1"/>
  <c r="K299" i="7"/>
  <c r="BE299" i="7" s="1"/>
  <c r="BK224" i="7"/>
  <c r="K170" i="7"/>
  <c r="BE170" i="7" s="1"/>
  <c r="K139" i="7"/>
  <c r="BE139" i="7"/>
  <c r="K38" i="8"/>
  <c r="AY102" i="1" s="1"/>
  <c r="BK380" i="8"/>
  <c r="BK273" i="8"/>
  <c r="BK272" i="8" s="1"/>
  <c r="K272" i="8" s="1"/>
  <c r="K101" i="8" s="1"/>
  <c r="BK240" i="8"/>
  <c r="BK336" i="8"/>
  <c r="K204" i="8"/>
  <c r="BE204" i="8" s="1"/>
  <c r="BK313" i="8"/>
  <c r="BK312" i="8"/>
  <c r="K312" i="8" s="1"/>
  <c r="K104" i="8" s="1"/>
  <c r="K281" i="8"/>
  <c r="BE281" i="8" s="1"/>
  <c r="K366" i="8"/>
  <c r="BE366" i="8" s="1"/>
  <c r="K198" i="8"/>
  <c r="BE198" i="8"/>
  <c r="BK151" i="8"/>
  <c r="K360" i="8"/>
  <c r="BE360" i="8"/>
  <c r="BK434" i="8"/>
  <c r="K342" i="9"/>
  <c r="BE342" i="9" s="1"/>
  <c r="BK229" i="9"/>
  <c r="BK403" i="9"/>
  <c r="K461" i="9"/>
  <c r="BE461" i="9" s="1"/>
  <c r="K154" i="9"/>
  <c r="BE154" i="9" s="1"/>
  <c r="BK415" i="9"/>
  <c r="BK151" i="9"/>
  <c r="K330" i="9"/>
  <c r="BE330" i="9" s="1"/>
  <c r="BK184" i="9"/>
  <c r="K209" i="9"/>
  <c r="BE209" i="9"/>
  <c r="BK296" i="9"/>
  <c r="K344" i="9"/>
  <c r="BE344" i="9" s="1"/>
  <c r="K368" i="9"/>
  <c r="BE368" i="9" s="1"/>
  <c r="BK380" i="9"/>
  <c r="K394" i="9"/>
  <c r="BE394" i="9"/>
  <c r="K473" i="9"/>
  <c r="BE473" i="9" s="1"/>
  <c r="BK171" i="9"/>
  <c r="BK242" i="9"/>
  <c r="BK269" i="9"/>
  <c r="BK268" i="9" s="1"/>
  <c r="K268" i="9" s="1"/>
  <c r="K100" i="9" s="1"/>
  <c r="BK313" i="9"/>
  <c r="BK312" i="9" s="1"/>
  <c r="K312" i="9" s="1"/>
  <c r="K104" i="9"/>
  <c r="BK363" i="9"/>
  <c r="BK392" i="9"/>
  <c r="K425" i="9"/>
  <c r="BE425" i="9"/>
  <c r="BK324" i="9"/>
  <c r="K397" i="9"/>
  <c r="BE397" i="9" s="1"/>
  <c r="BK454" i="9"/>
  <c r="K145" i="9"/>
  <c r="BE145" i="9"/>
  <c r="K148" i="9"/>
  <c r="BE148" i="9"/>
  <c r="K163" i="9"/>
  <c r="BE163" i="9" s="1"/>
  <c r="K166" i="9"/>
  <c r="BE166" i="9"/>
  <c r="K303" i="9"/>
  <c r="BE303" i="9"/>
  <c r="BK336" i="9"/>
  <c r="BK366" i="9"/>
  <c r="BK237" i="9"/>
  <c r="BK141" i="9"/>
  <c r="K206" i="9"/>
  <c r="BE206" i="9"/>
  <c r="K203" i="9"/>
  <c r="BE203" i="9"/>
  <c r="BK160" i="9"/>
  <c r="BK200" i="9"/>
  <c r="BK219" i="9"/>
  <c r="BK232" i="9"/>
  <c r="BK273" i="9"/>
  <c r="BK272" i="9"/>
  <c r="K272" i="9" s="1"/>
  <c r="K101" i="9" s="1"/>
  <c r="K284" i="9"/>
  <c r="BE284" i="9"/>
  <c r="K309" i="9"/>
  <c r="BE309" i="9" s="1"/>
  <c r="K360" i="9"/>
  <c r="BE360" i="9"/>
  <c r="K389" i="9"/>
  <c r="BE389" i="9" s="1"/>
  <c r="BK422" i="9"/>
  <c r="K189" i="9"/>
  <c r="BE189" i="9" s="1"/>
  <c r="BK265" i="9"/>
  <c r="K287" i="9"/>
  <c r="BE287" i="9"/>
  <c r="K347" i="9"/>
  <c r="BE347" i="9" s="1"/>
  <c r="BK386" i="9"/>
  <c r="BK412" i="9"/>
  <c r="K138" i="9"/>
  <c r="BE138" i="9" s="1"/>
  <c r="K277" i="9"/>
  <c r="BE277" i="9"/>
  <c r="K419" i="9"/>
  <c r="BE419" i="9"/>
  <c r="K440" i="9"/>
  <c r="BE440" i="9"/>
  <c r="K464" i="9"/>
  <c r="BE464" i="9" s="1"/>
  <c r="BK290" i="9"/>
  <c r="BK317" i="9"/>
  <c r="K432" i="9"/>
  <c r="BE432" i="9"/>
  <c r="K478" i="9"/>
  <c r="BE478" i="9"/>
  <c r="K377" i="9"/>
  <c r="BE377" i="9" s="1"/>
  <c r="K247" i="9"/>
  <c r="BE247" i="9"/>
  <c r="BK371" i="9"/>
  <c r="BK428" i="9"/>
  <c r="BK192" i="9"/>
  <c r="BK292" i="10"/>
  <c r="BK259" i="10"/>
  <c r="K153" i="10"/>
  <c r="BE153" i="10" s="1"/>
  <c r="BK305" i="10"/>
  <c r="K242" i="10"/>
  <c r="BE242" i="10"/>
  <c r="F40" i="10"/>
  <c r="BE104" i="1"/>
  <c r="K193" i="10"/>
  <c r="BE193" i="10" s="1"/>
  <c r="BK251" i="10"/>
  <c r="BK250" i="10"/>
  <c r="K250" i="10"/>
  <c r="K101" i="10" s="1"/>
  <c r="BK150" i="10"/>
  <c r="K154" i="11"/>
  <c r="BE154" i="11" s="1"/>
  <c r="K332" i="11"/>
  <c r="BE332" i="11" s="1"/>
  <c r="K286" i="11"/>
  <c r="BE286" i="11" s="1"/>
  <c r="BK266" i="11"/>
  <c r="BK369" i="11"/>
  <c r="BK277" i="11"/>
  <c r="BK305" i="11"/>
  <c r="BK317" i="11"/>
  <c r="K151" i="11"/>
  <c r="BE151" i="11"/>
  <c r="BK186" i="11"/>
  <c r="K209" i="11"/>
  <c r="BE209" i="11" s="1"/>
  <c r="K256" i="11"/>
  <c r="BE256" i="11" s="1"/>
  <c r="BK299" i="11"/>
  <c r="K323" i="11"/>
  <c r="BE323" i="11"/>
  <c r="BK373" i="11"/>
  <c r="BK372" i="11"/>
  <c r="K372" i="11" s="1"/>
  <c r="K107" i="11" s="1"/>
  <c r="BK320" i="11"/>
  <c r="K227" i="11"/>
  <c r="BE227" i="11" s="1"/>
  <c r="K363" i="11"/>
  <c r="BE363" i="11"/>
  <c r="BK237" i="11"/>
  <c r="BK191" i="11"/>
  <c r="K242" i="11"/>
  <c r="BE242" i="11" s="1"/>
  <c r="BK296" i="11"/>
  <c r="K313" i="11"/>
  <c r="BE313" i="11"/>
  <c r="K356" i="11"/>
  <c r="BE356" i="11"/>
  <c r="BK201" i="11"/>
  <c r="BK350" i="11"/>
  <c r="BK293" i="11"/>
  <c r="K206" i="11"/>
  <c r="BE206" i="11" s="1"/>
  <c r="F38" i="12"/>
  <c r="BC106" i="1"/>
  <c r="BK330" i="13"/>
  <c r="K151" i="13"/>
  <c r="BE151" i="13"/>
  <c r="F40" i="13"/>
  <c r="BE107" i="1" s="1"/>
  <c r="BK478" i="14"/>
  <c r="K483" i="14"/>
  <c r="BE483" i="14" s="1"/>
  <c r="K341" i="14"/>
  <c r="BE341" i="14" s="1"/>
  <c r="BK162" i="14"/>
  <c r="BK466" i="14"/>
  <c r="BK462" i="14" s="1"/>
  <c r="K462" i="14" s="1"/>
  <c r="K107" i="14" s="1"/>
  <c r="BK191" i="14"/>
  <c r="K145" i="14"/>
  <c r="BE145" i="14" s="1"/>
  <c r="K414" i="14"/>
  <c r="BE414" i="14" s="1"/>
  <c r="K406" i="14"/>
  <c r="BE406" i="14" s="1"/>
  <c r="K183" i="14"/>
  <c r="BE183" i="14" s="1"/>
  <c r="F40" i="14"/>
  <c r="BE108" i="1" s="1"/>
  <c r="BK395" i="14"/>
  <c r="K38" i="15"/>
  <c r="AY109" i="1" s="1"/>
  <c r="K273" i="15"/>
  <c r="BE273" i="15"/>
  <c r="BK400" i="16"/>
  <c r="F39" i="16"/>
  <c r="BD110" i="1" s="1"/>
  <c r="K562" i="16"/>
  <c r="BE562" i="16"/>
  <c r="K208" i="16"/>
  <c r="BE208" i="16" s="1"/>
  <c r="K565" i="16"/>
  <c r="BE565" i="16"/>
  <c r="BK391" i="16"/>
  <c r="K148" i="17"/>
  <c r="BE148" i="17"/>
  <c r="K234" i="17"/>
  <c r="BE234" i="17" s="1"/>
  <c r="BK260" i="17"/>
  <c r="K38" i="17"/>
  <c r="AY111" i="1"/>
  <c r="BK304" i="17"/>
  <c r="BK315" i="17"/>
  <c r="BK342" i="17"/>
  <c r="K130" i="17"/>
  <c r="BE130" i="17" s="1"/>
  <c r="K314" i="18"/>
  <c r="BE314" i="18"/>
  <c r="K232" i="18"/>
  <c r="BE232" i="18"/>
  <c r="K143" i="18"/>
  <c r="BE143" i="18"/>
  <c r="K295" i="18"/>
  <c r="BE295" i="18" s="1"/>
  <c r="F41" i="18"/>
  <c r="BF112" i="1"/>
  <c r="BK301" i="18"/>
  <c r="K134" i="18"/>
  <c r="BE134" i="18" s="1"/>
  <c r="K173" i="18"/>
  <c r="BE173" i="18"/>
  <c r="K152" i="19"/>
  <c r="BE152" i="19" s="1"/>
  <c r="K40" i="19"/>
  <c r="AY114" i="1"/>
  <c r="BK192" i="20"/>
  <c r="K178" i="20"/>
  <c r="BE178" i="20"/>
  <c r="BK205" i="20"/>
  <c r="BK154" i="20"/>
  <c r="K40" i="20"/>
  <c r="AY116" i="1"/>
  <c r="BK145" i="21"/>
  <c r="K133" i="21"/>
  <c r="BE133" i="21" s="1"/>
  <c r="K261" i="21"/>
  <c r="BE261" i="21" s="1"/>
  <c r="K40" i="21"/>
  <c r="AY117" i="1" s="1"/>
  <c r="BK146" i="22"/>
  <c r="K40" i="22"/>
  <c r="AY118" i="1" s="1"/>
  <c r="BK149" i="22"/>
  <c r="BK344" i="22"/>
  <c r="K305" i="22"/>
  <c r="BE305" i="22" s="1"/>
  <c r="K154" i="23"/>
  <c r="BE154" i="23"/>
  <c r="K446" i="23"/>
  <c r="BE446" i="23" s="1"/>
  <c r="BK151" i="23"/>
  <c r="BK305" i="23"/>
  <c r="K391" i="23"/>
  <c r="BE391" i="23" s="1"/>
  <c r="K428" i="23"/>
  <c r="BE428" i="23"/>
  <c r="K434" i="23"/>
  <c r="BE434" i="23"/>
  <c r="K292" i="23"/>
  <c r="BE292" i="23"/>
  <c r="BK325" i="23"/>
  <c r="BK197" i="23"/>
  <c r="BK139" i="23"/>
  <c r="K171" i="23"/>
  <c r="BE171" i="23"/>
  <c r="BK224" i="23"/>
  <c r="K297" i="23"/>
  <c r="BE297" i="23"/>
  <c r="BK363" i="23"/>
  <c r="K422" i="23"/>
  <c r="BE422" i="23" s="1"/>
  <c r="BK473" i="23"/>
  <c r="BK472" i="23" s="1"/>
  <c r="K472" i="23" s="1"/>
  <c r="K104" i="23" s="1"/>
  <c r="BK277" i="23"/>
  <c r="BK374" i="23"/>
  <c r="BK348" i="23"/>
  <c r="BK231" i="23"/>
  <c r="BK230" i="23"/>
  <c r="K230" i="23"/>
  <c r="K100" i="23" s="1"/>
  <c r="BK166" i="23"/>
  <c r="K177" i="23"/>
  <c r="BE177" i="23" s="1"/>
  <c r="BK346" i="23"/>
  <c r="K272" i="23"/>
  <c r="BE272" i="23"/>
  <c r="BK438" i="23"/>
  <c r="BK300" i="23"/>
  <c r="K315" i="23"/>
  <c r="BE315" i="23"/>
  <c r="BK361" i="23"/>
  <c r="BK378" i="23"/>
  <c r="BK469" i="23"/>
  <c r="BK261" i="23"/>
  <c r="BK388" i="23"/>
  <c r="BK307" i="23"/>
  <c r="K129" i="23"/>
  <c r="BE129" i="23"/>
  <c r="K160" i="2"/>
  <c r="BE160" i="2" s="1"/>
  <c r="K38" i="2"/>
  <c r="AY96" i="1"/>
  <c r="BK136" i="2"/>
  <c r="BK511" i="3"/>
  <c r="K38" i="3"/>
  <c r="AY97" i="1" s="1"/>
  <c r="BK447" i="3"/>
  <c r="BK204" i="3"/>
  <c r="BK385" i="3"/>
  <c r="BK326" i="3"/>
  <c r="BK481" i="3"/>
  <c r="K262" i="3"/>
  <c r="BE262" i="3" s="1"/>
  <c r="BK390" i="3"/>
  <c r="K484" i="3"/>
  <c r="BE484" i="3" s="1"/>
  <c r="BK401" i="3"/>
  <c r="K456" i="3"/>
  <c r="BE456" i="3" s="1"/>
  <c r="BK451" i="4"/>
  <c r="K442" i="4"/>
  <c r="BE442" i="4"/>
  <c r="K460" i="4"/>
  <c r="BE460" i="4" s="1"/>
  <c r="BK424" i="4"/>
  <c r="BK233" i="4"/>
  <c r="BK154" i="4"/>
  <c r="F41" i="4"/>
  <c r="BF98" i="1" s="1"/>
  <c r="K359" i="4"/>
  <c r="BE359" i="4"/>
  <c r="K188" i="4"/>
  <c r="BE188" i="4" s="1"/>
  <c r="BK277" i="4"/>
  <c r="BK141" i="4"/>
  <c r="BK430" i="4"/>
  <c r="K434" i="4"/>
  <c r="BE434" i="4" s="1"/>
  <c r="BK154" i="5"/>
  <c r="K419" i="5"/>
  <c r="BE419" i="5" s="1"/>
  <c r="BK174" i="5"/>
  <c r="K435" i="5"/>
  <c r="BE435" i="5"/>
  <c r="K414" i="5"/>
  <c r="BE414" i="5"/>
  <c r="K288" i="5"/>
  <c r="BE288" i="5"/>
  <c r="K305" i="5"/>
  <c r="BE305" i="5"/>
  <c r="F40" i="5"/>
  <c r="BE99" i="1"/>
  <c r="K329" i="5"/>
  <c r="BE329" i="5"/>
  <c r="K314" i="5"/>
  <c r="BE314" i="5"/>
  <c r="K431" i="5"/>
  <c r="BE431" i="5"/>
  <c r="BK192" i="5"/>
  <c r="BK246" i="5"/>
  <c r="K345" i="6"/>
  <c r="BE345" i="6"/>
  <c r="K180" i="6"/>
  <c r="BE180" i="6"/>
  <c r="K291" i="6"/>
  <c r="BE291" i="6"/>
  <c r="BK162" i="6"/>
  <c r="BK170" i="6"/>
  <c r="BK201" i="6"/>
  <c r="K256" i="6"/>
  <c r="BE256" i="6" s="1"/>
  <c r="K260" i="6"/>
  <c r="BE260" i="6" s="1"/>
  <c r="K277" i="6"/>
  <c r="BE277" i="6" s="1"/>
  <c r="K286" i="6"/>
  <c r="BE286" i="6"/>
  <c r="BK316" i="6"/>
  <c r="BK331" i="6"/>
  <c r="BK349" i="6"/>
  <c r="BK365" i="6"/>
  <c r="BK364" i="6"/>
  <c r="K364" i="6" s="1"/>
  <c r="K108" i="6" s="1"/>
  <c r="K142" i="6"/>
  <c r="BE142" i="6" s="1"/>
  <c r="BK148" i="6"/>
  <c r="BK154" i="6"/>
  <c r="BK165" i="6"/>
  <c r="BK191" i="6"/>
  <c r="K214" i="6"/>
  <c r="BE214" i="6" s="1"/>
  <c r="K237" i="6"/>
  <c r="BE237" i="6" s="1"/>
  <c r="K252" i="6"/>
  <c r="BE252" i="6" s="1"/>
  <c r="BK274" i="6"/>
  <c r="K322" i="6"/>
  <c r="BE322" i="6" s="1"/>
  <c r="K341" i="6"/>
  <c r="BE341" i="6"/>
  <c r="K136" i="6"/>
  <c r="BE136" i="6"/>
  <c r="BK139" i="6"/>
  <c r="BK196" i="6"/>
  <c r="K248" i="6"/>
  <c r="BE248" i="6" s="1"/>
  <c r="BK283" i="6"/>
  <c r="K301" i="6"/>
  <c r="BE301" i="6" s="1"/>
  <c r="BK310" i="6"/>
  <c r="BK361" i="6"/>
  <c r="BK230" i="6"/>
  <c r="K288" i="6"/>
  <c r="BE288" i="6" s="1"/>
  <c r="K319" i="6"/>
  <c r="BE319" i="6"/>
  <c r="K369" i="6"/>
  <c r="BE369" i="6"/>
  <c r="BK186" i="6"/>
  <c r="BK227" i="6"/>
  <c r="K304" i="6"/>
  <c r="BE304" i="6" s="1"/>
  <c r="K325" i="6"/>
  <c r="BE325" i="6"/>
  <c r="BK338" i="6"/>
  <c r="BK353" i="6"/>
  <c r="BK157" i="6"/>
  <c r="K175" i="6"/>
  <c r="BE175" i="6"/>
  <c r="BK206" i="6"/>
  <c r="K219" i="6"/>
  <c r="BE219" i="6"/>
  <c r="K242" i="6"/>
  <c r="BE242" i="6"/>
  <c r="K307" i="6"/>
  <c r="BE307" i="6" s="1"/>
  <c r="BK151" i="6"/>
  <c r="K270" i="6"/>
  <c r="BE270" i="6" s="1"/>
  <c r="K145" i="6"/>
  <c r="BE145" i="6"/>
  <c r="BK263" i="6"/>
  <c r="BK259" i="6"/>
  <c r="K259" i="6" s="1"/>
  <c r="K103" i="6" s="1"/>
  <c r="BK313" i="6"/>
  <c r="K336" i="7"/>
  <c r="BE336" i="7" s="1"/>
  <c r="BK263" i="7"/>
  <c r="BK162" i="7"/>
  <c r="BK311" i="7"/>
  <c r="BK252" i="7"/>
  <c r="BK251" i="7"/>
  <c r="K251" i="7"/>
  <c r="K101" i="7"/>
  <c r="BK366" i="7"/>
  <c r="BK365" i="7" s="1"/>
  <c r="K365" i="7" s="1"/>
  <c r="K108" i="7" s="1"/>
  <c r="BK209" i="7"/>
  <c r="F39" i="7"/>
  <c r="BD101" i="1"/>
  <c r="F40" i="7"/>
  <c r="BE101" i="1" s="1"/>
  <c r="K206" i="7"/>
  <c r="BE206" i="7"/>
  <c r="BK186" i="7"/>
  <c r="BK326" i="7"/>
  <c r="BK374" i="7"/>
  <c r="BK373" i="7"/>
  <c r="K373" i="7"/>
  <c r="K111" i="7" s="1"/>
  <c r="K317" i="7"/>
  <c r="BE317" i="7"/>
  <c r="BK175" i="7"/>
  <c r="BK248" i="7"/>
  <c r="BK247" i="7"/>
  <c r="K247" i="7"/>
  <c r="K100" i="7"/>
  <c r="BK227" i="7"/>
  <c r="K323" i="7"/>
  <c r="BE323" i="7"/>
  <c r="K424" i="8"/>
  <c r="BE424" i="8" s="1"/>
  <c r="F39" i="8"/>
  <c r="BD102" i="1" s="1"/>
  <c r="K363" i="8"/>
  <c r="BE363" i="8"/>
  <c r="K326" i="8"/>
  <c r="BE326" i="8" s="1"/>
  <c r="BK300" i="8"/>
  <c r="BK395" i="8"/>
  <c r="BK345" i="8"/>
  <c r="BK245" i="8"/>
  <c r="K177" i="8"/>
  <c r="BE177" i="8"/>
  <c r="BK251" i="8"/>
  <c r="K248" i="8"/>
  <c r="BE248" i="8"/>
  <c r="K353" i="8"/>
  <c r="BE353" i="8"/>
  <c r="BK166" i="8"/>
  <c r="K319" i="8"/>
  <c r="BE319" i="8"/>
  <c r="K145" i="8"/>
  <c r="BE145" i="8" s="1"/>
  <c r="K38" i="9"/>
  <c r="AY103" i="1" s="1"/>
  <c r="K374" i="9"/>
  <c r="BE374" i="9"/>
  <c r="K383" i="9"/>
  <c r="BE383" i="9"/>
  <c r="K281" i="9"/>
  <c r="BE281" i="9" s="1"/>
  <c r="K260" i="9"/>
  <c r="BE260" i="9" s="1"/>
  <c r="BK357" i="9"/>
  <c r="F38" i="10"/>
  <c r="BC104" i="1"/>
  <c r="BK265" i="10"/>
  <c r="BK263" i="11"/>
  <c r="K162" i="11"/>
  <c r="BE162" i="11" s="1"/>
  <c r="BK366" i="11"/>
  <c r="BK142" i="11"/>
  <c r="BK394" i="11"/>
  <c r="F40" i="11"/>
  <c r="BE105" i="1" s="1"/>
  <c r="BK325" i="12"/>
  <c r="K449" i="12"/>
  <c r="BE449" i="12" s="1"/>
  <c r="K359" i="12"/>
  <c r="BE359" i="12"/>
  <c r="K187" i="12"/>
  <c r="BE187" i="12"/>
  <c r="BK169" i="12"/>
  <c r="BK381" i="12"/>
  <c r="F41" i="12"/>
  <c r="BF106" i="1" s="1"/>
  <c r="K461" i="13"/>
  <c r="BE461" i="13"/>
  <c r="K38" i="13"/>
  <c r="AY107" i="1"/>
  <c r="BK446" i="14"/>
  <c r="K188" i="14"/>
  <c r="BE188" i="14"/>
  <c r="K419" i="14"/>
  <c r="BE419" i="14" s="1"/>
  <c r="BK281" i="14"/>
  <c r="BK353" i="14"/>
  <c r="BK272" i="14"/>
  <c r="BK358" i="14"/>
  <c r="BK297" i="14"/>
  <c r="K431" i="14"/>
  <c r="BE431" i="14"/>
  <c r="BK471" i="14"/>
  <c r="BK238" i="14"/>
  <c r="BK411" i="14"/>
  <c r="K259" i="14"/>
  <c r="BE259" i="14"/>
  <c r="BK364" i="14"/>
  <c r="K326" i="14"/>
  <c r="BE326" i="14"/>
  <c r="BK385" i="14"/>
  <c r="BK350" i="14"/>
  <c r="BK209" i="14"/>
  <c r="BK441" i="14"/>
  <c r="K288" i="14"/>
  <c r="BE288" i="14" s="1"/>
  <c r="K165" i="14"/>
  <c r="BE165" i="14"/>
  <c r="K217" i="14"/>
  <c r="BE217" i="14"/>
  <c r="BK275" i="14"/>
  <c r="K314" i="14"/>
  <c r="BE314" i="14"/>
  <c r="BK417" i="14"/>
  <c r="BK456" i="14"/>
  <c r="BK449" i="14"/>
  <c r="K449" i="14" s="1"/>
  <c r="K106" i="14" s="1"/>
  <c r="BK170" i="14"/>
  <c r="K301" i="14"/>
  <c r="BE301" i="14" s="1"/>
  <c r="BK428" i="14"/>
  <c r="K251" i="14"/>
  <c r="BE251" i="14"/>
  <c r="K344" i="14"/>
  <c r="BE344" i="14"/>
  <c r="BK422" i="14"/>
  <c r="K425" i="14"/>
  <c r="BE425" i="14" s="1"/>
  <c r="BK235" i="14"/>
  <c r="BK178" i="14"/>
  <c r="BK245" i="14"/>
  <c r="BK320" i="14"/>
  <c r="BK389" i="14"/>
  <c r="BK443" i="14"/>
  <c r="K463" i="14"/>
  <c r="BE463" i="14"/>
  <c r="BK199" i="14"/>
  <c r="BK409" i="14"/>
  <c r="K332" i="14"/>
  <c r="BE332" i="14" s="1"/>
  <c r="K401" i="14"/>
  <c r="BE401" i="14" s="1"/>
  <c r="BK324" i="15"/>
  <c r="BK347" i="15"/>
  <c r="BK279" i="15"/>
  <c r="K178" i="15"/>
  <c r="BE178" i="15" s="1"/>
  <c r="K163" i="15"/>
  <c r="BE163" i="15"/>
  <c r="BK196" i="15"/>
  <c r="F40" i="15"/>
  <c r="BE109" i="1"/>
  <c r="K313" i="15"/>
  <c r="BE313" i="15"/>
  <c r="BK173" i="15"/>
  <c r="BK246" i="15"/>
  <c r="K415" i="16"/>
  <c r="BE415" i="16" s="1"/>
  <c r="BK241" i="16"/>
  <c r="BK417" i="16"/>
  <c r="F38" i="16"/>
  <c r="BC110" i="1"/>
  <c r="K549" i="16"/>
  <c r="BE549" i="16" s="1"/>
  <c r="K300" i="16"/>
  <c r="BE300" i="16"/>
  <c r="BK472" i="16"/>
  <c r="BK179" i="16"/>
  <c r="K310" i="16"/>
  <c r="BE310" i="16"/>
  <c r="K496" i="16"/>
  <c r="BE496" i="16" s="1"/>
  <c r="K284" i="16"/>
  <c r="BE284" i="16"/>
  <c r="K510" i="16"/>
  <c r="BE510" i="16" s="1"/>
  <c r="BK218" i="16"/>
  <c r="K412" i="16"/>
  <c r="BE412" i="16"/>
  <c r="BK149" i="16"/>
  <c r="BK513" i="16"/>
  <c r="BK358" i="16"/>
  <c r="K348" i="16"/>
  <c r="BE348" i="16" s="1"/>
  <c r="BK403" i="16"/>
  <c r="F38" i="17"/>
  <c r="BC111" i="1"/>
  <c r="BK380" i="17"/>
  <c r="BK346" i="17"/>
  <c r="F39" i="18"/>
  <c r="BD112" i="1" s="1"/>
  <c r="BK220" i="18"/>
  <c r="K217" i="18"/>
  <c r="BE217" i="18"/>
  <c r="BK258" i="18"/>
  <c r="F40" i="19"/>
  <c r="BC114" i="1"/>
  <c r="K157" i="20"/>
  <c r="BE157" i="20" s="1"/>
  <c r="K134" i="20"/>
  <c r="BE134" i="20"/>
  <c r="F43" i="20"/>
  <c r="BF116" i="1"/>
  <c r="BK166" i="21"/>
  <c r="K139" i="21"/>
  <c r="BE139" i="21"/>
  <c r="BK184" i="21"/>
  <c r="BK151" i="21"/>
  <c r="BK169" i="21"/>
  <c r="BK154" i="21"/>
  <c r="F42" i="21"/>
  <c r="BE117" i="1" s="1"/>
  <c r="K245" i="22"/>
  <c r="BE245" i="22"/>
  <c r="K302" i="22"/>
  <c r="BE302" i="22" s="1"/>
  <c r="K176" i="22"/>
  <c r="BE176" i="22"/>
  <c r="F42" i="22"/>
  <c r="BE118" i="1" s="1"/>
  <c r="BK350" i="23"/>
  <c r="K258" i="23"/>
  <c r="BE258" i="23" s="1"/>
  <c r="F39" i="23"/>
  <c r="BD119" i="1"/>
  <c r="BK424" i="23"/>
  <c r="K215" i="23"/>
  <c r="BE215" i="23" s="1"/>
  <c r="BK269" i="23"/>
  <c r="K251" i="23"/>
  <c r="BE251" i="23" s="1"/>
  <c r="K322" i="23"/>
  <c r="BE322" i="23"/>
  <c r="K468" i="16"/>
  <c r="BE468" i="16"/>
  <c r="K336" i="16"/>
  <c r="BE336" i="16"/>
  <c r="K519" i="16"/>
  <c r="BE519" i="16" s="1"/>
  <c r="BK558" i="16"/>
  <c r="K394" i="16"/>
  <c r="BE394" i="16"/>
  <c r="BK459" i="16"/>
  <c r="K236" i="16"/>
  <c r="BE236" i="16"/>
  <c r="K361" i="16"/>
  <c r="BE361" i="16" s="1"/>
  <c r="K540" i="16"/>
  <c r="BE540" i="16"/>
  <c r="BK367" i="16"/>
  <c r="K142" i="16"/>
  <c r="BE142" i="16" s="1"/>
  <c r="K380" i="16"/>
  <c r="BE380" i="16"/>
  <c r="K139" i="16"/>
  <c r="BE139" i="16" s="1"/>
  <c r="K316" i="16"/>
  <c r="BE316" i="16"/>
  <c r="K569" i="16"/>
  <c r="BE569" i="16" s="1"/>
  <c r="K355" i="16"/>
  <c r="BE355" i="16"/>
  <c r="K313" i="16"/>
  <c r="BE313" i="16" s="1"/>
  <c r="K155" i="16"/>
  <c r="BE155" i="16"/>
  <c r="BK422" i="16"/>
  <c r="BK253" i="17"/>
  <c r="BK252" i="17"/>
  <c r="K252" i="17"/>
  <c r="K100" i="17" s="1"/>
  <c r="K349" i="17"/>
  <c r="BE349" i="17"/>
  <c r="BK154" i="17"/>
  <c r="K282" i="17"/>
  <c r="BE282" i="17" s="1"/>
  <c r="K318" i="17"/>
  <c r="BE318" i="17"/>
  <c r="K206" i="17"/>
  <c r="BE206" i="17" s="1"/>
  <c r="F40" i="17"/>
  <c r="BE111" i="1"/>
  <c r="K295" i="17"/>
  <c r="BE295" i="17" s="1"/>
  <c r="K168" i="17"/>
  <c r="BE168" i="17"/>
  <c r="K269" i="17"/>
  <c r="BE269" i="17" s="1"/>
  <c r="K184" i="18"/>
  <c r="BE184" i="18"/>
  <c r="K190" i="18"/>
  <c r="BE190" i="18" s="1"/>
  <c r="K317" i="18"/>
  <c r="BE317" i="18"/>
  <c r="K271" i="18"/>
  <c r="BE271" i="18" s="1"/>
  <c r="K211" i="18"/>
  <c r="BE211" i="18"/>
  <c r="BK238" i="18"/>
  <c r="BK244" i="18"/>
  <c r="BK304" i="18"/>
  <c r="BK131" i="18"/>
  <c r="K193" i="18"/>
  <c r="BE193" i="18" s="1"/>
  <c r="BK152" i="18"/>
  <c r="K155" i="18"/>
  <c r="BE155" i="18"/>
  <c r="BK181" i="18"/>
  <c r="K187" i="18"/>
  <c r="BE187" i="18"/>
  <c r="K307" i="18"/>
  <c r="BE307" i="18" s="1"/>
  <c r="K137" i="18"/>
  <c r="BE137" i="18"/>
  <c r="K146" i="18"/>
  <c r="BE146" i="18" s="1"/>
  <c r="K158" i="18"/>
  <c r="BE158" i="18"/>
  <c r="K274" i="18"/>
  <c r="BE274" i="18" s="1"/>
  <c r="BK298" i="18"/>
  <c r="BK168" i="18"/>
  <c r="BK285" i="18"/>
  <c r="BK284" i="18" s="1"/>
  <c r="K284" i="18" s="1"/>
  <c r="K103" i="18" s="1"/>
  <c r="BK267" i="18"/>
  <c r="BK266" i="18" s="1"/>
  <c r="K266" i="18" s="1"/>
  <c r="K100" i="18" s="1"/>
  <c r="K310" i="18"/>
  <c r="BE310" i="18" s="1"/>
  <c r="BK163" i="18"/>
  <c r="K205" i="18"/>
  <c r="BE205" i="18" s="1"/>
  <c r="K277" i="18"/>
  <c r="BE277" i="18"/>
  <c r="K199" i="18"/>
  <c r="BE199" i="18"/>
  <c r="F42" i="19"/>
  <c r="BE114" i="1"/>
  <c r="BK196" i="20"/>
  <c r="BK167" i="20"/>
  <c r="F42" i="20"/>
  <c r="BE116" i="1"/>
  <c r="F41" i="21"/>
  <c r="BD117" i="1"/>
  <c r="K161" i="22"/>
  <c r="BE161" i="22"/>
  <c r="K323" i="22"/>
  <c r="BE323" i="22" s="1"/>
  <c r="K317" i="22"/>
  <c r="BE317" i="22"/>
  <c r="K254" i="22"/>
  <c r="BE254" i="22"/>
  <c r="K320" i="22"/>
  <c r="BE320" i="22"/>
  <c r="K311" i="22"/>
  <c r="BE311" i="22" s="1"/>
  <c r="BK248" i="22"/>
  <c r="K215" i="22"/>
  <c r="BE215" i="22"/>
  <c r="BK137" i="22"/>
  <c r="BK158" i="22"/>
  <c r="BK188" i="22"/>
  <c r="BK233" i="22"/>
  <c r="K335" i="22"/>
  <c r="BE335" i="22" s="1"/>
  <c r="BK209" i="22"/>
  <c r="K218" i="22"/>
  <c r="BE218" i="22"/>
  <c r="BK128" i="22"/>
  <c r="BK281" i="22"/>
  <c r="K152" i="22"/>
  <c r="BE152" i="22" s="1"/>
  <c r="K197" i="22"/>
  <c r="BE197" i="22"/>
  <c r="K299" i="22"/>
  <c r="BE299" i="22"/>
  <c r="BK185" i="22"/>
  <c r="K227" i="22"/>
  <c r="BE227" i="22"/>
  <c r="BK203" i="22"/>
  <c r="BK266" i="22"/>
  <c r="F38" i="23"/>
  <c r="BC119" i="1"/>
  <c r="BK200" i="23"/>
  <c r="BK317" i="23"/>
  <c r="K383" i="23"/>
  <c r="BE383" i="23"/>
  <c r="K182" i="23"/>
  <c r="BE182" i="23" s="1"/>
  <c r="I106" i="15" l="1"/>
  <c r="Q133" i="15"/>
  <c r="I98" i="15" s="1"/>
  <c r="R127" i="19"/>
  <c r="J99" i="19" s="1"/>
  <c r="K35" i="19" s="1"/>
  <c r="AT114" i="1" s="1"/>
  <c r="J100" i="19"/>
  <c r="I99" i="17"/>
  <c r="Q128" i="17"/>
  <c r="Q127" i="17" s="1"/>
  <c r="I97" i="17" s="1"/>
  <c r="K32" i="17" s="1"/>
  <c r="AS111" i="1" s="1"/>
  <c r="Q469" i="14"/>
  <c r="I108" i="14" s="1"/>
  <c r="I109" i="14"/>
  <c r="V127" i="21"/>
  <c r="I100" i="22"/>
  <c r="Q125" i="22"/>
  <c r="I99" i="22" s="1"/>
  <c r="K34" i="22" s="1"/>
  <c r="AS118" i="1" s="1"/>
  <c r="R133" i="15"/>
  <c r="J98" i="15" s="1"/>
  <c r="J100" i="15"/>
  <c r="J107" i="5"/>
  <c r="J107" i="8"/>
  <c r="J102" i="20"/>
  <c r="J109" i="12"/>
  <c r="R435" i="12"/>
  <c r="J108" i="12" s="1"/>
  <c r="J110" i="11"/>
  <c r="R380" i="11"/>
  <c r="J109" i="11" s="1"/>
  <c r="BK344" i="10"/>
  <c r="K344" i="10"/>
  <c r="K106" i="10" s="1"/>
  <c r="Q133" i="14"/>
  <c r="I98" i="14"/>
  <c r="T127" i="23"/>
  <c r="T126" i="23" s="1"/>
  <c r="AW119" i="1" s="1"/>
  <c r="X136" i="9"/>
  <c r="X135" i="9"/>
  <c r="V134" i="7"/>
  <c r="V133" i="7" s="1"/>
  <c r="X133" i="10"/>
  <c r="X132" i="10"/>
  <c r="Q136" i="8"/>
  <c r="I98" i="8" s="1"/>
  <c r="V136" i="4"/>
  <c r="V135" i="4"/>
  <c r="Q127" i="19"/>
  <c r="I99" i="19" s="1"/>
  <c r="K34" i="19" s="1"/>
  <c r="AS114" i="1" s="1"/>
  <c r="X133" i="15"/>
  <c r="X132" i="15" s="1"/>
  <c r="R133" i="13"/>
  <c r="R132" i="13"/>
  <c r="J97" i="13" s="1"/>
  <c r="K33" i="13" s="1"/>
  <c r="AT107" i="1" s="1"/>
  <c r="X136" i="8"/>
  <c r="X135" i="8"/>
  <c r="X134" i="6"/>
  <c r="X133" i="6" s="1"/>
  <c r="V132" i="12"/>
  <c r="R136" i="8"/>
  <c r="R135" i="8" s="1"/>
  <c r="J97" i="8" s="1"/>
  <c r="K33" i="8" s="1"/>
  <c r="AT102" i="1" s="1"/>
  <c r="X128" i="17"/>
  <c r="X127" i="17" s="1"/>
  <c r="V133" i="13"/>
  <c r="V132" i="13" s="1"/>
  <c r="V133" i="10"/>
  <c r="V132" i="10"/>
  <c r="R137" i="16"/>
  <c r="V136" i="9"/>
  <c r="V135" i="9" s="1"/>
  <c r="X126" i="2"/>
  <c r="X125" i="2"/>
  <c r="R134" i="7"/>
  <c r="R133" i="7" s="1"/>
  <c r="J97" i="7" s="1"/>
  <c r="K33" i="7" s="1"/>
  <c r="AT101" i="1" s="1"/>
  <c r="Q134" i="11"/>
  <c r="I98" i="11" s="1"/>
  <c r="X136" i="3"/>
  <c r="X135" i="3" s="1"/>
  <c r="T136" i="9"/>
  <c r="T135" i="9"/>
  <c r="AW103" i="1"/>
  <c r="R134" i="6"/>
  <c r="R133" i="6" s="1"/>
  <c r="J97" i="6" s="1"/>
  <c r="K33" i="6" s="1"/>
  <c r="AT100" i="1" s="1"/>
  <c r="X133" i="14"/>
  <c r="X132" i="14"/>
  <c r="T133" i="15"/>
  <c r="T132" i="15"/>
  <c r="AW109" i="1" s="1"/>
  <c r="T133" i="13"/>
  <c r="T132" i="13"/>
  <c r="AW107" i="1" s="1"/>
  <c r="R136" i="4"/>
  <c r="J98" i="4"/>
  <c r="T137" i="16"/>
  <c r="T136" i="16"/>
  <c r="AW110" i="1" s="1"/>
  <c r="X129" i="20"/>
  <c r="X128" i="20"/>
  <c r="V136" i="8"/>
  <c r="V135" i="8" s="1"/>
  <c r="X136" i="4"/>
  <c r="X135" i="4"/>
  <c r="X127" i="23"/>
  <c r="X126" i="23" s="1"/>
  <c r="Q136" i="3"/>
  <c r="I98" i="3" s="1"/>
  <c r="T128" i="20"/>
  <c r="AW116" i="1" s="1"/>
  <c r="V133" i="14"/>
  <c r="V132" i="14"/>
  <c r="Q136" i="4"/>
  <c r="I98" i="4" s="1"/>
  <c r="R129" i="18"/>
  <c r="J98" i="18"/>
  <c r="T136" i="8"/>
  <c r="T135" i="8" s="1"/>
  <c r="AW102" i="1" s="1"/>
  <c r="T133" i="12"/>
  <c r="T132" i="12"/>
  <c r="AW106" i="1" s="1"/>
  <c r="Q134" i="6"/>
  <c r="Q127" i="23"/>
  <c r="Q126" i="23" s="1"/>
  <c r="I97" i="23" s="1"/>
  <c r="K32" i="23" s="1"/>
  <c r="AS119" i="1" s="1"/>
  <c r="X133" i="11"/>
  <c r="X134" i="7"/>
  <c r="X133" i="7" s="1"/>
  <c r="X133" i="12"/>
  <c r="X132" i="12" s="1"/>
  <c r="T133" i="11"/>
  <c r="AW105" i="1"/>
  <c r="T136" i="5"/>
  <c r="T135" i="5"/>
  <c r="AW99" i="1" s="1"/>
  <c r="V128" i="17"/>
  <c r="V127" i="17"/>
  <c r="R133" i="14"/>
  <c r="R132" i="14" s="1"/>
  <c r="J97" i="14" s="1"/>
  <c r="K33" i="14" s="1"/>
  <c r="AT108" i="1" s="1"/>
  <c r="R133" i="12"/>
  <c r="J98" i="12" s="1"/>
  <c r="Q128" i="20"/>
  <c r="I99" i="20" s="1"/>
  <c r="K34" i="20" s="1"/>
  <c r="AS116" i="1" s="1"/>
  <c r="AS115" i="1" s="1"/>
  <c r="Q133" i="13"/>
  <c r="I98" i="13"/>
  <c r="T136" i="4"/>
  <c r="T135" i="4" s="1"/>
  <c r="AW98" i="1" s="1"/>
  <c r="V136" i="3"/>
  <c r="V135" i="3" s="1"/>
  <c r="Q137" i="16"/>
  <c r="I98" i="16"/>
  <c r="Q133" i="10"/>
  <c r="Q132" i="10" s="1"/>
  <c r="I97" i="10" s="1"/>
  <c r="K32" i="10" s="1"/>
  <c r="AS104" i="1" s="1"/>
  <c r="V134" i="11"/>
  <c r="V133" i="11"/>
  <c r="Q134" i="7"/>
  <c r="Q133" i="7"/>
  <c r="I97" i="7" s="1"/>
  <c r="K32" i="7" s="1"/>
  <c r="AS101" i="1" s="1"/>
  <c r="V129" i="18"/>
  <c r="V128" i="18" s="1"/>
  <c r="X137" i="16"/>
  <c r="X136" i="16"/>
  <c r="R572" i="16"/>
  <c r="J110" i="16" s="1"/>
  <c r="X133" i="13"/>
  <c r="X132" i="13"/>
  <c r="X136" i="5"/>
  <c r="X135" i="5" s="1"/>
  <c r="X129" i="18"/>
  <c r="X128" i="18"/>
  <c r="V137" i="16"/>
  <c r="V136" i="16" s="1"/>
  <c r="Q133" i="12"/>
  <c r="I98" i="12"/>
  <c r="R136" i="5"/>
  <c r="J98" i="5" s="1"/>
  <c r="Q129" i="18"/>
  <c r="I98" i="18"/>
  <c r="V133" i="15"/>
  <c r="V132" i="15" s="1"/>
  <c r="R136" i="9"/>
  <c r="V127" i="23"/>
  <c r="V126" i="23"/>
  <c r="T133" i="14"/>
  <c r="T132" i="14"/>
  <c r="AW108" i="1"/>
  <c r="R136" i="3"/>
  <c r="R135" i="3" s="1"/>
  <c r="J97" i="3" s="1"/>
  <c r="K33" i="3" s="1"/>
  <c r="AT97" i="1" s="1"/>
  <c r="T129" i="18"/>
  <c r="T128" i="18"/>
  <c r="AW112" i="1"/>
  <c r="T134" i="6"/>
  <c r="T133" i="6" s="1"/>
  <c r="AW100" i="1" s="1"/>
  <c r="Q136" i="9"/>
  <c r="Q135" i="9"/>
  <c r="I97" i="9" s="1"/>
  <c r="K32" i="9" s="1"/>
  <c r="AS103" i="1" s="1"/>
  <c r="V136" i="5"/>
  <c r="V135" i="5" s="1"/>
  <c r="Q126" i="2"/>
  <c r="Q125" i="2"/>
  <c r="I97" i="2"/>
  <c r="K32" i="2" s="1"/>
  <c r="AS96" i="1" s="1"/>
  <c r="T133" i="10"/>
  <c r="T132" i="10"/>
  <c r="AW104" i="1" s="1"/>
  <c r="T134" i="7"/>
  <c r="T133" i="7"/>
  <c r="AW101" i="1"/>
  <c r="R126" i="2"/>
  <c r="J98" i="2"/>
  <c r="R134" i="11"/>
  <c r="J98" i="11"/>
  <c r="T127" i="21"/>
  <c r="AW117" i="1" s="1"/>
  <c r="T128" i="17"/>
  <c r="T127" i="17"/>
  <c r="AW111" i="1" s="1"/>
  <c r="V134" i="6"/>
  <c r="V133" i="6"/>
  <c r="T136" i="3"/>
  <c r="T135" i="3" s="1"/>
  <c r="AW97" i="1" s="1"/>
  <c r="BK437" i="5"/>
  <c r="K437" i="5"/>
  <c r="K110" i="5" s="1"/>
  <c r="K476" i="4"/>
  <c r="K113" i="4"/>
  <c r="BK530" i="3"/>
  <c r="K530" i="3" s="1"/>
  <c r="K112" i="3" s="1"/>
  <c r="BK377" i="10"/>
  <c r="K377" i="10"/>
  <c r="K109" i="10" s="1"/>
  <c r="I99" i="2"/>
  <c r="J111" i="3"/>
  <c r="I113" i="3"/>
  <c r="J99" i="4"/>
  <c r="I113" i="4"/>
  <c r="R470" i="4"/>
  <c r="J110" i="4"/>
  <c r="J99" i="5"/>
  <c r="J111" i="5"/>
  <c r="J113" i="5"/>
  <c r="J99" i="6"/>
  <c r="Q371" i="6"/>
  <c r="I110" i="6" s="1"/>
  <c r="I99" i="7"/>
  <c r="BK372" i="7"/>
  <c r="K372" i="7" s="1"/>
  <c r="K110" i="7" s="1"/>
  <c r="I99" i="12"/>
  <c r="J110" i="12"/>
  <c r="J99" i="13"/>
  <c r="BK371" i="6"/>
  <c r="K371" i="6"/>
  <c r="K110" i="6"/>
  <c r="J99" i="8"/>
  <c r="I99" i="13"/>
  <c r="I107" i="15"/>
  <c r="I110" i="15"/>
  <c r="J99" i="16"/>
  <c r="J111" i="16"/>
  <c r="BK572" i="16"/>
  <c r="K572" i="16"/>
  <c r="K110" i="16" s="1"/>
  <c r="Q572" i="16"/>
  <c r="I110" i="16"/>
  <c r="BK582" i="16"/>
  <c r="K582" i="16" s="1"/>
  <c r="K113" i="16" s="1"/>
  <c r="R582" i="16"/>
  <c r="J113" i="16"/>
  <c r="J101" i="20"/>
  <c r="J104" i="20"/>
  <c r="J101" i="21"/>
  <c r="I99" i="3"/>
  <c r="I111" i="7"/>
  <c r="J111" i="7"/>
  <c r="I111" i="8"/>
  <c r="J113" i="8"/>
  <c r="BK447" i="8"/>
  <c r="K447" i="8"/>
  <c r="K110" i="8"/>
  <c r="I111" i="9"/>
  <c r="R471" i="9"/>
  <c r="J110" i="9" s="1"/>
  <c r="R476" i="9"/>
  <c r="J112" i="9"/>
  <c r="I99" i="10"/>
  <c r="J107" i="10"/>
  <c r="I110" i="10"/>
  <c r="R377" i="10"/>
  <c r="J109" i="10" s="1"/>
  <c r="J99" i="11"/>
  <c r="I110" i="13"/>
  <c r="I104" i="17"/>
  <c r="BK174" i="19"/>
  <c r="K174" i="19"/>
  <c r="K102" i="19"/>
  <c r="I101" i="20"/>
  <c r="I101" i="21"/>
  <c r="J103" i="21"/>
  <c r="J99" i="2"/>
  <c r="J99" i="3"/>
  <c r="J113" i="4"/>
  <c r="Q437" i="5"/>
  <c r="I110" i="5"/>
  <c r="J111" i="8"/>
  <c r="I99" i="9"/>
  <c r="J107" i="9"/>
  <c r="I99" i="11"/>
  <c r="I111" i="11"/>
  <c r="BK484" i="13"/>
  <c r="K484" i="13"/>
  <c r="K109" i="13"/>
  <c r="J99" i="14"/>
  <c r="I110" i="14"/>
  <c r="J99" i="18"/>
  <c r="I111" i="3"/>
  <c r="I111" i="4"/>
  <c r="I113" i="5"/>
  <c r="BK442" i="5"/>
  <c r="K442" i="5"/>
  <c r="K112" i="5"/>
  <c r="J111" i="6"/>
  <c r="J99" i="7"/>
  <c r="I113" i="9"/>
  <c r="J111" i="11"/>
  <c r="J99" i="12"/>
  <c r="I110" i="12"/>
  <c r="R127" i="23"/>
  <c r="R126" i="23"/>
  <c r="J97" i="23" s="1"/>
  <c r="K33" i="23" s="1"/>
  <c r="AT119" i="1" s="1"/>
  <c r="Q136" i="5"/>
  <c r="Q135" i="5" s="1"/>
  <c r="I97" i="5" s="1"/>
  <c r="K32" i="5" s="1"/>
  <c r="AS99" i="1" s="1"/>
  <c r="I113" i="8"/>
  <c r="BK452" i="8"/>
  <c r="K452" i="8"/>
  <c r="K112" i="8"/>
  <c r="Q582" i="16"/>
  <c r="I113" i="16"/>
  <c r="J103" i="19"/>
  <c r="I104" i="20"/>
  <c r="I99" i="23"/>
  <c r="J113" i="3"/>
  <c r="J110" i="13"/>
  <c r="J110" i="14"/>
  <c r="J110" i="15"/>
  <c r="BK440" i="15"/>
  <c r="K440" i="15"/>
  <c r="K109" i="15"/>
  <c r="I99" i="16"/>
  <c r="I99" i="18"/>
  <c r="I101" i="19"/>
  <c r="I103" i="21"/>
  <c r="I99" i="4"/>
  <c r="I99" i="6"/>
  <c r="I99" i="8"/>
  <c r="J99" i="9"/>
  <c r="I99" i="14"/>
  <c r="J107" i="15"/>
  <c r="J104" i="17"/>
  <c r="J101" i="19"/>
  <c r="I103" i="19"/>
  <c r="BK135" i="7"/>
  <c r="K135" i="7"/>
  <c r="K99" i="7"/>
  <c r="BK137" i="9"/>
  <c r="K137" i="9" s="1"/>
  <c r="K99" i="9" s="1"/>
  <c r="BK280" i="9"/>
  <c r="K280" i="9" s="1"/>
  <c r="K103" i="9" s="1"/>
  <c r="BK316" i="9"/>
  <c r="K316" i="9" s="1"/>
  <c r="K105" i="9" s="1"/>
  <c r="BK278" i="12"/>
  <c r="K278" i="12"/>
  <c r="K105" i="12"/>
  <c r="BK421" i="12"/>
  <c r="K421" i="12"/>
  <c r="K106" i="12"/>
  <c r="BK273" i="6"/>
  <c r="K273" i="6" s="1"/>
  <c r="K105" i="6" s="1"/>
  <c r="BK345" i="7"/>
  <c r="K345" i="7"/>
  <c r="K107" i="7" s="1"/>
  <c r="BK134" i="12"/>
  <c r="K134" i="12"/>
  <c r="K99" i="12"/>
  <c r="BK134" i="13"/>
  <c r="K134" i="13" s="1"/>
  <c r="K99" i="13" s="1"/>
  <c r="BK256" i="17"/>
  <c r="K256" i="17" s="1"/>
  <c r="K101" i="17" s="1"/>
  <c r="BK247" i="21"/>
  <c r="K247" i="21"/>
  <c r="K103" i="21" s="1"/>
  <c r="BK137" i="3"/>
  <c r="K137" i="3" s="1"/>
  <c r="K99" i="3" s="1"/>
  <c r="BK137" i="4"/>
  <c r="K137" i="4"/>
  <c r="K99" i="4"/>
  <c r="BK280" i="8"/>
  <c r="K280" i="8" s="1"/>
  <c r="K103" i="8" s="1"/>
  <c r="BK272" i="10"/>
  <c r="K272" i="10"/>
  <c r="K105" i="10" s="1"/>
  <c r="BK259" i="11"/>
  <c r="K259" i="11"/>
  <c r="K103" i="11"/>
  <c r="BK362" i="11"/>
  <c r="K362" i="11" s="1"/>
  <c r="K106" i="11" s="1"/>
  <c r="BK385" i="11"/>
  <c r="K385" i="11" s="1"/>
  <c r="K111" i="11" s="1"/>
  <c r="BK448" i="13"/>
  <c r="K448" i="13"/>
  <c r="K107" i="13" s="1"/>
  <c r="BK304" i="14"/>
  <c r="K304" i="14"/>
  <c r="K105" i="14"/>
  <c r="BK129" i="19"/>
  <c r="K129" i="19"/>
  <c r="K101" i="19"/>
  <c r="BK130" i="20"/>
  <c r="BK293" i="4"/>
  <c r="K293" i="4" s="1"/>
  <c r="K103" i="4" s="1"/>
  <c r="BK433" i="4"/>
  <c r="K433" i="4" s="1"/>
  <c r="K107" i="4" s="1"/>
  <c r="BK268" i="5"/>
  <c r="K268" i="5"/>
  <c r="K103" i="5" s="1"/>
  <c r="BK401" i="5"/>
  <c r="K401" i="5"/>
  <c r="K107" i="5"/>
  <c r="BK259" i="7"/>
  <c r="K259" i="7"/>
  <c r="K103" i="7"/>
  <c r="BK316" i="8"/>
  <c r="K316" i="8" s="1"/>
  <c r="K105" i="8" s="1"/>
  <c r="BK411" i="8"/>
  <c r="K411" i="8"/>
  <c r="K107" i="8" s="1"/>
  <c r="BK135" i="11"/>
  <c r="K135" i="11"/>
  <c r="K99" i="11"/>
  <c r="BK301" i="13"/>
  <c r="K301" i="13" s="1"/>
  <c r="K105" i="13" s="1"/>
  <c r="BK134" i="14"/>
  <c r="K134" i="14" s="1"/>
  <c r="K99" i="14" s="1"/>
  <c r="BK134" i="15"/>
  <c r="K134" i="15"/>
  <c r="K99" i="15" s="1"/>
  <c r="BK413" i="15"/>
  <c r="K413" i="15"/>
  <c r="K107" i="15"/>
  <c r="BK285" i="17"/>
  <c r="K285" i="17"/>
  <c r="K102" i="17"/>
  <c r="BK166" i="20"/>
  <c r="K166" i="20" s="1"/>
  <c r="K102" i="20" s="1"/>
  <c r="BK195" i="20"/>
  <c r="K195" i="20"/>
  <c r="K104" i="20" s="1"/>
  <c r="BK319" i="3"/>
  <c r="K319" i="3"/>
  <c r="K103" i="3"/>
  <c r="BK355" i="3"/>
  <c r="K355" i="3" s="1"/>
  <c r="K105" i="3" s="1"/>
  <c r="BK137" i="8"/>
  <c r="K137" i="8" s="1"/>
  <c r="K99" i="8" s="1"/>
  <c r="BK440" i="12"/>
  <c r="K440" i="12"/>
  <c r="K110" i="12" s="1"/>
  <c r="BK487" i="3"/>
  <c r="K487" i="3"/>
  <c r="K107" i="3"/>
  <c r="BK514" i="3"/>
  <c r="K514" i="3"/>
  <c r="K108" i="3"/>
  <c r="BK331" i="4"/>
  <c r="K331" i="4" s="1"/>
  <c r="K105" i="4" s="1"/>
  <c r="BK304" i="5"/>
  <c r="K304" i="5"/>
  <c r="K105" i="5" s="1"/>
  <c r="BK431" i="9"/>
  <c r="K431" i="9"/>
  <c r="K107" i="9"/>
  <c r="BK134" i="10"/>
  <c r="K134" i="10" s="1"/>
  <c r="K99" i="10" s="1"/>
  <c r="BK258" i="10"/>
  <c r="K258" i="10" s="1"/>
  <c r="K103" i="10" s="1"/>
  <c r="BK367" i="17"/>
  <c r="K367" i="17"/>
  <c r="K104" i="17" s="1"/>
  <c r="BK291" i="18"/>
  <c r="K291" i="18"/>
  <c r="K104" i="18"/>
  <c r="BK449" i="23"/>
  <c r="K449" i="23"/>
  <c r="K103" i="23"/>
  <c r="BK127" i="2"/>
  <c r="K127" i="2" s="1"/>
  <c r="K99" i="2" s="1"/>
  <c r="BK264" i="12"/>
  <c r="K264" i="12"/>
  <c r="K103" i="12" s="1"/>
  <c r="BK265" i="13"/>
  <c r="K265" i="13"/>
  <c r="K103" i="13"/>
  <c r="BK268" i="14"/>
  <c r="K268" i="14" s="1"/>
  <c r="K103" i="14" s="1"/>
  <c r="BK242" i="15"/>
  <c r="K242" i="15" s="1"/>
  <c r="K102" i="15" s="1"/>
  <c r="BK252" i="15"/>
  <c r="K252" i="15"/>
  <c r="K103" i="15" s="1"/>
  <c r="BK138" i="16"/>
  <c r="BK339" i="16"/>
  <c r="K339" i="16" s="1"/>
  <c r="K105" i="16" s="1"/>
  <c r="BK531" i="16"/>
  <c r="K531" i="16"/>
  <c r="K107" i="16"/>
  <c r="BK393" i="17"/>
  <c r="K393" i="17" s="1"/>
  <c r="K105" i="17" s="1"/>
  <c r="BK130" i="18"/>
  <c r="K130" i="18" s="1"/>
  <c r="K99" i="18" s="1"/>
  <c r="BK127" i="22"/>
  <c r="K127" i="22" s="1"/>
  <c r="K101" i="22" s="1"/>
  <c r="BK128" i="23"/>
  <c r="K128" i="23"/>
  <c r="K99" i="23"/>
  <c r="BK137" i="5"/>
  <c r="K137" i="5"/>
  <c r="K99" i="5"/>
  <c r="BK135" i="6"/>
  <c r="K135" i="6" s="1"/>
  <c r="K99" i="6" s="1"/>
  <c r="BK344" i="6"/>
  <c r="K344" i="6"/>
  <c r="K107" i="6" s="1"/>
  <c r="BK273" i="7"/>
  <c r="K273" i="7"/>
  <c r="K105" i="7"/>
  <c r="BK273" i="11"/>
  <c r="K273" i="11" s="1"/>
  <c r="K105" i="11" s="1"/>
  <c r="BK266" i="15"/>
  <c r="K266" i="15" s="1"/>
  <c r="K105" i="15" s="1"/>
  <c r="BK129" i="17"/>
  <c r="K129" i="17"/>
  <c r="K99" i="17" s="1"/>
  <c r="BK129" i="21"/>
  <c r="K129" i="21"/>
  <c r="K101" i="21"/>
  <c r="J100" i="22"/>
  <c r="I98" i="17"/>
  <c r="J98" i="17"/>
  <c r="Q132" i="15"/>
  <c r="I97" i="15" s="1"/>
  <c r="K32" i="15" s="1"/>
  <c r="AS109" i="1" s="1"/>
  <c r="R132" i="15"/>
  <c r="J97" i="15" s="1"/>
  <c r="K33" i="15" s="1"/>
  <c r="AT109" i="1" s="1"/>
  <c r="Q132" i="14"/>
  <c r="I97" i="14" s="1"/>
  <c r="K32" i="14" s="1"/>
  <c r="AS108" i="1" s="1"/>
  <c r="J98" i="10"/>
  <c r="BK474" i="14"/>
  <c r="BK470" i="14" s="1"/>
  <c r="BK469" i="14" s="1"/>
  <c r="K469" i="14" s="1"/>
  <c r="K108" i="14" s="1"/>
  <c r="BK303" i="16"/>
  <c r="K303" i="16"/>
  <c r="K103" i="16" s="1"/>
  <c r="BK287" i="16"/>
  <c r="K287" i="16"/>
  <c r="K102" i="16"/>
  <c r="BK388" i="5"/>
  <c r="K388" i="5" s="1"/>
  <c r="K106" i="5" s="1"/>
  <c r="BK381" i="11"/>
  <c r="BK380" i="11" s="1"/>
  <c r="K380" i="11" s="1"/>
  <c r="K109" i="11" s="1"/>
  <c r="BK403" i="15"/>
  <c r="K403" i="15" s="1"/>
  <c r="K106" i="15" s="1"/>
  <c r="BK435" i="13"/>
  <c r="K435" i="13"/>
  <c r="K106" i="13" s="1"/>
  <c r="F37" i="3"/>
  <c r="BB97" i="1" s="1"/>
  <c r="F37" i="6"/>
  <c r="BB100" i="1" s="1"/>
  <c r="K37" i="8"/>
  <c r="AX102" i="1"/>
  <c r="AV102" i="1"/>
  <c r="F37" i="10"/>
  <c r="BB104" i="1" s="1"/>
  <c r="F37" i="11"/>
  <c r="BB105" i="1" s="1"/>
  <c r="K37" i="13"/>
  <c r="AX107" i="1"/>
  <c r="AV107" i="1"/>
  <c r="K37" i="16"/>
  <c r="AX110" i="1" s="1"/>
  <c r="AV110" i="1" s="1"/>
  <c r="F39" i="20"/>
  <c r="BB116" i="1" s="1"/>
  <c r="BE115" i="1"/>
  <c r="BA115" i="1"/>
  <c r="BD115" i="1"/>
  <c r="AZ115" i="1"/>
  <c r="F37" i="23"/>
  <c r="BB119" i="1" s="1"/>
  <c r="K37" i="2"/>
  <c r="AX96" i="1" s="1"/>
  <c r="AV96" i="1" s="1"/>
  <c r="K37" i="4"/>
  <c r="AX98" i="1" s="1"/>
  <c r="AV98" i="1" s="1"/>
  <c r="F37" i="2"/>
  <c r="BB96" i="1" s="1"/>
  <c r="F37" i="5"/>
  <c r="BB99" i="1" s="1"/>
  <c r="F37" i="8"/>
  <c r="BB102" i="1"/>
  <c r="K37" i="11"/>
  <c r="AX105" i="1"/>
  <c r="AV105" i="1" s="1"/>
  <c r="K37" i="14"/>
  <c r="AX108" i="1"/>
  <c r="AV108" i="1" s="1"/>
  <c r="K37" i="17"/>
  <c r="AX111" i="1"/>
  <c r="AV111" i="1" s="1"/>
  <c r="F39" i="19"/>
  <c r="BB114" i="1" s="1"/>
  <c r="F39" i="22"/>
  <c r="BB118" i="1"/>
  <c r="K37" i="3"/>
  <c r="AX97" i="1" s="1"/>
  <c r="AV97" i="1" s="1"/>
  <c r="F37" i="7"/>
  <c r="BB101" i="1"/>
  <c r="F37" i="9"/>
  <c r="BB103" i="1" s="1"/>
  <c r="K37" i="12"/>
  <c r="AX106" i="1" s="1"/>
  <c r="AV106" i="1" s="1"/>
  <c r="K37" i="15"/>
  <c r="AX109" i="1" s="1"/>
  <c r="AV109" i="1" s="1"/>
  <c r="K37" i="18"/>
  <c r="AX112" i="1" s="1"/>
  <c r="AV112" i="1" s="1"/>
  <c r="K39" i="21"/>
  <c r="AX117" i="1" s="1"/>
  <c r="AV117" i="1" s="1"/>
  <c r="F37" i="4"/>
  <c r="BB98" i="1" s="1"/>
  <c r="K37" i="6"/>
  <c r="AX100" i="1"/>
  <c r="AV100" i="1" s="1"/>
  <c r="K37" i="9"/>
  <c r="AX103" i="1"/>
  <c r="AV103" i="1"/>
  <c r="F37" i="13"/>
  <c r="BB107" i="1" s="1"/>
  <c r="F37" i="16"/>
  <c r="BB110" i="1"/>
  <c r="K39" i="20"/>
  <c r="AX116" i="1" s="1"/>
  <c r="AV116" i="1" s="1"/>
  <c r="BF115" i="1"/>
  <c r="BC115" i="1"/>
  <c r="AY115" i="1" s="1"/>
  <c r="K37" i="23"/>
  <c r="AX119" i="1"/>
  <c r="AV119" i="1" s="1"/>
  <c r="K37" i="5"/>
  <c r="AX99" i="1"/>
  <c r="AV99" i="1"/>
  <c r="K37" i="7"/>
  <c r="AX101" i="1" s="1"/>
  <c r="AV101" i="1" s="1"/>
  <c r="K37" i="10"/>
  <c r="AX104" i="1" s="1"/>
  <c r="AV104" i="1" s="1"/>
  <c r="F37" i="12"/>
  <c r="BB106" i="1" s="1"/>
  <c r="F37" i="15"/>
  <c r="BB109" i="1" s="1"/>
  <c r="F37" i="18"/>
  <c r="BB112" i="1"/>
  <c r="F39" i="21"/>
  <c r="BB117" i="1" s="1"/>
  <c r="AT113" i="1"/>
  <c r="F37" i="14"/>
  <c r="BB108" i="1"/>
  <c r="F37" i="17"/>
  <c r="BB111" i="1" s="1"/>
  <c r="K39" i="19"/>
  <c r="AX114" i="1" s="1"/>
  <c r="AV114" i="1" s="1"/>
  <c r="K39" i="22"/>
  <c r="AX118" i="1" s="1"/>
  <c r="AV118" i="1" s="1"/>
  <c r="BK420" i="4" l="1"/>
  <c r="K420" i="4" s="1"/>
  <c r="K106" i="4" s="1"/>
  <c r="K474" i="14"/>
  <c r="K110" i="14" s="1"/>
  <c r="BK129" i="20"/>
  <c r="K129" i="20" s="1"/>
  <c r="K100" i="20" s="1"/>
  <c r="R136" i="16"/>
  <c r="J97" i="16"/>
  <c r="K33" i="16" s="1"/>
  <c r="AT110" i="1" s="1"/>
  <c r="R135" i="9"/>
  <c r="J97" i="9"/>
  <c r="K33" i="9" s="1"/>
  <c r="AT103" i="1" s="1"/>
  <c r="Q133" i="6"/>
  <c r="I97" i="6"/>
  <c r="K32" i="6" s="1"/>
  <c r="AS100" i="1" s="1"/>
  <c r="R135" i="5"/>
  <c r="J97" i="5"/>
  <c r="K33" i="5" s="1"/>
  <c r="AT99" i="1" s="1"/>
  <c r="BK471" i="3"/>
  <c r="K471" i="3"/>
  <c r="K106" i="3" s="1"/>
  <c r="BK194" i="20"/>
  <c r="K194" i="20"/>
  <c r="K103" i="20"/>
  <c r="R125" i="2"/>
  <c r="J97" i="2" s="1"/>
  <c r="K33" i="2" s="1"/>
  <c r="AT96" i="1" s="1"/>
  <c r="Q135" i="3"/>
  <c r="I97" i="3"/>
  <c r="K32" i="3" s="1"/>
  <c r="AS97" i="1" s="1"/>
  <c r="R132" i="10"/>
  <c r="J97" i="10" s="1"/>
  <c r="K33" i="10" s="1"/>
  <c r="AT104" i="1" s="1"/>
  <c r="J98" i="16"/>
  <c r="I98" i="7"/>
  <c r="BK133" i="12"/>
  <c r="K133" i="12"/>
  <c r="K98" i="12" s="1"/>
  <c r="BK518" i="16"/>
  <c r="K518" i="16"/>
  <c r="K106" i="16"/>
  <c r="BK257" i="23"/>
  <c r="K257" i="23"/>
  <c r="K102" i="23"/>
  <c r="BK133" i="10"/>
  <c r="K133" i="10" s="1"/>
  <c r="K98" i="10" s="1"/>
  <c r="Q135" i="8"/>
  <c r="I97" i="8"/>
  <c r="K32" i="8" s="1"/>
  <c r="AS102" i="1" s="1"/>
  <c r="BK128" i="19"/>
  <c r="K128" i="19"/>
  <c r="K100" i="19" s="1"/>
  <c r="BK348" i="17"/>
  <c r="K348" i="17"/>
  <c r="K103" i="17"/>
  <c r="J98" i="9"/>
  <c r="J98" i="8"/>
  <c r="BK136" i="4"/>
  <c r="K136" i="4"/>
  <c r="K98" i="4" s="1"/>
  <c r="BK133" i="15"/>
  <c r="K133" i="15"/>
  <c r="K98" i="15"/>
  <c r="Q133" i="11"/>
  <c r="I97" i="11"/>
  <c r="K32" i="11"/>
  <c r="AS105" i="1"/>
  <c r="BK133" i="14"/>
  <c r="BK132" i="14" s="1"/>
  <c r="K132" i="14" s="1"/>
  <c r="K34" i="14" s="1"/>
  <c r="AG108" i="1" s="1"/>
  <c r="J98" i="23"/>
  <c r="BK398" i="8"/>
  <c r="K398" i="8"/>
  <c r="K106" i="8"/>
  <c r="BK126" i="2"/>
  <c r="BK125" i="2" s="1"/>
  <c r="K125" i="2" s="1"/>
  <c r="K97" i="2" s="1"/>
  <c r="BK136" i="5"/>
  <c r="K136" i="5" s="1"/>
  <c r="K98" i="5" s="1"/>
  <c r="R135" i="4"/>
  <c r="J97" i="4"/>
  <c r="K33" i="4"/>
  <c r="AT98" i="1" s="1"/>
  <c r="BK418" i="9"/>
  <c r="K418" i="9"/>
  <c r="K106" i="9" s="1"/>
  <c r="I98" i="10"/>
  <c r="J98" i="14"/>
  <c r="BK133" i="13"/>
  <c r="K133" i="13" s="1"/>
  <c r="K98" i="13" s="1"/>
  <c r="J98" i="13"/>
  <c r="K381" i="11"/>
  <c r="K110" i="11" s="1"/>
  <c r="Q136" i="16"/>
  <c r="I97" i="16"/>
  <c r="K32" i="16"/>
  <c r="AS110" i="1"/>
  <c r="I98" i="5"/>
  <c r="J98" i="3"/>
  <c r="R133" i="11"/>
  <c r="J97" i="11" s="1"/>
  <c r="K33" i="11" s="1"/>
  <c r="AT105" i="1" s="1"/>
  <c r="I98" i="9"/>
  <c r="Q132" i="12"/>
  <c r="I97" i="12" s="1"/>
  <c r="K32" i="12" s="1"/>
  <c r="AS106" i="1" s="1"/>
  <c r="R132" i="12"/>
  <c r="J97" i="12"/>
  <c r="K33" i="12"/>
  <c r="AT106" i="1"/>
  <c r="Q132" i="13"/>
  <c r="I97" i="13" s="1"/>
  <c r="K32" i="13" s="1"/>
  <c r="AS107" i="1" s="1"/>
  <c r="J98" i="7"/>
  <c r="BK136" i="9"/>
  <c r="K136" i="9"/>
  <c r="K98" i="9"/>
  <c r="BK136" i="3"/>
  <c r="K136" i="3" s="1"/>
  <c r="K98" i="3" s="1"/>
  <c r="BK126" i="22"/>
  <c r="K126" i="22" s="1"/>
  <c r="K100" i="22" s="1"/>
  <c r="I98" i="6"/>
  <c r="Q128" i="18"/>
  <c r="I97" i="18"/>
  <c r="K32" i="18" s="1"/>
  <c r="AS112" i="1" s="1"/>
  <c r="BK128" i="17"/>
  <c r="K128" i="17" s="1"/>
  <c r="K98" i="17" s="1"/>
  <c r="BK436" i="12"/>
  <c r="BK435" i="12"/>
  <c r="K435" i="12"/>
  <c r="K108" i="12" s="1"/>
  <c r="BK134" i="11"/>
  <c r="K134" i="11"/>
  <c r="K98" i="11" s="1"/>
  <c r="J98" i="6"/>
  <c r="Q135" i="4"/>
  <c r="I97" i="4"/>
  <c r="K32" i="4"/>
  <c r="AS98" i="1" s="1"/>
  <c r="K470" i="14"/>
  <c r="K109" i="14"/>
  <c r="BK129" i="18"/>
  <c r="K129" i="18"/>
  <c r="K98" i="18"/>
  <c r="R128" i="18"/>
  <c r="J97" i="18"/>
  <c r="K33" i="18" s="1"/>
  <c r="AT112" i="1" s="1"/>
  <c r="K138" i="16"/>
  <c r="K99" i="16" s="1"/>
  <c r="I98" i="23"/>
  <c r="BK335" i="7"/>
  <c r="K335" i="7"/>
  <c r="K106" i="7"/>
  <c r="BK246" i="21"/>
  <c r="K246" i="21"/>
  <c r="K102" i="21"/>
  <c r="K130" i="20"/>
  <c r="K101" i="20"/>
  <c r="I98" i="2"/>
  <c r="BK128" i="21"/>
  <c r="K128" i="21"/>
  <c r="K100" i="21" s="1"/>
  <c r="BK334" i="6"/>
  <c r="K334" i="6"/>
  <c r="K106" i="6" s="1"/>
  <c r="BK127" i="23"/>
  <c r="K127" i="23"/>
  <c r="K98" i="23"/>
  <c r="AW115" i="1"/>
  <c r="AW113" i="1" s="1"/>
  <c r="AW95" i="1" s="1"/>
  <c r="AW94" i="1" s="1"/>
  <c r="BC113" i="1"/>
  <c r="AY113" i="1"/>
  <c r="AS113" i="1"/>
  <c r="BB115" i="1"/>
  <c r="AX115" i="1"/>
  <c r="AV115" i="1" s="1"/>
  <c r="BF113" i="1"/>
  <c r="BD113" i="1"/>
  <c r="AZ113" i="1"/>
  <c r="BE113" i="1"/>
  <c r="BA113" i="1"/>
  <c r="AT95" i="1" l="1"/>
  <c r="AT94" i="1" s="1"/>
  <c r="K43" i="14"/>
  <c r="BK134" i="6"/>
  <c r="K134" i="6"/>
  <c r="K98" i="6" s="1"/>
  <c r="BK134" i="7"/>
  <c r="K134" i="7"/>
  <c r="K98" i="7"/>
  <c r="BK137" i="16"/>
  <c r="K137" i="16"/>
  <c r="K98" i="16" s="1"/>
  <c r="BK136" i="8"/>
  <c r="K136" i="8" s="1"/>
  <c r="K98" i="8" s="1"/>
  <c r="BK135" i="5"/>
  <c r="K135" i="5"/>
  <c r="K97" i="5" s="1"/>
  <c r="BK132" i="10"/>
  <c r="K132" i="10" s="1"/>
  <c r="K97" i="10" s="1"/>
  <c r="BK135" i="9"/>
  <c r="K135" i="9" s="1"/>
  <c r="K97" i="9" s="1"/>
  <c r="BK132" i="13"/>
  <c r="K132" i="13" s="1"/>
  <c r="K34" i="13" s="1"/>
  <c r="AG107" i="1" s="1"/>
  <c r="AN107" i="1" s="1"/>
  <c r="BK135" i="4"/>
  <c r="K135" i="4" s="1"/>
  <c r="K34" i="4" s="1"/>
  <c r="AG98" i="1" s="1"/>
  <c r="AN98" i="1" s="1"/>
  <c r="BK132" i="12"/>
  <c r="K132" i="12" s="1"/>
  <c r="K34" i="12" s="1"/>
  <c r="AG106" i="1" s="1"/>
  <c r="AN106" i="1" s="1"/>
  <c r="K133" i="14"/>
  <c r="K98" i="14"/>
  <c r="BK127" i="19"/>
  <c r="K127" i="19" s="1"/>
  <c r="K99" i="19" s="1"/>
  <c r="BK126" i="23"/>
  <c r="K126" i="23"/>
  <c r="K97" i="23" s="1"/>
  <c r="K436" i="12"/>
  <c r="K109" i="12"/>
  <c r="BK128" i="18"/>
  <c r="K128" i="18" s="1"/>
  <c r="K34" i="18" s="1"/>
  <c r="AG112" i="1" s="1"/>
  <c r="AN112" i="1" s="1"/>
  <c r="BK133" i="11"/>
  <c r="K133" i="11" s="1"/>
  <c r="K97" i="11" s="1"/>
  <c r="BK127" i="17"/>
  <c r="K127" i="17" s="1"/>
  <c r="K97" i="17" s="1"/>
  <c r="BK125" i="22"/>
  <c r="K125" i="22" s="1"/>
  <c r="K36" i="22" s="1"/>
  <c r="AG118" i="1" s="1"/>
  <c r="AN118" i="1" s="1"/>
  <c r="BK127" i="21"/>
  <c r="K127" i="21" s="1"/>
  <c r="K99" i="21" s="1"/>
  <c r="K126" i="2"/>
  <c r="K98" i="2" s="1"/>
  <c r="BK132" i="15"/>
  <c r="K132" i="15"/>
  <c r="K97" i="15" s="1"/>
  <c r="BK135" i="3"/>
  <c r="K135" i="3" s="1"/>
  <c r="K97" i="3" s="1"/>
  <c r="K97" i="14"/>
  <c r="BK128" i="20"/>
  <c r="K128" i="20"/>
  <c r="K99" i="20"/>
  <c r="AN108" i="1"/>
  <c r="AS95" i="1"/>
  <c r="AS94" i="1" s="1"/>
  <c r="BD95" i="1"/>
  <c r="AZ95" i="1" s="1"/>
  <c r="BF95" i="1"/>
  <c r="BF94" i="1" s="1"/>
  <c r="W33" i="1" s="1"/>
  <c r="BE95" i="1"/>
  <c r="BE94" i="1" s="1"/>
  <c r="BA94" i="1" s="1"/>
  <c r="K34" i="2"/>
  <c r="AG96" i="1"/>
  <c r="AN96" i="1" s="1"/>
  <c r="BB113" i="1"/>
  <c r="AX113" i="1"/>
  <c r="AV113" i="1"/>
  <c r="BC95" i="1"/>
  <c r="AY95" i="1" s="1"/>
  <c r="K43" i="12" l="1"/>
  <c r="K97" i="4"/>
  <c r="BK133" i="7"/>
  <c r="K133" i="7"/>
  <c r="K97" i="7" s="1"/>
  <c r="K43" i="13"/>
  <c r="K43" i="18"/>
  <c r="BK133" i="6"/>
  <c r="K133" i="6"/>
  <c r="K97" i="18"/>
  <c r="K43" i="4"/>
  <c r="K99" i="22"/>
  <c r="K97" i="12"/>
  <c r="K97" i="13"/>
  <c r="K43" i="2"/>
  <c r="BK135" i="8"/>
  <c r="K135" i="8"/>
  <c r="K34" i="8" s="1"/>
  <c r="AG102" i="1" s="1"/>
  <c r="AN102" i="1" s="1"/>
  <c r="K45" i="22"/>
  <c r="BK136" i="16"/>
  <c r="K136" i="16"/>
  <c r="K97" i="16" s="1"/>
  <c r="K34" i="17"/>
  <c r="AG111" i="1"/>
  <c r="AN111" i="1" s="1"/>
  <c r="K34" i="11"/>
  <c r="AG105" i="1"/>
  <c r="AN105" i="1"/>
  <c r="K36" i="19"/>
  <c r="AG114" i="1" s="1"/>
  <c r="AN114" i="1" s="1"/>
  <c r="K34" i="15"/>
  <c r="AG109" i="1" s="1"/>
  <c r="AN109" i="1" s="1"/>
  <c r="K34" i="3"/>
  <c r="AG97" i="1" s="1"/>
  <c r="AN97" i="1" s="1"/>
  <c r="BD94" i="1"/>
  <c r="W31" i="1"/>
  <c r="K34" i="23"/>
  <c r="AG119" i="1" s="1"/>
  <c r="K34" i="10"/>
  <c r="AG104" i="1"/>
  <c r="AN104" i="1"/>
  <c r="K36" i="21"/>
  <c r="AG117" i="1" s="1"/>
  <c r="AN117" i="1" s="1"/>
  <c r="K34" i="5"/>
  <c r="AG99" i="1" s="1"/>
  <c r="AN99" i="1" s="1"/>
  <c r="K36" i="20"/>
  <c r="AG116" i="1"/>
  <c r="AN116" i="1"/>
  <c r="W32" i="1"/>
  <c r="BC94" i="1"/>
  <c r="AY94" i="1"/>
  <c r="AK30" i="1"/>
  <c r="K34" i="6"/>
  <c r="AG100" i="1" s="1"/>
  <c r="AN100" i="1" s="1"/>
  <c r="BB95" i="1"/>
  <c r="BB94" i="1" s="1"/>
  <c r="AX94" i="1" s="1"/>
  <c r="AK29" i="1" s="1"/>
  <c r="K34" i="9"/>
  <c r="AG103" i="1"/>
  <c r="AN103" i="1" s="1"/>
  <c r="BA95" i="1"/>
  <c r="K43" i="6" l="1"/>
  <c r="K43" i="8"/>
  <c r="K97" i="8"/>
  <c r="K43" i="11"/>
  <c r="K43" i="17"/>
  <c r="K43" i="9"/>
  <c r="K45" i="19"/>
  <c r="K97" i="6"/>
  <c r="K43" i="15"/>
  <c r="K45" i="20"/>
  <c r="K43" i="23"/>
  <c r="K45" i="21"/>
  <c r="K43" i="3"/>
  <c r="K43" i="5"/>
  <c r="K43" i="10"/>
  <c r="AN119" i="1"/>
  <c r="K34" i="16"/>
  <c r="AG110" i="1"/>
  <c r="AN110" i="1"/>
  <c r="AG115" i="1"/>
  <c r="AN115" i="1"/>
  <c r="AZ94" i="1"/>
  <c r="K34" i="7"/>
  <c r="AG101" i="1" s="1"/>
  <c r="AN101" i="1" s="1"/>
  <c r="AX95" i="1"/>
  <c r="AV95" i="1" s="1"/>
  <c r="W30" i="1"/>
  <c r="AV94" i="1"/>
  <c r="W29" i="1"/>
  <c r="K43" i="7" l="1"/>
  <c r="K43" i="16"/>
  <c r="AG113" i="1"/>
  <c r="AN113" i="1" s="1"/>
  <c r="AG95" i="1" l="1"/>
  <c r="AG94" i="1" s="1"/>
  <c r="AK26" i="1" s="1"/>
  <c r="AK35" i="1" s="1"/>
  <c r="AN94" i="1" l="1"/>
  <c r="AN95" i="1"/>
</calcChain>
</file>

<file path=xl/sharedStrings.xml><?xml version="1.0" encoding="utf-8"?>
<sst xmlns="http://schemas.openxmlformats.org/spreadsheetml/2006/main" count="55970" uniqueCount="4208">
  <si>
    <t>Export Komplet</t>
  </si>
  <si>
    <t/>
  </si>
  <si>
    <t>2.0</t>
  </si>
  <si>
    <t>ZAMOK</t>
  </si>
  <si>
    <t>False</t>
  </si>
  <si>
    <t>True</t>
  </si>
  <si>
    <t>{2eda9c6b-ac6b-4c98-a7f1-1a3eba89f64a}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</si>
  <si>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</si>
  <si>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</si>
  <si>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</si>
  <si>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</si>
  <si>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</si>
  <si>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</si>
  <si>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</si>
  <si>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</si>
  <si>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2025-02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</si>
  <si>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</si>
  <si>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</si>
  <si>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Splašková kanalizace Lada</t>
  </si>
  <si>
    <t>KSO:</t>
  </si>
  <si>
    <t>CC-CZ:</t>
  </si>
  <si>
    <t>Místo:</t>
  </si>
  <si>
    <t>Lada</t>
  </si>
  <si>
    <t>Datum:</t>
  </si>
  <si>
    <t>2. 4. 2025</t>
  </si>
  <si>
    <t>Zadavatel:</t>
  </si>
  <si>
    <t>IČ:</t>
  </si>
  <si>
    <t>00260428</t>
  </si>
  <si>
    <t>Město Česká Lípa</t>
  </si>
  <si>
    <t>DIČ:</t>
  </si>
  <si>
    <t>Uchazeč:</t>
  </si>
  <si>
    <t>Vyplň údaj</t>
  </si>
  <si>
    <t>Projektant:</t>
  </si>
  <si>
    <t>47116901</t>
  </si>
  <si>
    <t>Ing. Mgr. Pavel Dvořák</t>
  </si>
  <si>
    <t>Zpracovatel:</t>
  </si>
  <si>
    <t>Vodohospodářský rozvoj  a výstavba, a.s.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</si>
  <si>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</si>
  <si>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</si>
  <si>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</si>
  <si>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</si>
  <si>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</si>
  <si>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</si>
  <si>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</si>
  <si>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</si>
  <si>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</si>
  <si>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</si>
  <si>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</si>
  <si>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</si>
  <si>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</si>
  <si>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</si>
  <si>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</si>
  <si>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</si>
  <si>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</si>
  <si>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</si>
  <si>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</si>
  <si>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</si>
  <si>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</si>
  <si>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</si>
  <si>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</si>
  <si>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</si>
  <si>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</si>
  <si>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</si>
  <si>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</si>
  <si>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Materiál [CZK]</t>
  </si>
  <si>
    <t>z toho Montáž [CZK]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</si>
  <si>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</si>
  <si>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</si>
  <si>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</si>
  <si>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</si>
  <si>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</si>
  <si>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</si>
  <si>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</si>
  <si>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</si>
  <si>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</si>
  <si>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</si>
  <si>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</si>
  <si>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</si>
  <si>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</si>
  <si>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</si>
  <si>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</si>
  <si>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</si>
  <si>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</si>
  <si>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</si>
  <si>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2022_04</t>
  </si>
  <si>
    <t>Kanalizace Stará Lada</t>
  </si>
  <si>
    <t>STA</t>
  </si>
  <si>
    <t>1</t>
  </si>
  <si>
    <t>{97fdd2a3-888f-4242-b82c-f7c409641caa}</t>
  </si>
  <si>
    <t>/</t>
  </si>
  <si>
    <t>2022_4.0</t>
  </si>
  <si>
    <t>SOUPIS VEDLEJŠÍCH A OSTATNÍCH NÁKLADŮ</t>
  </si>
  <si>
    <t>Soupis</t>
  </si>
  <si>
    <t>2</t>
  </si>
  <si>
    <t>{11062aba-a2c0-4f38-9c28-846d9895eea1}</t>
  </si>
  <si>
    <t>827 21 5</t>
  </si>
  <si>
    <t>2022_4.1</t>
  </si>
  <si>
    <t>IO 01 Stoka A</t>
  </si>
  <si>
    <t>{3361a114-abb9-42c0-a4e5-92fd849d402d}</t>
  </si>
  <si>
    <t>2022_4.2</t>
  </si>
  <si>
    <t>IO 02 Stoka B</t>
  </si>
  <si>
    <t>{c168b450-57f8-432d-8b76-ba3d502fad83}</t>
  </si>
  <si>
    <t>2022_4.3</t>
  </si>
  <si>
    <t>IO 03.1 Stoka C</t>
  </si>
  <si>
    <t>{51231a9a-6ee8-4ed4-936e-42b4311e4a88}</t>
  </si>
  <si>
    <t>2022_4.4</t>
  </si>
  <si>
    <t>IO 03.2 Stoka C1</t>
  </si>
  <si>
    <t>{f6c3d43f-961f-4d03-8b0d-a5609fbf209b}</t>
  </si>
  <si>
    <t>2022_4.5</t>
  </si>
  <si>
    <t>IO 03.3 Stoka C2</t>
  </si>
  <si>
    <t>{cc6e3fde-6c8a-450f-a9c5-bb764a5a636a}</t>
  </si>
  <si>
    <t>2022_4.6</t>
  </si>
  <si>
    <t>IO 04  Stoka D</t>
  </si>
  <si>
    <t>{825fca5d-8f47-4702-bcad-8cc3ed7c8586}</t>
  </si>
  <si>
    <t>2022_4.7</t>
  </si>
  <si>
    <t>IO 05.1  Stoka E</t>
  </si>
  <si>
    <t>{7d4baf5c-c129-4c0a-9942-48668423af98}</t>
  </si>
  <si>
    <t>2022_4.8</t>
  </si>
  <si>
    <t>IO 05.2  Stoka E1</t>
  </si>
  <si>
    <t>{831ff109-7896-4901-84a7-f66f50a3944c}</t>
  </si>
  <si>
    <t>2022_4.9</t>
  </si>
  <si>
    <t>IO 06.1  Stoka F</t>
  </si>
  <si>
    <t>{4cfe556a-89fe-4bd7-88ad-083ad29fa0b4}</t>
  </si>
  <si>
    <t>2022_4.10</t>
  </si>
  <si>
    <t>IO 06.2  Stoka F1</t>
  </si>
  <si>
    <t>{476a4f74-4f92-4979-8136-7fda1e2d78e6}</t>
  </si>
  <si>
    <t>2022_4.11</t>
  </si>
  <si>
    <t>IO 07.1  Tlakový řad T1</t>
  </si>
  <si>
    <t>{aae348b5-a9cb-45c9-a387-96ff4fdb218a}</t>
  </si>
  <si>
    <t>2022_4.12</t>
  </si>
  <si>
    <t>IO 07.2  Tlakový řad T2</t>
  </si>
  <si>
    <t>{fb9d91ae-f939-4ece-927d-cb22bf5d9ed3}</t>
  </si>
  <si>
    <t>2022_4.13</t>
  </si>
  <si>
    <t>IO 07.3 Tlakový řad T3</t>
  </si>
  <si>
    <t>{23c37c34-eaef-403e-a239-223597147f08}</t>
  </si>
  <si>
    <t>2022_4.14</t>
  </si>
  <si>
    <t>IO 08 Výtlak</t>
  </si>
  <si>
    <t>{e09b1d79-5205-4917-a636-51b36aae3dbf}</t>
  </si>
  <si>
    <t>2022_4.15</t>
  </si>
  <si>
    <t>IO 09 Kanalizační přípojky</t>
  </si>
  <si>
    <t>{9a50002e-ec43-43f5-908b-a909b3a80d68}</t>
  </si>
  <si>
    <t>2022_4.16</t>
  </si>
  <si>
    <t>SO 01 Čerpací stanice se separací kalu</t>
  </si>
  <si>
    <t>{9eb03efc-83b0-4691-ba65-d89bf12a9f54}</t>
  </si>
  <si>
    <t>827 21 1</t>
  </si>
  <si>
    <t>2022_4.17</t>
  </si>
  <si>
    <t xml:space="preserve">PS 01 Technologie ČS </t>
  </si>
  <si>
    <t>{509427b3-0d36-486d-af72-ebdba05f951c}</t>
  </si>
  <si>
    <t>2022_4.17.1</t>
  </si>
  <si>
    <t>Strojní část technologie ČS</t>
  </si>
  <si>
    <t>3</t>
  </si>
  <si>
    <t>{56e36a1e-b001-43b7-b29a-2d256c13906f}</t>
  </si>
  <si>
    <t>827 21</t>
  </si>
  <si>
    <t>2022_4.17.2</t>
  </si>
  <si>
    <t>PS 01.1 Elektro část technologie ČS</t>
  </si>
  <si>
    <t>{b1c88aa6-975c-4130-9084-56c6d741448e}</t>
  </si>
  <si>
    <t>2022_4.17.2.1.</t>
  </si>
  <si>
    <t>Přípojka nn</t>
  </si>
  <si>
    <t>4</t>
  </si>
  <si>
    <t>{69e5130a-c5d8-41e0-8b10-1ecf86e86653}</t>
  </si>
  <si>
    <t>2022_4.17.2.2.</t>
  </si>
  <si>
    <t>Dodávky a montáže ČSOV</t>
  </si>
  <si>
    <t>{cbc2f4ed-14eb-4378-95cb-88b4d891830c}</t>
  </si>
  <si>
    <t>2022_4.17.2.3.</t>
  </si>
  <si>
    <t>Rozvaděč R1</t>
  </si>
  <si>
    <t>{be06b0dc-6d3b-4ce2-a5b5-4f9803a84c9c}</t>
  </si>
  <si>
    <t>2022_4.18</t>
  </si>
  <si>
    <t>Rekonstrukce vodovodu</t>
  </si>
  <si>
    <t>{6cc10210-6ec1-4118-9769-69be0a2cc8fa}</t>
  </si>
  <si>
    <t>KRYCÍ LIST SOUPISU PRACÍ</t>
  </si>
  <si>
    <t>Objekt:</t>
  </si>
  <si>
    <t>2022_04 - Kanalizace Stará Lada</t>
  </si>
  <si>
    <t>Soupis:</t>
  </si>
  <si>
    <t>2022_4.0 - SOUPIS VEDLEJŠÍCH A OSTATNÍCH NÁKLADŮ</t>
  </si>
  <si>
    <t>2223</t>
  </si>
  <si>
    <t>Česká Lípa</t>
  </si>
  <si>
    <t>CZ-CPV:</t>
  </si>
  <si>
    <t>45231300-8</t>
  </si>
  <si>
    <t>CZ-CPA:</t>
  </si>
  <si>
    <t>42.21.22</t>
  </si>
  <si>
    <t>Město  Česká Lípa</t>
  </si>
  <si>
    <t>Vodohospodářský rozvoj a výstavba, a.s.</t>
  </si>
  <si>
    <t>CZ47116901</t>
  </si>
  <si>
    <t>Dvořák</t>
  </si>
  <si>
    <t>Materiál</t>
  </si>
  <si>
    <t>Montáž</t>
  </si>
  <si>
    <t>REKAPITULACE ČLENĚNÍ SOUPISU PRACÍ</t>
  </si>
  <si>
    <t>Kód dílu - Popis</t>
  </si>
  <si>
    <t>Materiál [CZK]</t>
  </si>
  <si>
    <t>Montáž [CZK]</t>
  </si>
  <si>
    <t>Cena celkem [CZK]</t>
  </si>
  <si>
    <t>Náklady ze soupisu prací</t>
  </si>
  <si>
    <t>-1</t>
  </si>
  <si>
    <t>VRN - Vedlejší rozpočtové náklady</t>
  </si>
  <si>
    <t xml:space="preserve">    0 -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</si>
  <si>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</si>
  <si>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</si>
  <si>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</si>
  <si>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</si>
  <si>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>SOUPIS PRACÍ</t>
  </si>
  <si>
    <t>PČ</t>
  </si>
  <si>
    <t>MJ</t>
  </si>
  <si>
    <t>Množství</t>
  </si>
  <si>
    <t>J. materiál [CZK]</t>
  </si>
  <si>
    <t>J. montáž [CZK]</t>
  </si>
  <si>
    <t>Cenová soustava</t>
  </si>
  <si>
    <t>J.cena [CZK]</t>
  </si>
  <si>
    <t>Materiál celkem [CZK]</t>
  </si>
  <si>
    <t>Montáž celkem [CZK]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</si>
  <si>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</si>
  <si>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</si>
  <si>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</si>
  <si>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</si>
  <si>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</si>
  <si>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</si>
  <si>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</si>
  <si>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VRN</t>
  </si>
  <si>
    <t>Vedlejší rozpočtové náklady</t>
  </si>
  <si>
    <t>5</t>
  </si>
  <si>
    <t>ROZPOCET</t>
  </si>
  <si>
    <t>K</t>
  </si>
  <si>
    <t>01220300_r</t>
  </si>
  <si>
    <t>Zařízení staveniště dle kapitoly 1.1.1. technická zpráva D.1.</t>
  </si>
  <si>
    <t>kpl</t>
  </si>
  <si>
    <t>1024</t>
  </si>
  <si>
    <t>717994575</t>
  </si>
  <si>
    <t>PP</t>
  </si>
  <si>
    <t>Zařízení staveniště dle kapitoly 1.1.1. technická zpráva D.1. a odst. 2.5.3 smlouvy o dílo</t>
  </si>
  <si>
    <t>03230300_r</t>
  </si>
  <si>
    <t xml:space="preserve">Propagace projektu dle kapitoly 1.1.2.technická zpráva D.1. </t>
  </si>
  <si>
    <t>622824844</t>
  </si>
  <si>
    <t>Propagace - dle kapitoly 1.1.2.technická zpráva D.1. (informační panel - billboard + pamětní deska) a odst. 2.5.5 smlouvy o dílo.</t>
  </si>
  <si>
    <t>01220305_r</t>
  </si>
  <si>
    <t xml:space="preserve">Dokumentace skutečného provedení stavby, provozní řád kanalizace, kanalizační řád, doplnění provozního řádu vodovodu, dodavatelská a provozní dokumentace, zaškolení obsluhy  dle kapitoly 1.1.3. technická zpráva D.1. včetně zpracování přípojkových listů </t>
  </si>
  <si>
    <t>-1609819165</t>
  </si>
  <si>
    <t xml:space="preserve">Dokumentace skutečného provedení stavby, provozní řád kanalizace, kanalizační řád, doplnění provozního řádu vodovodu, dodavatelské dokumentace, zaškolení obsluhy -  dle kapitoly 1.1.3. technická zpráva D.1. včetně zpracování přípojkových listů.
Výrobní dokumentace dle odst. 2.5.8 smlouvy o dílo a provozní dokumentace dle odst. 2.5.9 smlouvy o dílo.
</t>
  </si>
  <si>
    <t>01220302_r</t>
  </si>
  <si>
    <t>Vytyčení inženýrských sítí  dle kapitoly 1.1.4. technická zpráva D.1.</t>
  </si>
  <si>
    <t>-1368580718</t>
  </si>
  <si>
    <t>Vytyčení inženýrských sítí dle kapitoly 1.1.4. technická zpráva D.1. a odst. 2.5.2 smlouvy o dílo.</t>
  </si>
  <si>
    <t>01220303_r</t>
  </si>
  <si>
    <t>Provizorní dopravní značení a nové dopravní značení po realizaci stavby dle kapitoly 1.1.5. technická zpráva D.1.</t>
  </si>
  <si>
    <t>-1857202143</t>
  </si>
  <si>
    <t>Provizorní dopravní značení a nové dopravní značení po realizaci stavby dle kapitoly 1.1.5. technická zpráva D.1. a odst. 2.5.1 smlouvy o dílo.</t>
  </si>
  <si>
    <t>6</t>
  </si>
  <si>
    <t>01220307_r</t>
  </si>
  <si>
    <t>Zkoušky na staveništi  - hutnící zkoušky a další zkoušky dle kapitoly 1.1.6. technická zpráva D.1.</t>
  </si>
  <si>
    <t>-2002515856</t>
  </si>
  <si>
    <t>Zkoušky na staveništi  - hutnící zkoušky a další zkoušky dle kapitoly 1.1.6. technická zpráva D.1. a odst. 2.5.7 smlouvy o dílo</t>
  </si>
  <si>
    <t>7</t>
  </si>
  <si>
    <t>01220306_r</t>
  </si>
  <si>
    <t xml:space="preserve">Průzkumné práce - Zhotovitel provede před zahájením prací podrobnou pasportizaci a fotodokumentaci přilehlých objektů (domy, studny včetně hladiny, komunikace, ploty, propustky. dorpravní značení, inventarizace zeleně). Provedení 2 ručně kopaných sond.  </t>
  </si>
  <si>
    <t>480223117</t>
  </si>
  <si>
    <t>Průzkumné práce - 
Zhotovitel provede před zahájením prací podrobnou pasportizaci a fotodokumentaci přilehlých objektů (domy, studny včetně hladiny, komunikace, ploty. propustky a dopravní značení atd.) a přizpůsobí technologický postup, použití mechanismů, pažení a vlastní provádění daným místním podmínkám. 
V dostatečném předstihu před započetím stavebních prací provede zhotovitel v rámci staveniště pasportizaci a inventarizaci zeleně. 
Součástí položky je časosběrná fotodokumentace průběhu výstavby.
Provedení 2 ručně kopaných sond cca 2x1x1,5 
dle kapitoly 1.1.7 - technické zprávy D.1.
V souladu s odst. 2.5.15 smlouvy o dílo provádět průběžnou fotodokumentaci stavby a kamerové prohlídky.</t>
  </si>
  <si>
    <t>8</t>
  </si>
  <si>
    <t>0111140r1</t>
  </si>
  <si>
    <t>Archeologický dohled dle kapitoly 1.1.8. technická zpráva D.1.</t>
  </si>
  <si>
    <t>soubor</t>
  </si>
  <si>
    <t>-618199011</t>
  </si>
  <si>
    <t>Archeologický dohled dle kapitoly 1.1.8. technická zpráva D.1. a odst. 2.5.4 smlouvy o dílo.
Položka zahrnuje oznámení výkopových prací Archeologickému ústavu AV ČR, archeologický dohled nad prováděním výkopových prací a informování DOSS, opatření proti poškození apod. vč. všech nákladů s tím spojených.</t>
  </si>
  <si>
    <t>9</t>
  </si>
  <si>
    <t>0122030_r</t>
  </si>
  <si>
    <t>Pojištění stavby dle kapitoly 1.1.9. technická zpráva D.1.</t>
  </si>
  <si>
    <t>170270307</t>
  </si>
  <si>
    <t>Pojištění stavby 1.1.9. technická zpráva D.1. a odst. 2.5.14 smlouvy o dílo.
Položka zahrnuje pojištění stavby a zřízení bankovní záruky po dobu realizace v rozsahu dle smluvních podmínek s investorem.</t>
  </si>
  <si>
    <t>10</t>
  </si>
  <si>
    <t>01220304_r</t>
  </si>
  <si>
    <t>Geodetické práce dle kapitoly 1.1.10. technická zpráva D.1.</t>
  </si>
  <si>
    <t>-1060755298</t>
  </si>
  <si>
    <t>Geodetické práce  dle kapitoly 1.1.10. technická zpráva D.1. a odst. 2.5.11 smlouvy o dílo.</t>
  </si>
  <si>
    <t>11</t>
  </si>
  <si>
    <t>01220309_r</t>
  </si>
  <si>
    <t xml:space="preserve">Poplatky za dočasný zábor komunikací a ploch - dle technické zprávy kap. 1.1.11  technická zpráva D.1. </t>
  </si>
  <si>
    <t>-1119744068</t>
  </si>
  <si>
    <t>Poplatky za dočasný zábor komunikací a ploch - dle technické zprávy kap. 1.1.11 technická zpráva D.1. a odst. 2.5.1 smlouvy o dílo.
Zahrnuje poplatky za užívání veřejných prostranství, jako jsou místní komunikace, chodníky, parky a veřejná zeleň od začátku užívání po jeho skončení. Zvláštním užívání veřejného prostranství (záborem) se rozumí provádění výkopových prací, umístění dočasných staveb apod.
Poplatek za užívání veřejného prostranství se hradí v souladu s příslušnou obecně závaznou vyhláškou dané obce.
Položka dále zahrnuje na údržbu, opravy a čištění komunikací po dobu výstavby.
pozn: u staveb, jejichž investorem je objednatel, je povolení zvláštního užívání, stavební řízení či zábor veřejného prostranství osvobozeno od úhrady správního poplatku</t>
  </si>
  <si>
    <t>01220315_r</t>
  </si>
  <si>
    <t>Kompletační činnost a uvedení stavby do provozu dle kapitoly 1.1.12. technická zpráva D.1.</t>
  </si>
  <si>
    <t>-532747065</t>
  </si>
  <si>
    <t>Kompletační činnost dle kapitoly 1.1.12. technická zpráva D.1. a odst. 2.5.6 smlouvy o dílo.
Položka zahrnuje náklady spojené s uvedení stavby do provozu a jeho předáním investorovi (provozovateli) 
– mimo jiné i odborné zaškolení obsluhy s provozem, údržbou a revizí jednotlivých objektů.
Zhotovitel dále před výstavbou investorovi dodá:
•	Kontrolní a zkušební plán (plán dodržování kvality a kontroly) – bude zpracován v souladu s technickou částí zadávací dokumentace.
•	Technologické postupy a popis dodávek materiálů, strojů nebo zařízení.
•	Harmonogram stavby (základní + detailní)
Součástí položky jsou náklady na zpracování pracovního plánu a harmonogramu. Ten se jako základní harmonogram stane součástí smluvní dokumentace.
Zpracování detailního harmonogramu zahajovaných prací rozpracovaný po týdnech a obsahující specifikaci prací, pracovních sil a vybavení. 
V závislosti na schválení dozorem stavby předloží zhotovitel detailní harmonogram na každou část prací minimálně 14 dnů před zahájením popisovaných prací. 
Oba harmonogramy (tj. základní a detailní) budou zpracovány např. v programu MS Project 2000 nebo jiném odpovídajícím programu. 
•	Plán BOZP
Položka zahrnuje náklady na vypracování plánu bezpečnosti a ochrany zdraví při práci na staveništi v kompetenci dodavatele a jeho aktualizaci v důsledku změn vzniklých během realizace stavby.</t>
  </si>
  <si>
    <t>13</t>
  </si>
  <si>
    <t>01220315_r1</t>
  </si>
  <si>
    <t>Koordinační činnost  dle kapitoly 1.1.13. technická zpráva D.1.</t>
  </si>
  <si>
    <t>1909681968</t>
  </si>
  <si>
    <t>Koordinační činnost dle kapitoly 1.1.13. technická zpráva D.1. a odst. 2.5.5 smlouvy o dílo.
Položka zahrnuje zajištění splnění všech podmínek a požadavků ze stavebního povolení a vydaných stanovisek a vyjádření, koordinační a kompletační činnosti při realizaci předmětu díla, nezbytná opatření organizačního a stavebně technologického charakteru k řádnému provedení předmětu díla a konzultaci a koordinaci prací s budoucím provozovatelem stavby</t>
  </si>
  <si>
    <t>14</t>
  </si>
  <si>
    <t>01220318_r</t>
  </si>
  <si>
    <t>Součinnost při zabezpečení kolaudace stavby dle kapitoly 1.1.14. technická zpráva D.1. a odst. 2.5.12 smlouvy o dílo a součinnost při uvedení stavby do provozu dle ost. 2.5.13 smlouvy o dílo</t>
  </si>
  <si>
    <t>-1675201636</t>
  </si>
  <si>
    <t>Součinnost při zabezpečení kolaudace stavby  dle kapitoly 1.1.14. technická zpráva D.1.
Součinnost při uvedení stavby do provozu v souladu s odst. 2.5.13 smlouvy o dílo.</t>
  </si>
  <si>
    <t>VRN1</t>
  </si>
  <si>
    <t>Průzkumné, geodetické a projektové práce</t>
  </si>
  <si>
    <t>15</t>
  </si>
  <si>
    <t>01111400r</t>
  </si>
  <si>
    <t xml:space="preserve">Činnost geologa a hydrogeologa při výkopových pracích (např. pro rozdělení vytěžené zeminy pro uložení na mezideponii pro zpětné zásypy a pro odvoz na skládku) dle technické zprávy kap. 1.1.15.technická zpráva D.1. </t>
  </si>
  <si>
    <t>1930051790</t>
  </si>
  <si>
    <t>Činnost geologa a hydrogeologa při výkopových pracích (např. pro rozdělení vytěžené zeminy pro uložení na mezideponii pro zpětné zásypy a pro odvoz na skládku)  dle technické zprávy kap. 1.1.15.technická zpráva D.1. a odst. 2.5.11 a 2.5.16 smlouvy o dílo.</t>
  </si>
  <si>
    <t>VRN3</t>
  </si>
  <si>
    <t>Zařízení staveniště</t>
  </si>
  <si>
    <t>16</t>
  </si>
  <si>
    <t>03910300r</t>
  </si>
  <si>
    <t xml:space="preserve">Uvedení vozovek a obslužných a skladových ploch dotčených výstavbou do původního stavu  dle technické zprávy kap. 1.1.16.technická zpráva D.1. </t>
  </si>
  <si>
    <t>-1162579987</t>
  </si>
  <si>
    <t>Uvedení vozovek a obslužných a skladových ploch dotčených výstavbou do původního stavu  dle technické zprávy kap. 1.1.16.technická zpráva D.1. a odst. 2.5.16 smlouvy o dílo.</t>
  </si>
  <si>
    <t>VV</t>
  </si>
  <si>
    <t>VRN4</t>
  </si>
  <si>
    <t>Inženýrská činnost</t>
  </si>
  <si>
    <t>17</t>
  </si>
  <si>
    <t>043203003</t>
  </si>
  <si>
    <t xml:space="preserve">Rozbor asfaltu v komunikacích dle Vyhlášky č. 130/2019 Sb. o kritériích pro asfaltové směsi   </t>
  </si>
  <si>
    <t>817772399</t>
  </si>
  <si>
    <t>Rozbor asfaltu v komunikacích dle Vyhlášky č. 130/2019 Sb. o kritériích pro asfaltové směsi</t>
  </si>
  <si>
    <t>VRN6</t>
  </si>
  <si>
    <t>Územní vlivy</t>
  </si>
  <si>
    <t>18</t>
  </si>
  <si>
    <t>062103r</t>
  </si>
  <si>
    <t>Zajištění přemístění nádob na odpad jednotlivých domácností a nádob na separovaný odpad ve svozové dny na určené místo svozu. Eventuální zajištění zimní údržby v rámci hlavních ulic.</t>
  </si>
  <si>
    <t>-667118167</t>
  </si>
  <si>
    <t>Zajištění přemístění nádob na odpad jednotlivých domácností a nádob na separovaný odpad ve svozové dny na určené místo svozu.  Eventuální zajištění zimní údržby v rámci hlavních ulic dle kapitoly 1.1.18 technické zprávy D.1. a odst. 5.2.16 smlouvy o dílo.</t>
  </si>
  <si>
    <t>19</t>
  </si>
  <si>
    <t>0623030r</t>
  </si>
  <si>
    <t>Dočasné lávky, osvětlení a můstky pro pěší a vozidla přes otevřený výkop - dle kapitoly 1.1.19.</t>
  </si>
  <si>
    <t>-1366711526</t>
  </si>
  <si>
    <t>Dočasné lávky, osvětlení a můstky pro pěší a vozidla přes otevřený výkop dle kapitoly 1.1.19. technické zprávy D.1. a odst. 2.5.16 smlouvy o dílo.</t>
  </si>
  <si>
    <t>20</t>
  </si>
  <si>
    <t>0391030r</t>
  </si>
  <si>
    <t>Demontáž a opětovná montáž zpomalovacího prahu + osazení sklopných patníků (DODÁVKA +MONTÁŽ) - dle kapitoly 1.1.20.</t>
  </si>
  <si>
    <t>…</t>
  </si>
  <si>
    <t>1413595849</t>
  </si>
  <si>
    <t>Demontáž a opětovná montáž zpomalovacího prahu
.
Osazení 2 ks sklopných uzamykatelných patníků v blízkosti ČS - DODÁVKA + MONTÁŽ dle dohody s objednatelem.</t>
  </si>
  <si>
    <t>2022_4.1 - IO 01 Stoka A</t>
  </si>
  <si>
    <t>22231</t>
  </si>
  <si>
    <t>Vodohospodářský rozvoj a výstavba a.s.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</si>
  <si>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</si>
  <si>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</si>
  <si>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</si>
  <si>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</si>
  <si>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</si>
  <si>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</t>
  </si>
  <si>
    <t xml:space="preserve">    6 - Úpravy povrchů, podlahy a osazování výplní</t>
  </si>
  <si>
    <t xml:space="preserve">    8 -  Trubní vedení</t>
  </si>
  <si>
    <t xml:space="preserve">    9 - Ostatní konstrukce a práce-bourání</t>
  </si>
  <si>
    <t xml:space="preserve">      99 - Přesun hmot</t>
  </si>
  <si>
    <t xml:space="preserve">    997 - Přesun sutě</t>
  </si>
  <si>
    <t xml:space="preserve">    998 - Přesun hmot</t>
  </si>
  <si>
    <t>PSV - Práce a dodávky PSV</t>
  </si>
  <si>
    <t xml:space="preserve">    721 - Zdravotechnika - vnitřní kanalizace</t>
  </si>
  <si>
    <t>M - Práce a dodávky M</t>
  </si>
  <si>
    <t xml:space="preserve">    43-M - Montáž ocelových konstrukcí</t>
  </si>
  <si>
    <t>HSV</t>
  </si>
  <si>
    <t>Práce a dodávky HSV</t>
  </si>
  <si>
    <t>Zemní práce</t>
  </si>
  <si>
    <t>113107222</t>
  </si>
  <si>
    <t>Odstranění podkladu pl přes 200 m2 z kameniva drceného tl 200 mm</t>
  </si>
  <si>
    <t>m2</t>
  </si>
  <si>
    <t>1199180136</t>
  </si>
  <si>
    <t>Odstranění podkladů nebo krytů s přemístěním hmot na skládku na vzdálenost do 20 m nebo s naložením na dopravní prostředek v ploše jednotlivě přes 200 m2 z kameniva hrubého drceného, o tl. vrstvy přes 100 do 200 mm</t>
  </si>
  <si>
    <t>457,9*1,2+400*1</t>
  </si>
  <si>
    <t>113107243</t>
  </si>
  <si>
    <t>Odstranění podkladu pl přes 200 m2 živičných tl 150 mm</t>
  </si>
  <si>
    <t>1325231596</t>
  </si>
  <si>
    <t>Odstranění podkladů nebo krytů s přemístěním hmot na skládku na vzdálenost do 20 m nebo s naložením na dopravní prostředek v ploše jednotlivě přes 200 m2 živičných, o tl. vrstvy přes 100 do 150 mm</t>
  </si>
  <si>
    <t>400*1,7+135,9*1,5</t>
  </si>
  <si>
    <t>Součet</t>
  </si>
  <si>
    <t>113154533</t>
  </si>
  <si>
    <t>Frézování živičného krytu tl 50 mm pruh š do 1 m pl přes 500 do 2000 m2</t>
  </si>
  <si>
    <t>-1492702128</t>
  </si>
  <si>
    <t>Frézování živičného podkladu nebo krytu s naložením hmot na dopravní prostředek plochy přes 500 do 2 000 m2 pruhu šířky do 1 m, tloušťky vrstvy 50 mm</t>
  </si>
  <si>
    <t>(400*1,7+135,9*1,5)*2</t>
  </si>
  <si>
    <t>115001101</t>
  </si>
  <si>
    <t>Převedení vody potrubím DN do 100</t>
  </si>
  <si>
    <t>m</t>
  </si>
  <si>
    <t>235985156</t>
  </si>
  <si>
    <t>Převedení vody potrubím průměru DN do 100</t>
  </si>
  <si>
    <t>250</t>
  </si>
  <si>
    <t>115101202</t>
  </si>
  <si>
    <t>Čerpání vody na dopravní výšku do 10 m průměrný přítok do 1000 l/min</t>
  </si>
  <si>
    <t>hod</t>
  </si>
  <si>
    <t>-1939356505</t>
  </si>
  <si>
    <t>Čerpání vody na dopravní výšku do 10 m s uvažovaným průměrným přítokem přes 500 do 1 000 l/min</t>
  </si>
  <si>
    <t>35*8</t>
  </si>
  <si>
    <t>115101302</t>
  </si>
  <si>
    <t>Pohotovost čerpací soupravy pro dopravní výšku do 10 m přítok do 1000 l/min</t>
  </si>
  <si>
    <t>den</t>
  </si>
  <si>
    <t>1249834963</t>
  </si>
  <si>
    <t>Pohotovost záložní čerpací soupravy pro dopravní výšku do 10 m s uvažovaným průměrným přítokem přes 500 do 1 000 l/min</t>
  </si>
  <si>
    <t>30</t>
  </si>
  <si>
    <t>119001401</t>
  </si>
  <si>
    <t>Dočasné zajištění potrubí ocelového nebo litinového DN do 200</t>
  </si>
  <si>
    <t>1499375057</t>
  </si>
  <si>
    <t>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ocelového nebo litinového, jmenovité světlosti DN do 200</t>
  </si>
  <si>
    <t>100</t>
  </si>
  <si>
    <t>119001421</t>
  </si>
  <si>
    <t>Dočasné zajištění kabelů a kabelových tratí ze 3 volně ložených kabelů</t>
  </si>
  <si>
    <t>1542256365</t>
  </si>
  <si>
    <t>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kabelů a kabelových tratí z volně ložených kabelů a to do 3 kabelů</t>
  </si>
  <si>
    <t>500</t>
  </si>
  <si>
    <t>120001101</t>
  </si>
  <si>
    <t>Příplatek za ztížení vykopávky v blízkosti podzemního vedení</t>
  </si>
  <si>
    <t>m3</t>
  </si>
  <si>
    <t>1212883020</t>
  </si>
  <si>
    <t>Příplatek k cenám vykopávek za ztížení vykopávky v blízkosti podzemního vedení nebo výbušnin v horninách jakékoliv třídy</t>
  </si>
  <si>
    <t>(800*1,0*1)</t>
  </si>
  <si>
    <t>131151203</t>
  </si>
  <si>
    <t>Hloubení jam zapažených v hornině třídy těžitelnosti I, skupiny 1 a 2 objem do 100 m3 strojně</t>
  </si>
  <si>
    <t>1609777247</t>
  </si>
  <si>
    <t>Hloubení zapažených jam a zářezů strojně s urovnáním dna do předepsaného profilu a spádu v hornině třídy těžitelnosti I skupiny 1 a 2 přes 50 do 100 m3</t>
  </si>
  <si>
    <t>(3*3*(4,47-0,2)+1*0,8*0,8)*0,4*2</t>
  </si>
  <si>
    <t>131251203</t>
  </si>
  <si>
    <t>Hloubení jam zapažených v hornině třídy těžitelnosti I, skupiny 3 objem do 100 m3 strojně</t>
  </si>
  <si>
    <t>-785275693</t>
  </si>
  <si>
    <t>Hloubení zapažených jam a zářezů strojně s urovnáním dna do předepsaného profilu a spádu v hornině třídy těžitelnosti I skupiny 3 přes 50 do 100 m3</t>
  </si>
  <si>
    <t>(3*3*(4,47-0,2)+1*0,8*0,8)*0,5*2</t>
  </si>
  <si>
    <t>131351201</t>
  </si>
  <si>
    <t>Hloubení jam zapažených v hornině třídy těžitelnosti II, skupiny 4 objem do 20 m3 strojně</t>
  </si>
  <si>
    <t>-1325287423</t>
  </si>
  <si>
    <t>Hloubení zapažených jam a zářezů strojně s urovnáním dna do předepsaného profilu a spádu v hornině třídy těžitelnosti II skupiny 4 do 20 m3</t>
  </si>
  <si>
    <t>(3*3*(4,47-0,2)+1*0,8*0,8)*0,05*2</t>
  </si>
  <si>
    <t>131451201</t>
  </si>
  <si>
    <t>Hloubení jam zapažených v hornině třídy těžitelnosti II skupiny 5 objem do 20 m3 strojně</t>
  </si>
  <si>
    <t>1691751400</t>
  </si>
  <si>
    <t>Hloubení zapažených jam a zářezů strojně s urovnáním dna do předepsaného profilu a spádu v hornině třídy těžitelnosti II skupiny 5 do 20 m3</t>
  </si>
  <si>
    <t>132154206</t>
  </si>
  <si>
    <t>Hloubení zapažených rýh š do 2000 mm v hornině třídy těžitelnosti I skupiny 1 a 2 objem do 5000 m3</t>
  </si>
  <si>
    <t>-636312419</t>
  </si>
  <si>
    <t>Hloubení zapažených rýh šířky přes 800 do 2 000 mm strojně s urovnáním dna do předepsaného profilu a spádu v hornině třídy těžitelnosti I skupiny 1 a 2 přes 1 000 do 5 000 m3</t>
  </si>
  <si>
    <t>((451,1)*1,2*2,6+400*1*2,6"celkový výkop - při průměrné hloubce 2,6m")*0,4</t>
  </si>
  <si>
    <t>-(322*1*0,2+529,1*1,0*0,3+451,1*0,2*0,3)*0,4"komunikace asfalt"</t>
  </si>
  <si>
    <t>878,895*0,9 "Přepočtené koeficientem množství</t>
  </si>
  <si>
    <t>132212231</t>
  </si>
  <si>
    <t>Hloubení rýh š do 2000 mm v soudržných horninách třídy těžitelnosti I, skupiny 3 objemu do 10 m3 při překopech inženýrských sítí ručně</t>
  </si>
  <si>
    <t>729733802</t>
  </si>
  <si>
    <t>Hloubení rýh šířky přes 800 do 2 000 mm při překopech inženýrských sítí ručně zapažených i nezapažených, s urovnáním dna do předepsaného profilu a spádu objemu do 10 m3 v hornině třídy těžitelnosti I skupiny 3 soudržných</t>
  </si>
  <si>
    <t>60</t>
  </si>
  <si>
    <t>132254206</t>
  </si>
  <si>
    <t>Hloubení zapažených rýh š do 2000 mm v hornině třídy těžitelnosti I skupiny 3 objem do 5000 m3</t>
  </si>
  <si>
    <t>-1842379210</t>
  </si>
  <si>
    <t>Hloubení zapažených rýh šířky přes 800 do 2 000 mm strojně s urovnáním dna do předepsaného profilu a spádu v hornině třídy těžitelnosti I skupiny 3 přes 1 000 do 5 000 m3</t>
  </si>
  <si>
    <t>((451,1)*1,2*2,6+400*1*2,6"celkový výkop - při průměrné hloubce 2,6m")*0,5-60</t>
  </si>
  <si>
    <t>-(322*1*0,2+529,1*1,0*0,3+451,1*0,2*0,3)*0,5"komunikace asfalt"</t>
  </si>
  <si>
    <t>132312231</t>
  </si>
  <si>
    <t>Hloubení rýh š do 2000 mm v soudržných horninách třídy těžitelnosti II skupiny 4 objemu do 10 m3 při překopech inženýrských sítí ručně</t>
  </si>
  <si>
    <t>-1623363989</t>
  </si>
  <si>
    <t>Hloubení rýh šířky přes 800 do 2 000 mm při překopech inženýrských sítí ručně zapažených i nezapažených, s urovnáním dna do předepsaného profilu a spádu objemu do 10 m3 v hornině třídy těžitelnosti II skupiny 4 soudržných</t>
  </si>
  <si>
    <t>50</t>
  </si>
  <si>
    <t>132354204</t>
  </si>
  <si>
    <t>Hloubení zapažených rýh š do 2000 mm v hornině třídy těžitelnosti II skupiny 4 objem do 500 m3</t>
  </si>
  <si>
    <t>407554952</t>
  </si>
  <si>
    <t>Hloubení zapažených rýh šířky přes 800 do 2 000 mm strojně s urovnáním dna do předepsaného profilu a spádu v hornině třídy těžitelnosti II skupiny 4 přes 100 do 500 m3</t>
  </si>
  <si>
    <t>((451,1)*1,2*2,6+400*1*2,6"celkový výkop - při průměrné hloubce 2,6m")*0,05+200*0,5*0,12-50</t>
  </si>
  <si>
    <t>-(322*1*0,2+529,1*1,0*0,3+451,1*0,2*0,3)*0,05"komunikace asfalt"</t>
  </si>
  <si>
    <t>132454204</t>
  </si>
  <si>
    <t>Hloubení zapažených rýh š do 2000 mm v hornině třídy těžitelnosti II skupiny 5 objem do 500 m3</t>
  </si>
  <si>
    <t>-69069025</t>
  </si>
  <si>
    <t>Hloubení zapažených rýh šířky přes 800 do 2 000 mm strojně s urovnáním dna do předepsaného profilu a spádu v hornině třídy těžitelnosti II skupiny 5 přes 100 do 500 m3</t>
  </si>
  <si>
    <t>((451,1)*1,2*2,6+400*1*2,6"celkový výkop - při průměrné hloubce 2,6m")*0,05</t>
  </si>
  <si>
    <t>141721222</t>
  </si>
  <si>
    <t>Řízený zemní protlak délky do 50 m hl do 6 m s protlačením potrubí průměru vrtu přes 400 do 450 mm v hornině třídy těžitelnosti I a II skupiny 1 až 4</t>
  </si>
  <si>
    <t>-1184623687</t>
  </si>
  <si>
    <t>Řízený zemní protlak délky protlaku do 50 m v hornině třídy těžitelnosti I a II, skupiny 1 až 4 včetně protlačení trub v hloubce do 6 m průměru vrtu přes 400 do 450 mm</t>
  </si>
  <si>
    <t>4+5</t>
  </si>
  <si>
    <t>M</t>
  </si>
  <si>
    <t>1401111r</t>
  </si>
  <si>
    <t>trubka ocelová bezešvá hladká jakost 11 353 457x14,0mm - včetně nutného svařování u provádění protlaku</t>
  </si>
  <si>
    <t>-2099990148</t>
  </si>
  <si>
    <t>22</t>
  </si>
  <si>
    <t>28655240</t>
  </si>
  <si>
    <t>objímka kluzná typ H segment v 41mm</t>
  </si>
  <si>
    <t>kus</t>
  </si>
  <si>
    <t>-1103063728</t>
  </si>
  <si>
    <t>4*8</t>
  </si>
  <si>
    <t>23</t>
  </si>
  <si>
    <t>28655126</t>
  </si>
  <si>
    <t>manžeta chráničky vč. upínací pásky 324x530mm DN 300x500</t>
  </si>
  <si>
    <t>-58011801</t>
  </si>
  <si>
    <t>24</t>
  </si>
  <si>
    <t>151711111</t>
  </si>
  <si>
    <t>Osazení zápor ocelových dl do 8 m</t>
  </si>
  <si>
    <t>629300120</t>
  </si>
  <si>
    <t>Osazení ocelových zápor pro pažení hloubených vykopávek do předem provedených vrtů se zabetonováním spodního konce, s příp. nutným obsypem zápory pískem délky od 0 do 8 m</t>
  </si>
  <si>
    <t>(3*2+3*2)*2</t>
  </si>
  <si>
    <t>25</t>
  </si>
  <si>
    <t>151712111</t>
  </si>
  <si>
    <t>Převázka ocelová zdvojená pro kotvení záporového pažení</t>
  </si>
  <si>
    <t>-227936537</t>
  </si>
  <si>
    <t>Převázka ocelová pro ukotvení záporového pažení pro jakoukoliv délku převázky zdvojená</t>
  </si>
  <si>
    <t>26</t>
  </si>
  <si>
    <t>151713111</t>
  </si>
  <si>
    <t>Zřízení vrchního kotvení zápor při délce zápory do 8 m</t>
  </si>
  <si>
    <t>256198719</t>
  </si>
  <si>
    <t>Vrchní kotvení zápor na povrch výkopové jámy s provedením kotevních bloků z betonu nebo se zaberaněním ocelových pilot, případně s provedením vrtů a jejich výplní betonem, s dodáním hmot při délce zápory do 8 m zřízení</t>
  </si>
  <si>
    <t>4*2</t>
  </si>
  <si>
    <t>27</t>
  </si>
  <si>
    <t>151713112</t>
  </si>
  <si>
    <t>Odstranění vrchního kotvení zápor při délce zápory do 8 m</t>
  </si>
  <si>
    <t>-1465531560</t>
  </si>
  <si>
    <t>Vrchní kotvení zápor na povrch výkopové jámy s provedením kotevních bloků z betonu nebo se zaberaněním ocelových pilot, případně s provedením vrtů a jejich výplní betonem, s dodáním hmot při délce zápory do 8 m odstranění</t>
  </si>
  <si>
    <t>28</t>
  </si>
  <si>
    <t>151721112</t>
  </si>
  <si>
    <t>Zřízení pažení do ocelových zápor hl výkopu do 10 m s jeho následným odstraněním</t>
  </si>
  <si>
    <t>-1314068748</t>
  </si>
  <si>
    <t>Pažení do ocelových zápor bez ohledu na druh pažin, s odstraněním pažení, hloubky výkopu přes 4 do 10 m</t>
  </si>
  <si>
    <t>(3*4,47*2+3*4,47*2)*2</t>
  </si>
  <si>
    <t>29</t>
  </si>
  <si>
    <t>151811131</t>
  </si>
  <si>
    <t>Osazení pažicího boxu hl výkopu do 4 m š do 1,2 m</t>
  </si>
  <si>
    <t>1987979381</t>
  </si>
  <si>
    <t>Zřízení pažicích boxů pro pažení a rozepření stěn rýh podzemního vedení hloubka výkopu do 4 m, šířka do 1,2 m</t>
  </si>
  <si>
    <t>851,1*2,6*2</t>
  </si>
  <si>
    <t>151811231</t>
  </si>
  <si>
    <t>Odstranění pažicího boxu hl výkopu do 4 m š do 1,2 m</t>
  </si>
  <si>
    <t>-1803102165</t>
  </si>
  <si>
    <t>Odstranění pažicích boxů pro pažení a rozepření stěn rýh podzemního vedení hloubka výkopu do 4 m, šířka do 1,2 m</t>
  </si>
  <si>
    <t>31</t>
  </si>
  <si>
    <t>162251101</t>
  </si>
  <si>
    <t>Vodorovné přemístění do 20 m výkopku/sypaniny z horniny třídy těžitelnosti I, skupiny 1 až 3</t>
  </si>
  <si>
    <t>-1169572199</t>
  </si>
  <si>
    <t>Vodorovné přemístění výkopku nebo sypaniny po suchu na obvyklém dopravním prostředku, bez naložení výkopku, avšak se složením bez rozhrnutí z horniny třídy těžitelnosti I skupiny 1 až 3 na vzdálenost do 20 m</t>
  </si>
  <si>
    <t>(3*3*(4,47-0,2)+1*0,8*0,8)*0,9*2*2</t>
  </si>
  <si>
    <t>((451,1)*1,2*2,6+400*1*2,6"celkový výkop - při průměrné hloubce 2,6m")*0,9*2</t>
  </si>
  <si>
    <t>-(322*1*0,2+529,1*1,0*0,3+451,1*0,2*0,3)*0,9*2"komunikace asfalt"</t>
  </si>
  <si>
    <t>32</t>
  </si>
  <si>
    <t>162251121</t>
  </si>
  <si>
    <t>Vodorovné přemístění do 20 m výkopku/sypaniny z horniny třídy těžitelnosti II, skupiny 4 a 5</t>
  </si>
  <si>
    <t>242877318</t>
  </si>
  <si>
    <t>Vodorovné přemístění výkopku nebo sypaniny po suchu na obvyklém dopravním prostředku, bez naložení výkopku, avšak se složením bez rozhrnutí z horniny třídy těžitelnosti II skupiny 4 a 5 na vzdálenost do 20 m</t>
  </si>
  <si>
    <t>(3*3*(4,47-0,2)+1*0,8*0,8)*0,1*2*2</t>
  </si>
  <si>
    <t>((451,1)*1,2*2,6+400*1*2,6"celkový výkop - při průměrné hloubce 2,6m")*0,1*2+200*0,5*0,12*2</t>
  </si>
  <si>
    <t>-(322*1*0,2+529,1*1,0*0,3+451,1*0,2*0,3)*0,1*2"komunikace asfalt"</t>
  </si>
  <si>
    <t>33</t>
  </si>
  <si>
    <t>162351103</t>
  </si>
  <si>
    <t>Vodorovné přemístění do 500 m výkopku/sypaniny z horniny třídy těžitelnosti I, skupiny 1 až 3</t>
  </si>
  <si>
    <t>1261995257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</si>
  <si>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</si>
  <si>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34</t>
  </si>
  <si>
    <t>162351123</t>
  </si>
  <si>
    <t>Vodorovné přemístění do 500 m výkopku/sypaniny z hornin třídy těžitelnosti II, skupiny 4 a 5</t>
  </si>
  <si>
    <t>-183737046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</si>
  <si>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</si>
  <si>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35</t>
  </si>
  <si>
    <t>162751115</t>
  </si>
  <si>
    <t>Vodorovné přemístění přes 7 000 do 8000 m výkopku/sypaniny z horniny třídy těžitelnosti I skupiny 1 až 3</t>
  </si>
  <si>
    <t>-2079608271</t>
  </si>
  <si>
    <t>Vodorovné přemístění výkopku nebo sypaniny po suchu na obvyklém dopravním prostředku, bez naložení výkopku, avšak se složením bez rozhrnutí z horniny třídy těžitelnosti I skupiny 1 až 3 na vzdálenost přes 7 000 do 8 000 m</t>
  </si>
  <si>
    <t>1107,358-239,537</t>
  </si>
  <si>
    <t>36</t>
  </si>
  <si>
    <t>162751135</t>
  </si>
  <si>
    <t>Vodorovné přemístění přes 7 000 do 8000 m výkopku/sypaniny z horniny třídy těžitelnosti II skupiny 4 a 5</t>
  </si>
  <si>
    <t>301434523</t>
  </si>
  <si>
    <t>Vodorovné přemístění výkopku nebo sypaniny po suchu na obvyklém dopravním prostředku, bez naložení výkopku, avšak se složením bez rozhrnutí z horniny třídy těžitelnosti II skupiny 4 a 5 na vzdálenost přes 7 000 do 8 000 m</t>
  </si>
  <si>
    <t>37</t>
  </si>
  <si>
    <t>167151112</t>
  </si>
  <si>
    <t>Nakládání výkopku z hornin třídy těžitelnosti II skupiny 4 a 5 přes 100 m3</t>
  </si>
  <si>
    <t>229824196</t>
  </si>
  <si>
    <t>Nakládání, skládání a překládání neulehlého výkopku nebo sypaniny strojně nakládání, množství přes 100 m3, z hornin třídy těžitelnosti II, skupiny 4 a 5</t>
  </si>
  <si>
    <t>-(322*1*0,2+535,9*1,0*0,3+451,1*0,2*0,3)*0,1*2"komunikace asfalt"</t>
  </si>
  <si>
    <t>38</t>
  </si>
  <si>
    <t>171251201</t>
  </si>
  <si>
    <t>Uložení sypaniny na skládky nebo meziskládky</t>
  </si>
  <si>
    <t>1290775511</t>
  </si>
  <si>
    <t>Uložení sypaniny na skládky nebo meziskládky bez hutnění s upravením uložené sypaniny do předepsaného tvaru</t>
  </si>
  <si>
    <t>3*3*0,2+4+0,9*0,9*3,14*4,22</t>
  </si>
  <si>
    <t>451,1*1,2*0,75+400*1*0,75+26*2+4+200*0,5*0,12+322*1*0,2+531,1*1*0,4+451,1*0,2*0,4</t>
  </si>
  <si>
    <t>39</t>
  </si>
  <si>
    <t>171201231</t>
  </si>
  <si>
    <t>Poplatek za uložení zeminy a kamení na recyklační skládce (skládkovné) kód odpadu 17 05 04</t>
  </si>
  <si>
    <t>t</t>
  </si>
  <si>
    <t>1356612394</t>
  </si>
  <si>
    <t>Poplatek za uložení stavebního odpadu na recyklační skládce (skládkovné) zeminy a kamení zatříděného do Katalogu odpadů pod kódem 17 05 04</t>
  </si>
  <si>
    <t>1107,358*2</t>
  </si>
  <si>
    <t>40</t>
  </si>
  <si>
    <t>174101101</t>
  </si>
  <si>
    <t>Zásyp jam, šachet rýh nebo kolem objektů sypaninou se zhutněním</t>
  </si>
  <si>
    <t>240001960</t>
  </si>
  <si>
    <t>Zásyp sypaninou z jakékoliv horniny s uložením výkopku ve vrstvách se zhutněním jam, šachet, rýh nebo kolem objektů v těchto vykopávkách</t>
  </si>
  <si>
    <t>3*3*(4,47-0,2-0,6-0,2)*2-0,9*0,9*3,14*(4,47-0,2-0,6-0,2)*2</t>
  </si>
  <si>
    <t>((451,1)*1,2*2,6+400*1*2,6"celkový výkop - při průměrné hloubce 2,6m")</t>
  </si>
  <si>
    <t>-(451,1*1,2*0,7+78*1,2*0,7+322*1*0,4)"komunikace asfalt"</t>
  </si>
  <si>
    <t>(-(451,1)*1,2*0,75-400*1*0,75)"obsyp"</t>
  </si>
  <si>
    <t>-(26)*1*0,5 -2"šachty"</t>
  </si>
  <si>
    <t>41</t>
  </si>
  <si>
    <t>175151101</t>
  </si>
  <si>
    <t>Obsypání potrubí strojně sypaninou bez prohození, uloženou do 3 m</t>
  </si>
  <si>
    <t>1652489055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</si>
  <si>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</si>
  <si>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3*3*0,6*2-0,9*0,9*3,14*0,6*2</t>
  </si>
  <si>
    <t>-26*1-4-860,1*3,14*0,23*0,23"potrubí"</t>
  </si>
  <si>
    <t>451,1*1,2*0,6+400*1*0,6</t>
  </si>
  <si>
    <t>42</t>
  </si>
  <si>
    <t>58337302</t>
  </si>
  <si>
    <t>štěrkopísek frakce 0/16</t>
  </si>
  <si>
    <t>1476471854</t>
  </si>
  <si>
    <t>(3*3*(4,47-0,2)*0,6-0,9*0,9*3,14*0,6)*2*2</t>
  </si>
  <si>
    <t>(451,1*1,2*0,6+400*1*0,6-26*1-4+200*0,5*0,12-851,1*3,14*0,23*0,23)*2</t>
  </si>
  <si>
    <t>Zakládání</t>
  </si>
  <si>
    <t>43</t>
  </si>
  <si>
    <t>212312111</t>
  </si>
  <si>
    <t>Lože pro trativody z betonu prostého</t>
  </si>
  <si>
    <t>2068832076</t>
  </si>
  <si>
    <t>Lože pro trativody  z betonu prostého</t>
  </si>
  <si>
    <t>1,2*451,1*0,15+1*400*0,15</t>
  </si>
  <si>
    <t>44</t>
  </si>
  <si>
    <t>273311125</t>
  </si>
  <si>
    <t>Základové desky z betonu prostého C 16/20</t>
  </si>
  <si>
    <t>1334340053</t>
  </si>
  <si>
    <t>Základové konstrukce z betonu prostého desky ve výkopu nebo na hlavách pilot C 16/20</t>
  </si>
  <si>
    <t>3*3*0,15</t>
  </si>
  <si>
    <t>Svislé a kompletní konstrukce</t>
  </si>
  <si>
    <t>45</t>
  </si>
  <si>
    <t>359901211</t>
  </si>
  <si>
    <t>Monitoring stoky jakékoli výšky na nové kanalizaci</t>
  </si>
  <si>
    <t>323260364</t>
  </si>
  <si>
    <t>Monitoring stok (kamerový systém) jakékoli výšky nová kanalizace</t>
  </si>
  <si>
    <t>860,1</t>
  </si>
  <si>
    <t>Vodorovné konstrukce</t>
  </si>
  <si>
    <t>46</t>
  </si>
  <si>
    <t>359901111</t>
  </si>
  <si>
    <t>Vyčištění stok</t>
  </si>
  <si>
    <t>-1293725779</t>
  </si>
  <si>
    <t>Vyčištění stok  jakékoliv výšky</t>
  </si>
  <si>
    <t>47</t>
  </si>
  <si>
    <t>451573111</t>
  </si>
  <si>
    <t>Lože pod potrubí otevřený výkop ze štěrkopísku</t>
  </si>
  <si>
    <t>-1083467656</t>
  </si>
  <si>
    <t>Lože pod potrubí, stoky a drobné objekty v otevřeném výkopu z písku a štěrkopísku do 63 mm</t>
  </si>
  <si>
    <t>2,4*2,4*0,1</t>
  </si>
  <si>
    <t>48</t>
  </si>
  <si>
    <t>457311118</t>
  </si>
  <si>
    <t>Vyrovnávací nebo spádový beton C 30/37 včetně úpravy povrchu</t>
  </si>
  <si>
    <t>-1105754897</t>
  </si>
  <si>
    <t>Vyrovnávací nebo spádový beton včetně úpravy povrchu C 30/37</t>
  </si>
  <si>
    <t>0,2*3,14*0,75*0,75</t>
  </si>
  <si>
    <t>Komunikace</t>
  </si>
  <si>
    <t>49</t>
  </si>
  <si>
    <t>564861111</t>
  </si>
  <si>
    <t>Podklad ze štěrkodrtě ŠD plochy přes 100 m2 tl 200 mm</t>
  </si>
  <si>
    <t>-787260350</t>
  </si>
  <si>
    <t>Podklad ze štěrkodrti ŠD s rozprostřením a zhutněním plochy přes 100 m2, po zhutnění tl. 200 mm</t>
  </si>
  <si>
    <t>451,1*1,2*2+400*1*2+10*3*2</t>
  </si>
  <si>
    <t>567134113</t>
  </si>
  <si>
    <t>Podklad ze směsi stmelené cementem SC C 12/15 (PB III) tl 200 mm</t>
  </si>
  <si>
    <t>2043823570</t>
  </si>
  <si>
    <t>Podklad ze směsi stmelené cementem SC bez dilatačních spár, s rozprostřením a zhutněním SC C 12/15 (PB III), po zhutnění tl. 200 mm</t>
  </si>
  <si>
    <t>535,9*1,5+451,1*0,2</t>
  </si>
  <si>
    <t>51</t>
  </si>
  <si>
    <t>569231111</t>
  </si>
  <si>
    <t>Zpevnění krajnic štěrkopískem nebo kamenivem těženým tl 100 mm</t>
  </si>
  <si>
    <t>-1896390870</t>
  </si>
  <si>
    <t>Zpevnění krajnic nebo komunikací pro pěší s rozprostřením a zhutněním, po zhutnění štěrkopískem nebo kamenivem těženým tl. 100 mm</t>
  </si>
  <si>
    <t>200*0,5</t>
  </si>
  <si>
    <t>52</t>
  </si>
  <si>
    <t>5698111r</t>
  </si>
  <si>
    <t>Doplňování  štěrkodrti před finální úpravou komunikace - zásyp jam po sednutí</t>
  </si>
  <si>
    <t>1665997744</t>
  </si>
  <si>
    <t>451,1*1,2+400*1</t>
  </si>
  <si>
    <t>53</t>
  </si>
  <si>
    <t>573111112</t>
  </si>
  <si>
    <t>Postřik živičný infiltrační s posypem z asfaltu množství 1 kg/m2</t>
  </si>
  <si>
    <t>1371195125</t>
  </si>
  <si>
    <t>Postřik živičný infiltrační z asfaltu silničního s posypem kamenivem, v množství 1,00 kg/m2</t>
  </si>
  <si>
    <t>535,9*1,0+451,1*0,2</t>
  </si>
  <si>
    <t>54</t>
  </si>
  <si>
    <t>573231111</t>
  </si>
  <si>
    <t>Postřik živičný spojovací ze silniční emulze v množství do 0,7 kg/m2</t>
  </si>
  <si>
    <t>-218330110</t>
  </si>
  <si>
    <t>Postřik živičný spojovací bez posypu kamenivem ze silniční emulze, v množství od 0,50 do 0,80 kg/m2</t>
  </si>
  <si>
    <t>535,9*1,5+451,1*0,2+535,9*1,6+451,1*0,2</t>
  </si>
  <si>
    <t>55</t>
  </si>
  <si>
    <t>577144111</t>
  </si>
  <si>
    <t>Asfaltový beton vrstva obrusná ACO 11 (ABS) tř. I tl 50 mm š do 3 m z nemodifikovaného asfaltu</t>
  </si>
  <si>
    <t>1937197723</t>
  </si>
  <si>
    <t>Asfaltový beton vrstva obrusná ACO 11 (ABS)  s rozprostřením a se zhutněním z nemodifikovaného asfaltu v pruhu šířky do 3 m tř. I, po zhutnění tl. 50 mm</t>
  </si>
  <si>
    <t>56</t>
  </si>
  <si>
    <t>577145112</t>
  </si>
  <si>
    <t>Asfaltový beton vrstva ložní ACL 16 (ABH) tl 50 mm š do 3 m z nemodifikovaného asfaltu</t>
  </si>
  <si>
    <t>1903608859</t>
  </si>
  <si>
    <t>Asfaltový beton vrstva ložní ACL 16 (ABH)  s rozprostřením a zhutněním z nemodifikovaného asfaltu v pruhu šířky do 3 m, po zhutnění tl. 50 mm</t>
  </si>
  <si>
    <t>57</t>
  </si>
  <si>
    <t>919121212</t>
  </si>
  <si>
    <t>Těsnění spár zálivkou za studena pro komůrky š 10 mm hl 20 mm bez těsnicího profilu</t>
  </si>
  <si>
    <t>-581461491</t>
  </si>
  <si>
    <t>Utěsnění dilatačních spár zálivkou za studena v cementobetonovém nebo živičném krytu včetně adhezního nátěru bez těsnicího profilu pod zálivkou, pro komůrky šířky 10 mm, hloubky 20 mm</t>
  </si>
  <si>
    <t>535,9*2</t>
  </si>
  <si>
    <t>58</t>
  </si>
  <si>
    <t>919731123</t>
  </si>
  <si>
    <t>Zarovnání styčné plochy podkladu nebo krytu živičného tl do 200 mm</t>
  </si>
  <si>
    <t>1867865327</t>
  </si>
  <si>
    <t>Zarovnání styčné plochy podkladu nebo krytu podél vybourané části komunikace nebo zpevněné plochy živičné tl. přes 100 do 200 mm</t>
  </si>
  <si>
    <t>Úpravy povrchů, podlahy a osazování výplní</t>
  </si>
  <si>
    <t>59</t>
  </si>
  <si>
    <t>6186311_R</t>
  </si>
  <si>
    <t>MALTOVÉ LOŽE POD POKLOP</t>
  </si>
  <si>
    <t>KUS</t>
  </si>
  <si>
    <t>-1499066197</t>
  </si>
  <si>
    <t>Vnitřní úprava povrchu betonových konstrukcí čistíren odpadních vod, nádrží, vodojemů, kanálů stěrkou z těsnící cementové malty dvouvrstvou, ploch rovinných
MALTOVÉ LOŽE POD POKLOP</t>
  </si>
  <si>
    <t xml:space="preserve"> Trubní vedení</t>
  </si>
  <si>
    <t>831352121</t>
  </si>
  <si>
    <t>Montáž potrubí z trub kameninových hrdlových s integrovaným těsněním výkop sklon do 20 % DN 200</t>
  </si>
  <si>
    <t>-781122425</t>
  </si>
  <si>
    <t>Montáž potrubí z trub kameninových hrdlových s integrovaným těsněním v otevřeném výkopu ve sklonu do 20 % DN 200</t>
  </si>
  <si>
    <t>5,3</t>
  </si>
  <si>
    <t>61</t>
  </si>
  <si>
    <t>59710704</t>
  </si>
  <si>
    <t>trouba kameninová glazovaná DN 200 dl 2,50m spojovací systém C Třída 240</t>
  </si>
  <si>
    <t>1591909198</t>
  </si>
  <si>
    <t>5,3-1,2</t>
  </si>
  <si>
    <t>4,1*1,015 "Přepočtené koeficientem množství</t>
  </si>
  <si>
    <t>62</t>
  </si>
  <si>
    <t>59710843</t>
  </si>
  <si>
    <t>trouba kameninová glazovaná zkrácená DN 200 dl 60(75)cm třída 160 spojovací systém F,C</t>
  </si>
  <si>
    <t>-501713963</t>
  </si>
  <si>
    <t>63</t>
  </si>
  <si>
    <t>831372121</t>
  </si>
  <si>
    <t>Montáž potrubí z trub kameninových hrdlových s integrovaným těsněním výkop sklon do 20 % DN 300</t>
  </si>
  <si>
    <t>291951298</t>
  </si>
  <si>
    <t>Montáž potrubí z trub kameninových hrdlových s integrovaným těsněním v otevřeném výkopu ve sklonu do 20 % DN 300</t>
  </si>
  <si>
    <t>854,8</t>
  </si>
  <si>
    <t>64</t>
  </si>
  <si>
    <t>59710707</t>
  </si>
  <si>
    <t>trouba kameninová glazovaná DN 300 dl 2,50m spojovací systém C Třída 240</t>
  </si>
  <si>
    <t>1124051582</t>
  </si>
  <si>
    <t>852,7-26*1,2-16</t>
  </si>
  <si>
    <t>805,5*1,015 "Přepočtené koeficientem množství</t>
  </si>
  <si>
    <t>65</t>
  </si>
  <si>
    <t>STZ.RB0003024C2r</t>
  </si>
  <si>
    <t>Trouba kameninová pro protlačování  DN300 Cl240 K 2,0m</t>
  </si>
  <si>
    <t>2111025776</t>
  </si>
  <si>
    <t>6+10</t>
  </si>
  <si>
    <t>66</t>
  </si>
  <si>
    <t>STZ.GA0003016C06</t>
  </si>
  <si>
    <t>Trouba zkr. GA DN 300 C TR160</t>
  </si>
  <si>
    <t>-1891337554</t>
  </si>
  <si>
    <t>67</t>
  </si>
  <si>
    <t>STZ.GZ0003016C06</t>
  </si>
  <si>
    <t>Trouba zkr. GZ DN 300 C TR160</t>
  </si>
  <si>
    <t>-1338649194</t>
  </si>
  <si>
    <t>68</t>
  </si>
  <si>
    <t>59711877</t>
  </si>
  <si>
    <t>vložka kameninová glazovaná šachtová DN 300 spojovací systém F, tř.160</t>
  </si>
  <si>
    <t>-921084721</t>
  </si>
  <si>
    <t>26*2</t>
  </si>
  <si>
    <t>69</t>
  </si>
  <si>
    <t>59711871</t>
  </si>
  <si>
    <t>vložka kameninová glazovaná šachtová DN 200 spojovací systém F, tř.160</t>
  </si>
  <si>
    <t>-1869240633</t>
  </si>
  <si>
    <t>70</t>
  </si>
  <si>
    <t>837371221</t>
  </si>
  <si>
    <t>Montáž kameninových tvarovek odbočných s integrovaným těsněním otevřený výkop DN 300</t>
  </si>
  <si>
    <t>715789632</t>
  </si>
  <si>
    <t>Montáž kameninových tvarovek na potrubí z trub kameninových v otevřeném výkopu s integrovaným těsněním odbočných DN 300</t>
  </si>
  <si>
    <t>71</t>
  </si>
  <si>
    <t>59711770</t>
  </si>
  <si>
    <t>odbočka kameninová glazovaná jednoduchá kolmá DN 300/150 dl 500mm spojovací systém C/F tř.160/-</t>
  </si>
  <si>
    <t>-687844111</t>
  </si>
  <si>
    <t>72</t>
  </si>
  <si>
    <t>871228111</t>
  </si>
  <si>
    <t>Kladení drenážního potrubí z tvrdého PVC průměru do 150 mm</t>
  </si>
  <si>
    <t>-60386418</t>
  </si>
  <si>
    <t>Kladení drenážního potrubí z plastických hmot do připravené rýhy z tvrdého PVC, průměru přes 90 do 150 mm</t>
  </si>
  <si>
    <t>200</t>
  </si>
  <si>
    <t>73</t>
  </si>
  <si>
    <t>28611293</t>
  </si>
  <si>
    <t>trubka drenážní flexibilní neperforovaná PVC-U SN 4 DN 100 pro meliorace, dočasné nebo odlehčovací drenáže</t>
  </si>
  <si>
    <t>826433424</t>
  </si>
  <si>
    <t>200*1,03 "Přepočtené koeficientem množství</t>
  </si>
  <si>
    <t>74</t>
  </si>
  <si>
    <t>452112112</t>
  </si>
  <si>
    <t>Osazení betonových prstenců nebo rámů v do 100 mm pod poklopy a mříže</t>
  </si>
  <si>
    <t>99109613</t>
  </si>
  <si>
    <t>Osazení betonových dílců prstenců nebo rámů pod poklopy a mříže, výšky do 100 mm</t>
  </si>
  <si>
    <t>75</t>
  </si>
  <si>
    <t>PFB.1120103OZ</t>
  </si>
  <si>
    <t>Prstenec šachtový vyrovnávací (OZ) TBW-Q.1 63/10</t>
  </si>
  <si>
    <t>262935205</t>
  </si>
  <si>
    <t>76</t>
  </si>
  <si>
    <t>PFB.1120101OZ</t>
  </si>
  <si>
    <t>Prstenec šachtový vyrovnávací (OZ) TBW-Q.1 63/6</t>
  </si>
  <si>
    <t>-283519217</t>
  </si>
  <si>
    <t>77</t>
  </si>
  <si>
    <t>PFB.1120100OZ</t>
  </si>
  <si>
    <t>Prstenec šachtový vyrovnávací (OZ) TBW-Q.1 63/4</t>
  </si>
  <si>
    <t>334249641</t>
  </si>
  <si>
    <t>78</t>
  </si>
  <si>
    <t>PFB.1120102OZ</t>
  </si>
  <si>
    <t>Prstenec šachtový vyrovnávací (OZ) TBW-Q.1 63/8</t>
  </si>
  <si>
    <t>1833464580</t>
  </si>
  <si>
    <t>79</t>
  </si>
  <si>
    <t>452112122</t>
  </si>
  <si>
    <t>Osazení betonových prstenců nebo rámů v do 200 mm</t>
  </si>
  <si>
    <t>-1464172097</t>
  </si>
  <si>
    <t>Osazení betonových dílců prstenců nebo rámů pod poklopy a mříže, výšky přes 100 do 200 mm</t>
  </si>
  <si>
    <t>80</t>
  </si>
  <si>
    <t>PFB.1120104OZ</t>
  </si>
  <si>
    <t>Prstenec šachtový vyrovnávací (OZ) TBW-Q.1 63/12</t>
  </si>
  <si>
    <t>1793794903</t>
  </si>
  <si>
    <t>81</t>
  </si>
  <si>
    <t>59224348</t>
  </si>
  <si>
    <t>těsnění elastomerové pro spojení šachetních dílů DN 1000</t>
  </si>
  <si>
    <t>-372091099</t>
  </si>
  <si>
    <t>85</t>
  </si>
  <si>
    <t>82</t>
  </si>
  <si>
    <t>59224342</t>
  </si>
  <si>
    <t>těsnění elastomerové pro spojení šachetních dílů DN 1500</t>
  </si>
  <si>
    <t>-2051388448</t>
  </si>
  <si>
    <t>83</t>
  </si>
  <si>
    <t>894411311</t>
  </si>
  <si>
    <t>Osazení železobetonových dílců pro šachty skruží rovných</t>
  </si>
  <si>
    <t>-20261904</t>
  </si>
  <si>
    <t>84</t>
  </si>
  <si>
    <t>59224067</t>
  </si>
  <si>
    <t>skruž betonová DN 1000x500, 100x50x12 cm</t>
  </si>
  <si>
    <t>-22227092</t>
  </si>
  <si>
    <t>59224070</t>
  </si>
  <si>
    <t>skruž betonová DN 1000x1000 PS, 100x100x12cm</t>
  </si>
  <si>
    <t>1852807254</t>
  </si>
  <si>
    <t>86</t>
  </si>
  <si>
    <t>59224065</t>
  </si>
  <si>
    <t>skruž betonová DN 1000x250, 100x25x12 cm</t>
  </si>
  <si>
    <t>-1407910651</t>
  </si>
  <si>
    <t>87</t>
  </si>
  <si>
    <t>59224438</t>
  </si>
  <si>
    <t>skruž betonové šachty DN 1500 kanalizační 150x175x14cm, stupadla poplastovaná</t>
  </si>
  <si>
    <t>923833740</t>
  </si>
  <si>
    <t>88</t>
  </si>
  <si>
    <t>894414211</t>
  </si>
  <si>
    <t>Osazení betonových nebo železobetonových dílců pro šachty desek zákrytových</t>
  </si>
  <si>
    <t>-697595457</t>
  </si>
  <si>
    <t>89</t>
  </si>
  <si>
    <t>PFB.1121651</t>
  </si>
  <si>
    <t>Deska přechodová TZK-Q.1 120-100/25 typ Q.1</t>
  </si>
  <si>
    <t>1868635030</t>
  </si>
  <si>
    <t>90</t>
  </si>
  <si>
    <t>894412411</t>
  </si>
  <si>
    <t>Osazení železobetonových dílců pro šachty skruží přechodových</t>
  </si>
  <si>
    <t>-1055840920</t>
  </si>
  <si>
    <t>91</t>
  </si>
  <si>
    <t>59224056</t>
  </si>
  <si>
    <t>kónus pro kanalizační šachty s kapsovým stupadlem 100/62,5 x 67 x 12 cm</t>
  </si>
  <si>
    <t>-662465445</t>
  </si>
  <si>
    <t>92</t>
  </si>
  <si>
    <t>894414111</t>
  </si>
  <si>
    <t>Osazení železobetonových dílců pro šachty skruží základových (dno)</t>
  </si>
  <si>
    <t>-1148617113</t>
  </si>
  <si>
    <t>93</t>
  </si>
  <si>
    <t>59224058</t>
  </si>
  <si>
    <t>dno betonové šachtové DN 100 - dle specifikace D.3.6.</t>
  </si>
  <si>
    <t>401975686</t>
  </si>
  <si>
    <t>dno betonové šachtové  - dle specifikace</t>
  </si>
  <si>
    <t>94</t>
  </si>
  <si>
    <t>59224058r</t>
  </si>
  <si>
    <t>dno betonové šachtové DN 1500 - dle specifikace D.3.6.</t>
  </si>
  <si>
    <t>1460793256</t>
  </si>
  <si>
    <t>95</t>
  </si>
  <si>
    <t>899104112</t>
  </si>
  <si>
    <t>Osazení poklopů litinových nebo ocelových včetně rámů pro třídu zatížení D400, E600</t>
  </si>
  <si>
    <t>-1345550091</t>
  </si>
  <si>
    <t>Osazení poklopů litinových a ocelových včetně rámů pro třídu zatížení D400, E600</t>
  </si>
  <si>
    <t>27+1</t>
  </si>
  <si>
    <t>96</t>
  </si>
  <si>
    <t>55241014</t>
  </si>
  <si>
    <t>poklop šachtový třída D 400, kruhový rám 785, vstup 600 mm, bez ventilace pachotěsný</t>
  </si>
  <si>
    <t>-659050206</t>
  </si>
  <si>
    <t>97</t>
  </si>
  <si>
    <t>899331111</t>
  </si>
  <si>
    <t>Výšková úprava uličního vstupu nebo vpusti do 200 mm zvýšením poklopu</t>
  </si>
  <si>
    <t>2036984004</t>
  </si>
  <si>
    <t>Výšková úprava uličního vstupu nebo vpusti do 200 mm  zvýšením poklopu</t>
  </si>
  <si>
    <t>98</t>
  </si>
  <si>
    <t>899623161</t>
  </si>
  <si>
    <t>Obetonování potrubí nebo zdiva stok betonem prostým tř. C 20/25 v otevřeném výkopu</t>
  </si>
  <si>
    <t>-84018781</t>
  </si>
  <si>
    <t>Obetonování potrubí nebo zdiva stok betonem prostým v otevřeném výkopu, beton tř. C 20/25</t>
  </si>
  <si>
    <t>99</t>
  </si>
  <si>
    <t>899722114</t>
  </si>
  <si>
    <t>Krytí potrubí z plastů výstražnou fólií z PVC 40 cm</t>
  </si>
  <si>
    <t>-1321922113</t>
  </si>
  <si>
    <t>Krytí potrubí z plastů výstražnou fólií z PVC šířky 40 cm</t>
  </si>
  <si>
    <t>857,9</t>
  </si>
  <si>
    <t>Ostatní konstrukce a práce-bourání</t>
  </si>
  <si>
    <t>119003217</t>
  </si>
  <si>
    <t>Mobilní plotová zábrana vyplněná dráty výšky do 1,5 m pro zabezpečení výkopu zřízení</t>
  </si>
  <si>
    <t>389823999</t>
  </si>
  <si>
    <t>Pomocné konstrukce při zabezpečení výkopu svislé ocelové mobilní oplocení, výšky do 1,5 m panely vyplněné dráty zřízení</t>
  </si>
  <si>
    <t>851,1*2</t>
  </si>
  <si>
    <t>101</t>
  </si>
  <si>
    <t>119003218</t>
  </si>
  <si>
    <t>Mobilní plotová zábrana vyplněná dráty výšky do 1,5 m pro zabezpečení výkopu odstranění</t>
  </si>
  <si>
    <t>-1463823440</t>
  </si>
  <si>
    <t>Pomocné konstrukce při zabezpečení výkopu svislé ocelové mobilní oplocení, výšky do 1,5 m panely vyplněné dráty odstranění</t>
  </si>
  <si>
    <t>102</t>
  </si>
  <si>
    <t>919735111</t>
  </si>
  <si>
    <t>Řezání stávajícího živičného krytu hl do 50 mm</t>
  </si>
  <si>
    <t>-501987677</t>
  </si>
  <si>
    <t>Řezání stávajícího živičného krytu nebo podkladu hloubky do 50 mm</t>
  </si>
  <si>
    <t>103</t>
  </si>
  <si>
    <t>933901111</t>
  </si>
  <si>
    <t>Provedení zkoušky vodotěsnosti nádrže do 1000 m3</t>
  </si>
  <si>
    <t>-1742147620</t>
  </si>
  <si>
    <t>Zkoušky objektů a vymývání  provedení zkoušky vodotěsnosti betonové nádrže jakéhokoliv druhu a tvaru, o obsahu do 1000 m3</t>
  </si>
  <si>
    <t>104</t>
  </si>
  <si>
    <t>938908411</t>
  </si>
  <si>
    <t>Čištění vozovek splachováním vodou</t>
  </si>
  <si>
    <t>-185985883</t>
  </si>
  <si>
    <t>Čištění vozovek splachováním vodou povrchu podkladu nebo krytu živičného, betonového nebo dlážděného</t>
  </si>
  <si>
    <t>535,9*2*2</t>
  </si>
  <si>
    <t>Přesun hmot</t>
  </si>
  <si>
    <t>105</t>
  </si>
  <si>
    <t>919735112</t>
  </si>
  <si>
    <t>Řezání stávajícího živičného krytu hl do 100 mm</t>
  </si>
  <si>
    <t>-332239214</t>
  </si>
  <si>
    <t>Řezání stávajícího živičného krytu nebo podkladu hloubky přes 50 do 100 mm</t>
  </si>
  <si>
    <t>106</t>
  </si>
  <si>
    <t>997013501</t>
  </si>
  <si>
    <t>Odvoz suti na skládku a vybouraných hmot nebo meziskládku do 1 km se složením</t>
  </si>
  <si>
    <t>2052550747</t>
  </si>
  <si>
    <t>Odvoz suti a vybouraných hmot na skládku nebo meziskládku se složením, na vzdálenost do 1 km</t>
  </si>
  <si>
    <t>(451,1*1,2+400*1)*0,2*2</t>
  </si>
  <si>
    <t>(400*1,7+135,9*1,5)*0,15*2</t>
  </si>
  <si>
    <t>107</t>
  </si>
  <si>
    <t>997013509</t>
  </si>
  <si>
    <t>Příplatek k odvozu suti a vybouraných hmot na skládku ZKD 1 km přes 1 km</t>
  </si>
  <si>
    <t>-1202605718</t>
  </si>
  <si>
    <t>641,683*7</t>
  </si>
  <si>
    <t>108</t>
  </si>
  <si>
    <t>997221612</t>
  </si>
  <si>
    <t>Nakládání vybouraných hmot na dopravní prostředky pro vodorovnou dopravu</t>
  </si>
  <si>
    <t>665763039</t>
  </si>
  <si>
    <t>Nakládání na dopravní prostředky pro vodorovnou dopravu vybouraných hmot</t>
  </si>
  <si>
    <t>109</t>
  </si>
  <si>
    <t>998225111</t>
  </si>
  <si>
    <t>Přesun hmot pro pozemní komunikace s krytem z kamene, monolitickým betonovým nebo živičným</t>
  </si>
  <si>
    <t>2027602562</t>
  </si>
  <si>
    <t>Přesun hmot pro komunikace s krytem z kameniva, monolitickým betonovým nebo živičným dopravní vzdálenost do 200 m jakékoliv délky objektu</t>
  </si>
  <si>
    <t>(451,1*1,2+400*1)*0,4*2+10*3*0,4*2</t>
  </si>
  <si>
    <t>110</t>
  </si>
  <si>
    <t>998274101</t>
  </si>
  <si>
    <t>Přesun hmot pro trubní vedení z trub betonových otevřený výkop</t>
  </si>
  <si>
    <t>2117057536</t>
  </si>
  <si>
    <t>Přesun hmot pro trubní vedení hloubené z trub betonových nebo železobetonových pro vodovody nebo kanalizace v otevřeném výkopu dopravní vzdálenost do 15 m</t>
  </si>
  <si>
    <t>27*3</t>
  </si>
  <si>
    <t>997</t>
  </si>
  <si>
    <t>Přesun sutě</t>
  </si>
  <si>
    <t>111</t>
  </si>
  <si>
    <t>997013645</t>
  </si>
  <si>
    <t>Poplatek za uložení na skládce (skládkovné) odpadu asfaltového bez dehtu kód odpadu 17 03 02</t>
  </si>
  <si>
    <t>1236677910</t>
  </si>
  <si>
    <t>Poplatek za uložení stavebního odpadu na skládce (skládkovné) asfaltového bez obsahu dehtu zatříděného do Katalogu odpadů pod kódem 17 03 02</t>
  </si>
  <si>
    <t>112</t>
  </si>
  <si>
    <t>997013875</t>
  </si>
  <si>
    <t>Poplatek za uložení stavebního odpadu na recyklační skládce (skládkovné) asfaltového bez obsahu dehtu zatříděného do Katalogu odpadů pod kódem 17 03 02</t>
  </si>
  <si>
    <t>-1458003256</t>
  </si>
  <si>
    <t>998</t>
  </si>
  <si>
    <t>113</t>
  </si>
  <si>
    <t>998275101</t>
  </si>
  <si>
    <t>Přesun hmot pro trubní vedení z trub kameninových otevřený výkop</t>
  </si>
  <si>
    <t>-1162831447</t>
  </si>
  <si>
    <t>Přesun hmot pro trubní vedení hloubené z trub kameninových pro kanalizace v otevřeném výkopu dopravní vzdálenost do 15 m</t>
  </si>
  <si>
    <t>1326,292*0,5 "Přepočtené koeficientem množství</t>
  </si>
  <si>
    <t>PSV</t>
  </si>
  <si>
    <t>Práce a dodávky PSV</t>
  </si>
  <si>
    <t>721</t>
  </si>
  <si>
    <t>Zdravotechnika - vnitřní kanalizace</t>
  </si>
  <si>
    <t>114</t>
  </si>
  <si>
    <t>721290113</t>
  </si>
  <si>
    <t>Zkouška těsnosti kanalizace v objektech vodou DN 250 nebo DN 300, včetně šachet</t>
  </si>
  <si>
    <t>-754924892</t>
  </si>
  <si>
    <t>Práce a dodávky M</t>
  </si>
  <si>
    <t>43-M</t>
  </si>
  <si>
    <t>Montáž ocelových konstrukcí</t>
  </si>
  <si>
    <t>115</t>
  </si>
  <si>
    <t>4301503_r</t>
  </si>
  <si>
    <t>Zřízení a následné odstranění provizorního přejezdu výkopové rýhy šířky do 1,5 m pro osobní automobily</t>
  </si>
  <si>
    <t>ks</t>
  </si>
  <si>
    <t>-1810055037</t>
  </si>
  <si>
    <t>2022_4.2 - IO 02 Stoka B</t>
  </si>
  <si>
    <t>295346959</t>
  </si>
  <si>
    <t>327*1+1,3*1+100*0,2</t>
  </si>
  <si>
    <t>-316560444</t>
  </si>
  <si>
    <t>327*1,5+100*0,2</t>
  </si>
  <si>
    <t>-2128119391</t>
  </si>
  <si>
    <t>327*1,6+100*0,2</t>
  </si>
  <si>
    <t>-1426446441</t>
  </si>
  <si>
    <t>942356699</t>
  </si>
  <si>
    <t>10*8</t>
  </si>
  <si>
    <t>1063754082</t>
  </si>
  <si>
    <t>-1152770447</t>
  </si>
  <si>
    <t>-328504909</t>
  </si>
  <si>
    <t>4*4</t>
  </si>
  <si>
    <t>409775604</t>
  </si>
  <si>
    <t>1513916449</t>
  </si>
  <si>
    <t>-(14)*1*0,5*2 "šachty"-((345)*0,23*0,23)*3,14*2"potrubí"</t>
  </si>
  <si>
    <t>(345*1*0,6+100*0,2*0,6)*2</t>
  </si>
  <si>
    <t>-2087176586</t>
  </si>
  <si>
    <t>-1709329993</t>
  </si>
  <si>
    <t>(320*1,0*1)*0,5</t>
  </si>
  <si>
    <t>121151103</t>
  </si>
  <si>
    <t>Sejmutí ornice plochy do 100 m2 tl vrstvy do 200 mm strojně</t>
  </si>
  <si>
    <t>683286325</t>
  </si>
  <si>
    <t>Sejmutí ornice strojně při souvislé ploše do 100 m2, tl. vrstvy do 200 mm</t>
  </si>
  <si>
    <t>2*16,7</t>
  </si>
  <si>
    <t>132154205</t>
  </si>
  <si>
    <t>Hloubení zapažených rýh š do 2000 mm v hornině třídy těžitelnosti I skupiny 1 a 2 objem do 1000 m3</t>
  </si>
  <si>
    <t>1590942787</t>
  </si>
  <si>
    <t>Hloubení zapažených rýh šířky přes 800 do 2 000 mm strojně s urovnáním dna do předepsaného profilu a spádu v hornině třídy těžitelnosti I skupiny 1 a 2 přes 500 do 1 000 m3</t>
  </si>
  <si>
    <t>((345)*1,0*2,27"celkový výkop - při průměrné hloubce 2,27 m")*0,4+100*0,2*2,27*0,4</t>
  </si>
  <si>
    <t>-(16,7*1*0,2+1,3*1*0,2+327*1,0*0,35+100*0,2*0,35)*0,4"komunikace asfalt"</t>
  </si>
  <si>
    <t>-232339397</t>
  </si>
  <si>
    <t>132254205</t>
  </si>
  <si>
    <t>Hloubení zapažených rýh š do 2000 mm v hornině třídy těžitelnosti I skupiny 3 objem do 1000 m3</t>
  </si>
  <si>
    <t>266934868</t>
  </si>
  <si>
    <t>Hloubení zapažených rýh šířky přes 800 do 2 000 mm strojně s urovnáním dna do předepsaného profilu a spádu v hornině třídy těžitelnosti I skupiny 3 přes 500 do 1 000 m3</t>
  </si>
  <si>
    <t>((345)*1,0*2,27"celkový výkop - při průměrné hloubce 2,27 m")*0,5+100*0,2*2,27*0,5-30</t>
  </si>
  <si>
    <t>-(16,7*1*0,2+1,3*1*0,2+327*1,0*0,35+100*0,2*0,35)*0,5"komunikace asfalt"</t>
  </si>
  <si>
    <t>-1842018958</t>
  </si>
  <si>
    <t>641816053</t>
  </si>
  <si>
    <t>((345)*1,0*2,27"celkový výkop - při průměrné hloubce 2,27 m")*0,05+100*0,2*2,27*0,05+100*0,5*0,12-10</t>
  </si>
  <si>
    <t>-(16,7*1*0,2+1,3*1*0,2+327*1,0*0,35+100*0,2*0,35)*0,05"komunikace asfalt"</t>
  </si>
  <si>
    <t>2040755103</t>
  </si>
  <si>
    <t>((345)*1,0*2,27"celkový výkop - při průměrné hloubce 2,27 m")*0,05+100*0,2*2,27*0,05</t>
  </si>
  <si>
    <t>1629661628</t>
  </si>
  <si>
    <t>trubka ocelová bezešvá hladká jakost 11 353 406x11,0mm - včetně nutného svařování u provádění protlaku</t>
  </si>
  <si>
    <t>1245164054</t>
  </si>
  <si>
    <t>148793763</t>
  </si>
  <si>
    <t>(345)*2,27*2</t>
  </si>
  <si>
    <t>1453085063</t>
  </si>
  <si>
    <t>-728755760</t>
  </si>
  <si>
    <t>((345)*1,0*2,27"celkový výkop - při průměrné hloubce 2,27 m")*0,9*2+100*0,2*2,27*0,9*2</t>
  </si>
  <si>
    <t>-(16,7*1*0,2+1,3*1*0,2+327*1,0*0,35+100*0,2*0,35)*0,9*2"komunikace asfalt"</t>
  </si>
  <si>
    <t>207575527</t>
  </si>
  <si>
    <t>((345)*1,0*2,27"celkový výkop - při průměrné hloubce 2,27 m")*0,1*2+100*0,2*2,27*0,1*2+100*0,5*0,12*2</t>
  </si>
  <si>
    <t>-(16,7*1*0,2+1,3*1*0,2+327*1,0*0,35+100*0,2*0,35)*0,1*2"komunikace asfalt"</t>
  </si>
  <si>
    <t>-1986566418</t>
  </si>
  <si>
    <t>1329256116</t>
  </si>
  <si>
    <t>((345)*1,0*2,27"celkový výkop - při průměrné hloubce 2,27 m")*0,1+100*0,2*2,27*0,1*2+100*0,5*0,12</t>
  </si>
  <si>
    <t>-(16,7*1*0,2+1,3*1*0,2+327*1,0*0,35+100*0,2*0,35)*0,1"komunikace asfalt"</t>
  </si>
  <si>
    <t>162751116</t>
  </si>
  <si>
    <t>Vodorovné přemístění přes 8 000 do 9000 m výkopku/sypaniny z horniny třídy těžitelnosti I skupiny 1 až 3</t>
  </si>
  <si>
    <t>-1911605955</t>
  </si>
  <si>
    <t>Vodorovné přemístění výkopku nebo sypaniny po suchu na obvyklém dopravním prostředku, bez naložení výkopku, avšak se složením bez rozhrnutí z horniny třídy těžitelnosti I skupiny 1 až 3 na vzdálenost přes 8 000 do 9 000 m</t>
  </si>
  <si>
    <t>415,46-80,89</t>
  </si>
  <si>
    <t>162751136</t>
  </si>
  <si>
    <t>Vodorovné přemístění přes 8 000 do 9000 m výkopku/sypaniny z horniny třídy těžitelnosti II skupiny 4 a 5</t>
  </si>
  <si>
    <t>1045796107</t>
  </si>
  <si>
    <t>Vodorovné přemístění výkopku nebo sypaniny po suchu na obvyklém dopravním prostředku, bez naložení výkopku, avšak se složením bez rozhrnutí z horniny třídy těžitelnosti II skupiny 4 a 5 na vzdálenost přes 8 000 do 9 000 m</t>
  </si>
  <si>
    <t>167151111</t>
  </si>
  <si>
    <t>Nakládání výkopku z hornin třídy těžitelnosti I skupiny 1 až 3 přes 100 m3</t>
  </si>
  <si>
    <t>914339479</t>
  </si>
  <si>
    <t>Nakládání, skládání a překládání neulehlého výkopku nebo sypaniny strojně nakládání, množství přes 100 m3, z hornin třídy těžitelnosti I, skupiny 1 až 3</t>
  </si>
  <si>
    <t>535435793</t>
  </si>
  <si>
    <t>13910267</t>
  </si>
  <si>
    <t>345*1*0,75 "obsyp+lože"+100*0,2*0,75+1,3*1*0,2+327*1*0,35+100*0,2*0,35+100*0,5*0,12+14*1"šachty"</t>
  </si>
  <si>
    <t>-90640359</t>
  </si>
  <si>
    <t>401,46*2</t>
  </si>
  <si>
    <t>-1564511034</t>
  </si>
  <si>
    <t>((345)*1,0*2,27"celkový výkop - při průměrné hloubce 2,27 m")+100*0,2*2,27</t>
  </si>
  <si>
    <t>-(1,3*1*0,4+16,7*1*0,2+327*1*0,7+100*0,2*0,7)"komunikace + povrchy"</t>
  </si>
  <si>
    <t>(-(345)*1,0*0,75-100*0,2*0,75)"obsyp + lože"</t>
  </si>
  <si>
    <t>-(14)*1*0,5 "šachty"</t>
  </si>
  <si>
    <t>-839092125</t>
  </si>
  <si>
    <t>-(14)*1*0,5 "šachty"-((345)*0,23*0,23)*3,14"potrubí"</t>
  </si>
  <si>
    <t>345*1*0,6+100*0,2*0,6</t>
  </si>
  <si>
    <t>181006113</t>
  </si>
  <si>
    <t>Rozprostření zemin tl vrstvy do 0,2 m schopných zúrodnění v rovině a sklonu do 1:5</t>
  </si>
  <si>
    <t>-1632882881</t>
  </si>
  <si>
    <t>Rozprostření zemin schopných zúrodnění v rovině a ve sklonu do 1:5, tloušťka vrstvy přes 0,15 do 0,20 m</t>
  </si>
  <si>
    <t>00572470</t>
  </si>
  <si>
    <t>osivo směs travní univerzál</t>
  </si>
  <si>
    <t>kg</t>
  </si>
  <si>
    <t>624027569</t>
  </si>
  <si>
    <t>33,4*0,025 "Přepočtené koeficientem množství</t>
  </si>
  <si>
    <t>-1823316066</t>
  </si>
  <si>
    <t>345*1*0,15+100*0,2*0,15</t>
  </si>
  <si>
    <t>763836794</t>
  </si>
  <si>
    <t>345</t>
  </si>
  <si>
    <t>64583563</t>
  </si>
  <si>
    <t>1765522133</t>
  </si>
  <si>
    <t>(327+1,3)*1*2+100*0,2*2</t>
  </si>
  <si>
    <t>-1858178721</t>
  </si>
  <si>
    <t>-66506794</t>
  </si>
  <si>
    <t>50*0,5</t>
  </si>
  <si>
    <t>212987783</t>
  </si>
  <si>
    <t>1489927230</t>
  </si>
  <si>
    <t>327*1+100*0,2</t>
  </si>
  <si>
    <t>1262366927</t>
  </si>
  <si>
    <t>372650928</t>
  </si>
  <si>
    <t>327*1,6</t>
  </si>
  <si>
    <t>-1444661936</t>
  </si>
  <si>
    <t>1112570417</t>
  </si>
  <si>
    <t>327*2</t>
  </si>
  <si>
    <t>-993000952</t>
  </si>
  <si>
    <t>-580469739</t>
  </si>
  <si>
    <t>1036173124</t>
  </si>
  <si>
    <t>2074185512</t>
  </si>
  <si>
    <t>(345-14*2*0,6-6)*1,03</t>
  </si>
  <si>
    <t>331,866*1,015 "Přepočtené koeficientem množství</t>
  </si>
  <si>
    <t>-1852943691</t>
  </si>
  <si>
    <t>127402259</t>
  </si>
  <si>
    <t>212419955</t>
  </si>
  <si>
    <t>-1719295169</t>
  </si>
  <si>
    <t>2*14</t>
  </si>
  <si>
    <t>473069644</t>
  </si>
  <si>
    <t>17846999</t>
  </si>
  <si>
    <t>-834110842</t>
  </si>
  <si>
    <t>1271317715</t>
  </si>
  <si>
    <t>100*1,03 "Přepočtené koeficientem množství</t>
  </si>
  <si>
    <t>-1467513729</t>
  </si>
  <si>
    <t>-1308693903</t>
  </si>
  <si>
    <t>218786678</t>
  </si>
  <si>
    <t>-1288275060</t>
  </si>
  <si>
    <t>-227807492</t>
  </si>
  <si>
    <t>855261293</t>
  </si>
  <si>
    <t>-756508040</t>
  </si>
  <si>
    <t>-241314892</t>
  </si>
  <si>
    <t>-1292162856</t>
  </si>
  <si>
    <t>13+13+1</t>
  </si>
  <si>
    <t>1384344957</t>
  </si>
  <si>
    <t>59224069</t>
  </si>
  <si>
    <t>skruž betonová DN 1000x1000, 100x100x12cm</t>
  </si>
  <si>
    <t>1436428992</t>
  </si>
  <si>
    <t>-1580421256</t>
  </si>
  <si>
    <t>1027950946</t>
  </si>
  <si>
    <t>-1666685270</t>
  </si>
  <si>
    <t>-78305373</t>
  </si>
  <si>
    <t>dno betonové šachtové - dle specifikace D.3.6.</t>
  </si>
  <si>
    <t>672545488</t>
  </si>
  <si>
    <t>625763801</t>
  </si>
  <si>
    <t>2481859</t>
  </si>
  <si>
    <t>-344117551</t>
  </si>
  <si>
    <t>1431690760</t>
  </si>
  <si>
    <t>-1022127554</t>
  </si>
  <si>
    <t>345*2</t>
  </si>
  <si>
    <t>-224049576</t>
  </si>
  <si>
    <t>413326027</t>
  </si>
  <si>
    <t>164758632</t>
  </si>
  <si>
    <t>327*2*2</t>
  </si>
  <si>
    <t>-999228446</t>
  </si>
  <si>
    <t>551420252</t>
  </si>
  <si>
    <t>(327*1,5*0,15)*2+100*0,2*0,15*2</t>
  </si>
  <si>
    <t>((327)*1,0*0,2)*2+100*0,2*0,2*2+1,7*0,2*1*2</t>
  </si>
  <si>
    <t>1515192184</t>
  </si>
  <si>
    <t>292,63*7</t>
  </si>
  <si>
    <t>-1268101186</t>
  </si>
  <si>
    <t>828911632</t>
  </si>
  <si>
    <t>(327*1,5*0,2)*2+100*0,2*0,2*2</t>
  </si>
  <si>
    <t>((327)*1,0*0,4)*2+100*0,2*0,4*2+1,7*0,4*1*2</t>
  </si>
  <si>
    <t>-626974217</t>
  </si>
  <si>
    <t>14*3</t>
  </si>
  <si>
    <t>-820793851</t>
  </si>
  <si>
    <t>1579521424</t>
  </si>
  <si>
    <t>-1354152648</t>
  </si>
  <si>
    <t>486,9*0,5 "Přepočtené koeficientem množství</t>
  </si>
  <si>
    <t>-1282495015</t>
  </si>
  <si>
    <t>1483118779</t>
  </si>
  <si>
    <t>2022_4.3 - IO 03.1 Stoka C</t>
  </si>
  <si>
    <t xml:space="preserve">    8 - Trubní vedení</t>
  </si>
  <si>
    <t>1923972100</t>
  </si>
  <si>
    <t>186,4*1+100*0,2</t>
  </si>
  <si>
    <t>-820746481</t>
  </si>
  <si>
    <t>12*1,7</t>
  </si>
  <si>
    <t>-862676796</t>
  </si>
  <si>
    <t>12*1,8</t>
  </si>
  <si>
    <t>-1881514049</t>
  </si>
  <si>
    <t>-749541703</t>
  </si>
  <si>
    <t>5*8</t>
  </si>
  <si>
    <t>1253309153</t>
  </si>
  <si>
    <t>-1560972778</t>
  </si>
  <si>
    <t>-1111025759</t>
  </si>
  <si>
    <t>1358876752</t>
  </si>
  <si>
    <t>150*1*1</t>
  </si>
  <si>
    <t>132154204</t>
  </si>
  <si>
    <t>Hloubení zapažených rýh š do 2000 mm v hornině třídy těžitelnosti I, skupiny 1 a 2 objem do 500 m3</t>
  </si>
  <si>
    <t>1981514277</t>
  </si>
  <si>
    <t>Hloubení zapažených rýh šířky přes 800 do 2 000 mm strojně s urovnáním dna do předepsaného profilu a spádu v hornině třídy těžitelnosti I skupiny 1 a 2 přes 100 do 500 m3</t>
  </si>
  <si>
    <t>((186,4)*1,0*2,45"celkový výkop - při průměrné hloubce 2,45 m")*0,4+100*0,2*2,45*0,4</t>
  </si>
  <si>
    <t>-(12*1,2*0,35+174,4*1*0,2+88*0,2*0,2)*0,4"komunikace"</t>
  </si>
  <si>
    <t>488711120</t>
  </si>
  <si>
    <t>132254204</t>
  </si>
  <si>
    <t>Hloubení zapažených rýh š do 2000 mm v hornině třídy těžitelnosti I, skupiny 3 objem do 500 m3</t>
  </si>
  <si>
    <t>-924614024</t>
  </si>
  <si>
    <t>Hloubení zapažených rýh šířky přes 800 do 2 000 mm strojně s urovnáním dna do předepsaného profilu a spádu v hornině třídy těžitelnosti I skupiny 3 přes 100 do 500 m3</t>
  </si>
  <si>
    <t>((186,4)*1,0*2,45"celkový výkop - při průměrné hloubce 2,45 m")*0,5+100*0,2*2,45*0,4-30</t>
  </si>
  <si>
    <t>-(12*1,2*0,35+174,4*1*0,2+88*0,2*0,2)*0,5"komunikace"</t>
  </si>
  <si>
    <t>1957482664</t>
  </si>
  <si>
    <t>((186,4)*1,0*2,45"celkový výkop - při průměrné hloubce 2,45 m")*0,05+100*0,2*2,45*0,05+50*0,5*0,12</t>
  </si>
  <si>
    <t>-(12*1,2*0,35+174,4*1*0,2+88*0,2*0,2)*0,05"komunikace"</t>
  </si>
  <si>
    <t>-1081681634</t>
  </si>
  <si>
    <t>((186,4)*1,0*2,45"celkový výkop - při průměrné hloubce 2,45 m")*0,05+100*0,2*2,45*0,05</t>
  </si>
  <si>
    <t>192618860</t>
  </si>
  <si>
    <t>(186,4-17)*2,45*2</t>
  </si>
  <si>
    <t>2045313050</t>
  </si>
  <si>
    <t>-1568837489</t>
  </si>
  <si>
    <t>((186,4)*1,0*2,45"celkový výkop - při průměrné hloubce 2,45 m")*0,9+100*0,2*2,45*0,9*2</t>
  </si>
  <si>
    <t>-(12*1,2*0,35+174,4*1*0,2+88*0,2*0,2)*0,9*2"komunikace"</t>
  </si>
  <si>
    <t>1839402226</t>
  </si>
  <si>
    <t>((186,4)*1,0*2,45"celkový výkop - při průměrné hloubce 2,45 m")*0,1*2+100*0,2*2,45*0,1*2+50*0,5*0,12*2</t>
  </si>
  <si>
    <t>-(12*1,2*0,35+174,4*1*0,2+88*0,2*0,2)*0,1*2"komunikace"</t>
  </si>
  <si>
    <t>-2103530760</t>
  </si>
  <si>
    <t>-1671605721</t>
  </si>
  <si>
    <t>((186,4)*1,0*2,45"celkový výkop - při průměrné hloubce 2,45 m")*0,1+100*0,2*2,45*0,1+50*0,5*0,12</t>
  </si>
  <si>
    <t>-(12*1,2*0,35+174,4*1*0,2+88*0,2*0,2)*0,1"komunikace"</t>
  </si>
  <si>
    <t>-1154913820</t>
  </si>
  <si>
    <t>-414099745</t>
  </si>
  <si>
    <t>1204068082</t>
  </si>
  <si>
    <t>-954395208</t>
  </si>
  <si>
    <t>2050934940</t>
  </si>
  <si>
    <t>186,4*1*0,75 "obsyp+lože"+100*0,2*0,75+174,3*1*0,2+12*1,2*0,35+88*0,2*0,2+50*0,5*0,12+6*1"šachty"</t>
  </si>
  <si>
    <t>-1842373517</t>
  </si>
  <si>
    <t>207,22*2</t>
  </si>
  <si>
    <t>1559104756</t>
  </si>
  <si>
    <t>(186,4)*1,0*2,45"celkový výkop - při průměrné hloubce 2,45 m"+100*0,2*2,45</t>
  </si>
  <si>
    <t>-(12*1,2*0,35+174,6*1,0*0,2+88*0,2*0,2)"komunikace asfalt"</t>
  </si>
  <si>
    <t>(-(186,4)*1,0*0,75-100*0,2*0,75)"obsyp"</t>
  </si>
  <si>
    <t>-(6)*1*0,5 "šachty"</t>
  </si>
  <si>
    <t>-1498337326</t>
  </si>
  <si>
    <t>-(6)*1*0,5 "šachty"-((186,4)*0,23*0,23)*3,14"potrubí"</t>
  </si>
  <si>
    <t>186,4*1,0*0,6+100*0,2*0,6</t>
  </si>
  <si>
    <t>-869380204</t>
  </si>
  <si>
    <t>-(6)*1*0,5*2 "šachty"-((186,4)*0,23*0,23)*3,14*2"potrubí"</t>
  </si>
  <si>
    <t>(186,4*1*0,6+100*0,2*0,6)*2</t>
  </si>
  <si>
    <t>1732456849</t>
  </si>
  <si>
    <t>186,4*1*0,15+100*0,2*0,15</t>
  </si>
  <si>
    <t>-217071693</t>
  </si>
  <si>
    <t>186,4</t>
  </si>
  <si>
    <t>-427922359</t>
  </si>
  <si>
    <t>-1590681418</t>
  </si>
  <si>
    <t>(186,4)*1*2+100*0,2*2</t>
  </si>
  <si>
    <t>964938888</t>
  </si>
  <si>
    <t>-686774855</t>
  </si>
  <si>
    <t>100*0,5</t>
  </si>
  <si>
    <t>58188454</t>
  </si>
  <si>
    <t>186,4*1</t>
  </si>
  <si>
    <t>2086056953</t>
  </si>
  <si>
    <t>12*1,2</t>
  </si>
  <si>
    <t>1070450208</t>
  </si>
  <si>
    <t>12*1,7+12*1,8</t>
  </si>
  <si>
    <t>48554731</t>
  </si>
  <si>
    <t>-1640283343</t>
  </si>
  <si>
    <t>1645047650</t>
  </si>
  <si>
    <t>12*2</t>
  </si>
  <si>
    <t>1816471134</t>
  </si>
  <si>
    <t>1407711313</t>
  </si>
  <si>
    <t>Trubní vedení</t>
  </si>
  <si>
    <t>402322267</t>
  </si>
  <si>
    <t>-414537275</t>
  </si>
  <si>
    <t>208197447</t>
  </si>
  <si>
    <t>5+2+1</t>
  </si>
  <si>
    <t>-1992737060</t>
  </si>
  <si>
    <t>44057840</t>
  </si>
  <si>
    <t>-640434131</t>
  </si>
  <si>
    <t>1476566792</t>
  </si>
  <si>
    <t>660365354</t>
  </si>
  <si>
    <t>(186,4-6*1,2)*1,025</t>
  </si>
  <si>
    <t>183,68*1,015 "Přepočtené koeficientem množství</t>
  </si>
  <si>
    <t>444952853</t>
  </si>
  <si>
    <t>-1143047039</t>
  </si>
  <si>
    <t>1432890835</t>
  </si>
  <si>
    <t>6*2</t>
  </si>
  <si>
    <t>496475726</t>
  </si>
  <si>
    <t>10" + 1 ks zaústěna do šachty"</t>
  </si>
  <si>
    <t>442357102</t>
  </si>
  <si>
    <t>527166310</t>
  </si>
  <si>
    <t>1565857843</t>
  </si>
  <si>
    <t>50*1,03 "Přepočtené koeficientem množství</t>
  </si>
  <si>
    <t>976904733</t>
  </si>
  <si>
    <t>2135006898</t>
  </si>
  <si>
    <t>-429250420</t>
  </si>
  <si>
    <t>-794128003</t>
  </si>
  <si>
    <t>544478849</t>
  </si>
  <si>
    <t>-1604844677</t>
  </si>
  <si>
    <t>-1700615529</t>
  </si>
  <si>
    <t>-681156863</t>
  </si>
  <si>
    <t>-2126545689</t>
  </si>
  <si>
    <t>611510537</t>
  </si>
  <si>
    <t>-688282833</t>
  </si>
  <si>
    <t>1439823581</t>
  </si>
  <si>
    <t>-1518624756</t>
  </si>
  <si>
    <t>242657479</t>
  </si>
  <si>
    <t>(186,4)*2</t>
  </si>
  <si>
    <t>1092463389</t>
  </si>
  <si>
    <t>-348097458</t>
  </si>
  <si>
    <t>754005321</t>
  </si>
  <si>
    <t>12*2*2</t>
  </si>
  <si>
    <t>-1432624956</t>
  </si>
  <si>
    <t>763410927</t>
  </si>
  <si>
    <t>(12*1,7*0,15)*2</t>
  </si>
  <si>
    <t>(186,4*1*0,2+100*0,2*0,2)*2</t>
  </si>
  <si>
    <t>-1505648273</t>
  </si>
  <si>
    <t>88,68*7</t>
  </si>
  <si>
    <t>-769808506</t>
  </si>
  <si>
    <t>428183401</t>
  </si>
  <si>
    <t>(186,4*1*0,4+100*0,2*0,4)*2</t>
  </si>
  <si>
    <t>412788642</t>
  </si>
  <si>
    <t>6*3</t>
  </si>
  <si>
    <t>2097776653</t>
  </si>
  <si>
    <t>732187872</t>
  </si>
  <si>
    <t>-944492635</t>
  </si>
  <si>
    <t>789486144</t>
  </si>
  <si>
    <t>1151741230</t>
  </si>
  <si>
    <t>2022_4.4 - IO 03.2 Stoka C1</t>
  </si>
  <si>
    <t>-662602377</t>
  </si>
  <si>
    <t>29,5*1</t>
  </si>
  <si>
    <t>-402062270</t>
  </si>
  <si>
    <t>982483799</t>
  </si>
  <si>
    <t>5*1</t>
  </si>
  <si>
    <t>1936063020</t>
  </si>
  <si>
    <t>1272534509</t>
  </si>
  <si>
    <t>139900310</t>
  </si>
  <si>
    <t>1644335920</t>
  </si>
  <si>
    <t>5*1*1</t>
  </si>
  <si>
    <t>1663548227</t>
  </si>
  <si>
    <t>(29,5*1,0*2,3"celkový výkop - při průměrné hloubce 2,3m")*0,4+4*0,2*2,3*0,4</t>
  </si>
  <si>
    <t>-(29,5*1*0,2)*0,4"komunikace"-4*0,2*0,2*0,4</t>
  </si>
  <si>
    <t>1208886762</t>
  </si>
  <si>
    <t>-72502412</t>
  </si>
  <si>
    <t>(29,5*1,0*2,3"celkový výkop - při průměrné hloubce 2,3m")*0,5+4*0,2*2,3*0,5-8</t>
  </si>
  <si>
    <t>-(29,5*1*0,2)*0,5"komunikace"-4*0,2*0,2*0,5</t>
  </si>
  <si>
    <t>1328512115</t>
  </si>
  <si>
    <t>(29,5*1,0*2,3"celkový výkop - při průměrné hloubce 2,3m")*0,05+4*0,2*2,3*0,05</t>
  </si>
  <si>
    <t>-(29,5*1*0,2)*0,05"komunikace"-4*0,2*0,2*0,05</t>
  </si>
  <si>
    <t>-273692290</t>
  </si>
  <si>
    <t>931266651</t>
  </si>
  <si>
    <t>(29,5)*2,3*2</t>
  </si>
  <si>
    <t>-1164871565</t>
  </si>
  <si>
    <t>556392452</t>
  </si>
  <si>
    <t>(29,5*1,0*2,3"celkový výkop - při průměrné hloubce 2,3m")*0,9*2+4*0,2*2,3*0,9*2</t>
  </si>
  <si>
    <t>-(29,5*1*0,2)*0,9*2"komunikace"-4*0,2*0,2*0,9*2</t>
  </si>
  <si>
    <t>614584894</t>
  </si>
  <si>
    <t>(29,5*1,0*2,3"celkový výkop - při průměrné hloubce 2,3m")*0,1*2+4*0,2*2,3*0,1*2</t>
  </si>
  <si>
    <t>-(29,5*1*0,2)*0,1*2"komunikace"-4*0,2*0,2*0,1*2</t>
  </si>
  <si>
    <t>-307581172</t>
  </si>
  <si>
    <t>-381466701</t>
  </si>
  <si>
    <t>948754067</t>
  </si>
  <si>
    <t>29,785-6,363</t>
  </si>
  <si>
    <t>-771938684</t>
  </si>
  <si>
    <t>(29,5*1,0*2,3"celkový výkop - při průměrné hloubce 2,3m")*0,1+4*0,2*2,3*0,1</t>
  </si>
  <si>
    <t>-(29,5*1*0,2)*0,1"komunikace"-4*0,2*0,2*0,1</t>
  </si>
  <si>
    <t>349319445</t>
  </si>
  <si>
    <t>1846005184</t>
  </si>
  <si>
    <t>-258998331</t>
  </si>
  <si>
    <t>29,5*1*0,75 "obsyp+lože"+29,5*1*0,2+1*1"šachty"+4*0,2*0,75+4*0,2*0,2</t>
  </si>
  <si>
    <t>-225899603</t>
  </si>
  <si>
    <t>29,785*2</t>
  </si>
  <si>
    <t>-381201240</t>
  </si>
  <si>
    <t>(29,5)*1,0*2,3"celkový výkop - při průměrné hloubce 2,3 m"+4*0,2*2,3</t>
  </si>
  <si>
    <t>-(29,5*1,0*0,2+4*0,2*0,2)"komunikace asfalt"</t>
  </si>
  <si>
    <t>(-(29,5)*1,0*0,75-4*0,2*0,75)"obsyp"</t>
  </si>
  <si>
    <t>-(1)*1*0,5 "šachty"</t>
  </si>
  <si>
    <t>641216542</t>
  </si>
  <si>
    <t>-(1)*1*0,5 "šachty"-((29,5)*0,23*0,23)*3,14"potrubí"</t>
  </si>
  <si>
    <t>29,5*1,0*0,6+4*0,2*0,6</t>
  </si>
  <si>
    <t>1522673971</t>
  </si>
  <si>
    <t>-(1)*1*0,5*2 "šachty"-((29,5)*0,23*0,23)*3,14*2"potrubí"</t>
  </si>
  <si>
    <t>(29,5*1*0,6+4*0,2*0,6)*2</t>
  </si>
  <si>
    <t>703584138</t>
  </si>
  <si>
    <t>29,5*1*0,15+4*0,2*0,15</t>
  </si>
  <si>
    <t>1569105960</t>
  </si>
  <si>
    <t>29,5</t>
  </si>
  <si>
    <t>-2034806080</t>
  </si>
  <si>
    <t>619040095</t>
  </si>
  <si>
    <t>(29)*1*2+4*0,2*2</t>
  </si>
  <si>
    <t>-1432848734</t>
  </si>
  <si>
    <t>29,5*0,5</t>
  </si>
  <si>
    <t>1194312066</t>
  </si>
  <si>
    <t>(29)*1</t>
  </si>
  <si>
    <t>-2043027682</t>
  </si>
  <si>
    <t>1702440658</t>
  </si>
  <si>
    <t>-1413091296</t>
  </si>
  <si>
    <t>508920157</t>
  </si>
  <si>
    <t>-923187112</t>
  </si>
  <si>
    <t>-44901277</t>
  </si>
  <si>
    <t>708462083</t>
  </si>
  <si>
    <t>-1041803320</t>
  </si>
  <si>
    <t>(29-1*1,2)*1,025</t>
  </si>
  <si>
    <t>28,495*1,015 "Přepočtené koeficientem množství</t>
  </si>
  <si>
    <t>-10940935</t>
  </si>
  <si>
    <t>-1180384271</t>
  </si>
  <si>
    <t>-1857745363</t>
  </si>
  <si>
    <t>1*2</t>
  </si>
  <si>
    <t>-456165784</t>
  </si>
  <si>
    <t>235732011</t>
  </si>
  <si>
    <t>944796461</t>
  </si>
  <si>
    <t>1122032626</t>
  </si>
  <si>
    <t>890347258</t>
  </si>
  <si>
    <t>1824534291</t>
  </si>
  <si>
    <t>-203748119</t>
  </si>
  <si>
    <t>1796969978</t>
  </si>
  <si>
    <t>-702508699</t>
  </si>
  <si>
    <t>1911110117</t>
  </si>
  <si>
    <t>1025865769</t>
  </si>
  <si>
    <t>29,5*2</t>
  </si>
  <si>
    <t>-556347553</t>
  </si>
  <si>
    <t>-1108997565</t>
  </si>
  <si>
    <t>29,5*2*2</t>
  </si>
  <si>
    <t>515213179</t>
  </si>
  <si>
    <t>(29,5*1*0,2+4*0,2*0,2)*2</t>
  </si>
  <si>
    <t>222706231</t>
  </si>
  <si>
    <t>12,12*7</t>
  </si>
  <si>
    <t>420783195</t>
  </si>
  <si>
    <t>-547313389</t>
  </si>
  <si>
    <t>(29,6*1*0,4+4*0,2*0,4)*2</t>
  </si>
  <si>
    <t>179654016</t>
  </si>
  <si>
    <t>1*3</t>
  </si>
  <si>
    <t>-748444880</t>
  </si>
  <si>
    <t>-1422577279</t>
  </si>
  <si>
    <t>-852166660</t>
  </si>
  <si>
    <t>2022_4.5 - IO 03.3 Stoka C2</t>
  </si>
  <si>
    <t>1747258803</t>
  </si>
  <si>
    <t>29,6*1</t>
  </si>
  <si>
    <t>1814130929</t>
  </si>
  <si>
    <t>-1633563222</t>
  </si>
  <si>
    <t>1881565769</t>
  </si>
  <si>
    <t>1684613250</t>
  </si>
  <si>
    <t>559020338</t>
  </si>
  <si>
    <t>1921467101</t>
  </si>
  <si>
    <t>-1728757491</t>
  </si>
  <si>
    <t>(29,6*1,0*2,2"celkový výkop - při průměrné hloubce 2,2m")*0,4+4*0,2*2,2*0,4</t>
  </si>
  <si>
    <t>-(29,6*1*0,2)*0,4"komunikace"-4*0,2*0,2*0,4</t>
  </si>
  <si>
    <t>-1734565184</t>
  </si>
  <si>
    <t>-2016151250</t>
  </si>
  <si>
    <t>(29,6*1,0*2,2"celkový výkop - při průměrné hloubce 2,2m")*0,5+4*0,2*2,2*0,5-6</t>
  </si>
  <si>
    <t>-(29,6*1*0,2)*0,5"komunikace"-4*0,2*0,2*0,5</t>
  </si>
  <si>
    <t>-735944205</t>
  </si>
  <si>
    <t>(29,6*1,0*2,5"celkový výkop - při průměrné hloubce 2,2m")*0,05+4*0,2*2,2*0,05</t>
  </si>
  <si>
    <t>-(29,6*1*0,2)*0,05"komunikace"-4*0,2*0,2*0,05</t>
  </si>
  <si>
    <t>-1583219758</t>
  </si>
  <si>
    <t>(29,6*1,0*2,2"celkový výkop - při průměrné hloubce 2,2m")*0,05+4*0,2*2,2*0,05</t>
  </si>
  <si>
    <t>1327032508</t>
  </si>
  <si>
    <t>(29,6)*2,2*2</t>
  </si>
  <si>
    <t>-307363066</t>
  </si>
  <si>
    <t>705719905</t>
  </si>
  <si>
    <t>(29,6*1,0*2,2"celkový výkop - při průměrné hloubce 2,2m")*0,9*2+4*0,2*2,2*0,9*2</t>
  </si>
  <si>
    <t>-(29,6*1*0,2)*0,9*2"komunikace"-4*0,2*0,2*0,9*2</t>
  </si>
  <si>
    <t>-360800818</t>
  </si>
  <si>
    <t>(29,6*1,0*2,2"celkový výkop - při průměrné hloubce 2,2m")*0,1*2+4*0,2*2,2*0,1*2</t>
  </si>
  <si>
    <t>-(29,6*1*0,2)*0,1*2"komunikace"-4*0,2*0,2*0,1*2</t>
  </si>
  <si>
    <t>-775044879</t>
  </si>
  <si>
    <t>1190172595</t>
  </si>
  <si>
    <t>991955595</t>
  </si>
  <si>
    <t>29,88-6,080</t>
  </si>
  <si>
    <t>1011422903</t>
  </si>
  <si>
    <t>(29,6*1,0*2,2"celkový výkop - při průměrné hloubce 2,2m")*0,1+4*0,2*2,2*0,1</t>
  </si>
  <si>
    <t>-(29,6*1*0,2)*0,1"komunikace"-4*0,2*0,2*0,1</t>
  </si>
  <si>
    <t>-1680991919</t>
  </si>
  <si>
    <t>-119950924</t>
  </si>
  <si>
    <t>1242406977</t>
  </si>
  <si>
    <t>29,88*2</t>
  </si>
  <si>
    <t>518566213</t>
  </si>
  <si>
    <t>29,6*1*0,75 "obsyp+lože"+29,6*1*0,2+1*1"šachty"+4*0,2*0,75+4*0,2*0,2</t>
  </si>
  <si>
    <t>-1684341148</t>
  </si>
  <si>
    <t>(29,6)*1,0*2,2"celkový výkop - při průměrné hloubce 2,2 m"+4*0,2*2,2</t>
  </si>
  <si>
    <t>-(29,6*1,0*0,2+4*0,2*0,2)"komunikace "</t>
  </si>
  <si>
    <t>(-(29,6)*1,0*0,75-4*0,2*0,75)"obsyp"</t>
  </si>
  <si>
    <t>925311719</t>
  </si>
  <si>
    <t>-(1)*1*0,5 "šachty"-((29,6)*0,23*0,23)*3,14"potrubí"</t>
  </si>
  <si>
    <t>29,6*1,0*0,6+4*0,2*0,6</t>
  </si>
  <si>
    <t>-32972983</t>
  </si>
  <si>
    <t>-(1)*1*0,5*2 "šachty"-((29,6)*0,23*0,23)*3,14*2"potrubí"</t>
  </si>
  <si>
    <t>(29,6*1*0,6+4*0,2*0,6)*2</t>
  </si>
  <si>
    <t>-1828874198</t>
  </si>
  <si>
    <t>29,6*1*0,15</t>
  </si>
  <si>
    <t>836093463</t>
  </si>
  <si>
    <t>29,6</t>
  </si>
  <si>
    <t>-471877490</t>
  </si>
  <si>
    <t>2123391060</t>
  </si>
  <si>
    <t>29,6*1*2</t>
  </si>
  <si>
    <t>1703878863</t>
  </si>
  <si>
    <t>29*0,5</t>
  </si>
  <si>
    <t>-1443887749</t>
  </si>
  <si>
    <t>-1163401961</t>
  </si>
  <si>
    <t>-1368853984</t>
  </si>
  <si>
    <t>374596771</t>
  </si>
  <si>
    <t>-355886453</t>
  </si>
  <si>
    <t>1575817926</t>
  </si>
  <si>
    <t>(29,6-1*1,2)*1,025</t>
  </si>
  <si>
    <t>29,11*1,015 "Přepočtené koeficientem množství</t>
  </si>
  <si>
    <t>-548487180</t>
  </si>
  <si>
    <t>-196152463</t>
  </si>
  <si>
    <t>239912525</t>
  </si>
  <si>
    <t>-564952292</t>
  </si>
  <si>
    <t>1" + 1 ks zaústěna do šachty"</t>
  </si>
  <si>
    <t>-1599988884</t>
  </si>
  <si>
    <t>-96174643</t>
  </si>
  <si>
    <t>1417704507</t>
  </si>
  <si>
    <t>1+1</t>
  </si>
  <si>
    <t>322075705</t>
  </si>
  <si>
    <t>-1548582640</t>
  </si>
  <si>
    <t>-1232410506</t>
  </si>
  <si>
    <t>-523755311</t>
  </si>
  <si>
    <t>-1704087002</t>
  </si>
  <si>
    <t>-445011090</t>
  </si>
  <si>
    <t>859236120</t>
  </si>
  <si>
    <t>-478293459</t>
  </si>
  <si>
    <t>-1001980129</t>
  </si>
  <si>
    <t>-1639345527</t>
  </si>
  <si>
    <t>-1678615056</t>
  </si>
  <si>
    <t>29,6*2</t>
  </si>
  <si>
    <t>-2146425429</t>
  </si>
  <si>
    <t>-791168832</t>
  </si>
  <si>
    <t>29*2*2</t>
  </si>
  <si>
    <t>-1530811761</t>
  </si>
  <si>
    <t>(29,6*1*0,2+4*0,2*0,2)*2</t>
  </si>
  <si>
    <t>-90304553</t>
  </si>
  <si>
    <t>12,16*7</t>
  </si>
  <si>
    <t>-1806931402</t>
  </si>
  <si>
    <t>-74477606</t>
  </si>
  <si>
    <t>-1832794344</t>
  </si>
  <si>
    <t>1834444517</t>
  </si>
  <si>
    <t>1268801667</t>
  </si>
  <si>
    <t>1973970479</t>
  </si>
  <si>
    <t>2022_4.6 - IO 04  Stoka D</t>
  </si>
  <si>
    <t>1215908938</t>
  </si>
  <si>
    <t>235,3*1+100*0,2</t>
  </si>
  <si>
    <t>948035658</t>
  </si>
  <si>
    <t>3*1,7</t>
  </si>
  <si>
    <t>-365144537</t>
  </si>
  <si>
    <t>3*1,8</t>
  </si>
  <si>
    <t>-230463276</t>
  </si>
  <si>
    <t>590220929</t>
  </si>
  <si>
    <t>38842030</t>
  </si>
  <si>
    <t>-897420670</t>
  </si>
  <si>
    <t>-124143041</t>
  </si>
  <si>
    <t>229180961</t>
  </si>
  <si>
    <t>1859703230</t>
  </si>
  <si>
    <t>-1621507028</t>
  </si>
  <si>
    <t>-456998459</t>
  </si>
  <si>
    <t>((235,3)*1,0*2,25"celkový výkop - při průměrné hloubce 2,25 m")*0,4+100*0,2*2,25*0,4</t>
  </si>
  <si>
    <t>-(3*1,2*0,35+235,3*1*0,2+97*0,2*0,2)*0,4"komunikace"</t>
  </si>
  <si>
    <t>-307569418</t>
  </si>
  <si>
    <t>139468042</t>
  </si>
  <si>
    <t>((235,3)*1,0*2,25"celkový výkop - při průměrné hloubce 2,25 m")*0,5+100*0,2*2,25*0,5-30</t>
  </si>
  <si>
    <t>-(3*1,2*0,35+235,3*1*0,2+97*0,2*0,2)*0,5"komunikace"</t>
  </si>
  <si>
    <t>-123719352</t>
  </si>
  <si>
    <t>((235,3)*1,0*2,25"celkový výkop - při průměrné hloubce 2,25 m")*0,05+100*0,2*2,25*0,05+50*0,5*0,12</t>
  </si>
  <si>
    <t>-(3*1,2*0,35+235,3*1*0,2+97*0,2*0,2)*0,05"komunikace"</t>
  </si>
  <si>
    <t>349947312</t>
  </si>
  <si>
    <t>((235,3)*1,0*2,35"celkový výkop - při průměrné hloubce 2,35 m")*0,05+100*0,2*2,35*0,05</t>
  </si>
  <si>
    <t>-952264644</t>
  </si>
  <si>
    <t>-518966819</t>
  </si>
  <si>
    <t>-784950079</t>
  </si>
  <si>
    <t>(235,3)*2,25*2</t>
  </si>
  <si>
    <t>-1912613088</t>
  </si>
  <si>
    <t>-1922668080</t>
  </si>
  <si>
    <t>((235,3)*1,0*2,25"celkový výkop - při průměrné hloubce 2,25 m")*0,9*2+100*0,2*2,25*0,9*2</t>
  </si>
  <si>
    <t>-(3*1,2*0,35+235,3*1*0,2+97*0,2*0,2)*0,9*2"komunikace"</t>
  </si>
  <si>
    <t>1441317679</t>
  </si>
  <si>
    <t>((235,3)*1,0*2,25"celkový výkop - při průměrné hloubce 2,25 m")*0,1*2+100*0,2*2,25*0,1*2+50*0,5*0,12*2</t>
  </si>
  <si>
    <t>-(3*1,2*0,35+235,3*1*0,2+97*0,2*0,2)*0,1*2"komunikace"</t>
  </si>
  <si>
    <t>-546491709</t>
  </si>
  <si>
    <t>1205739192</t>
  </si>
  <si>
    <t>-1147954758</t>
  </si>
  <si>
    <t>251,675-55,223</t>
  </si>
  <si>
    <t>-587618408</t>
  </si>
  <si>
    <t>((235,3)*1,0*2,25"celkový výkop - při průměrné hloubce 2,25 m")*0,1+100*0,2*2,25*0,1+50*0,5*0,12</t>
  </si>
  <si>
    <t>-(3*1,2*0,35+235,3*1*0,2+97*0,2*0,2)*0,1"komunikace"</t>
  </si>
  <si>
    <t>553842695</t>
  </si>
  <si>
    <t>((235,3)*1,0*2,25"celkový výkop - při průměrné hloubce 2,25 m")*0,9+100*0,2*2,25*0,9</t>
  </si>
  <si>
    <t>-(3*1,2*0,35+235,3*1*0,2+97*0,2*0,2)*0,9"komunikace"</t>
  </si>
  <si>
    <t>1388214831</t>
  </si>
  <si>
    <t>1435618715</t>
  </si>
  <si>
    <t>251,675*2</t>
  </si>
  <si>
    <t>-1646093680</t>
  </si>
  <si>
    <t>235,3*1*0,75 "obsyp+lože"+100*0,2*0,75+235,3*1*0,2+3*1,2*0,35+97*0,2*0,2+50*0,5*0,12+5*1"šachty"</t>
  </si>
  <si>
    <t>1520038954</t>
  </si>
  <si>
    <t>235,3*1,0*2,25"celkový výkop - při průměrné hloubce 2,25 m"+100*0,2*2,25</t>
  </si>
  <si>
    <t>-(3*1,2*0,35+235,3*1,0*0,2+97*0,2*0,2)"komunikace asfalt"</t>
  </si>
  <si>
    <t>(-(235,3)*1,0*0,75-100*0,2*0,75)"obsyp"</t>
  </si>
  <si>
    <t>-(5)*1*0,5 "šachty"</t>
  </si>
  <si>
    <t>-873122995</t>
  </si>
  <si>
    <t>-(5)*1*0,5 "šachty"-((235,3)*0,23*0,23)*3,14"potrubí"</t>
  </si>
  <si>
    <t>235,3*1,0*0,6+100*0,2*0,6</t>
  </si>
  <si>
    <t>602974458</t>
  </si>
  <si>
    <t>-(5)*1*0,5*2 "šachty"-((235,3)*0,23*0,23)*3,14*2"potrubí"</t>
  </si>
  <si>
    <t>(235,3*1*0,6+100*0,2*0,6)*2</t>
  </si>
  <si>
    <t>1793255372</t>
  </si>
  <si>
    <t>235,3*1*0,15+100*0,2*0,15</t>
  </si>
  <si>
    <t>2085228496</t>
  </si>
  <si>
    <t>235,3</t>
  </si>
  <si>
    <t>1752080317</t>
  </si>
  <si>
    <t>323698167</t>
  </si>
  <si>
    <t>(235,3)*1*2+100*0,2*2</t>
  </si>
  <si>
    <t>751826648</t>
  </si>
  <si>
    <t>-377999244</t>
  </si>
  <si>
    <t>-579873471</t>
  </si>
  <si>
    <t>(235,3)*1</t>
  </si>
  <si>
    <t>214465249</t>
  </si>
  <si>
    <t>3*1,2</t>
  </si>
  <si>
    <t>-282221766</t>
  </si>
  <si>
    <t>3*1,7+3*1,8</t>
  </si>
  <si>
    <t>328503340</t>
  </si>
  <si>
    <t>1077324744</t>
  </si>
  <si>
    <t>-868034736</t>
  </si>
  <si>
    <t>3*2</t>
  </si>
  <si>
    <t>-757926736</t>
  </si>
  <si>
    <t>452720112</t>
  </si>
  <si>
    <t>1212868705</t>
  </si>
  <si>
    <t>-678231593</t>
  </si>
  <si>
    <t>1550418828</t>
  </si>
  <si>
    <t>-111906129</t>
  </si>
  <si>
    <t>-194016774</t>
  </si>
  <si>
    <t>1361469838</t>
  </si>
  <si>
    <t>-656975881</t>
  </si>
  <si>
    <t>235,3-5*1,2-6</t>
  </si>
  <si>
    <t>223,3*1,015 "Přepočtené koeficientem množství</t>
  </si>
  <si>
    <t>-592584049</t>
  </si>
  <si>
    <t>203772274</t>
  </si>
  <si>
    <t>2051027192</t>
  </si>
  <si>
    <t>1900074779</t>
  </si>
  <si>
    <t>5*2</t>
  </si>
  <si>
    <t>-2110706190</t>
  </si>
  <si>
    <t>-775286678</t>
  </si>
  <si>
    <t>1208748364</t>
  </si>
  <si>
    <t>-408010176</t>
  </si>
  <si>
    <t>-402117804</t>
  </si>
  <si>
    <t>827290542</t>
  </si>
  <si>
    <t>5+4</t>
  </si>
  <si>
    <t>-692693965</t>
  </si>
  <si>
    <t>1145792355</t>
  </si>
  <si>
    <t>504393997</t>
  </si>
  <si>
    <t>1156121508</t>
  </si>
  <si>
    <t>-764608415</t>
  </si>
  <si>
    <t>-176800036</t>
  </si>
  <si>
    <t>195717340</t>
  </si>
  <si>
    <t>-1424989268</t>
  </si>
  <si>
    <t>890516209</t>
  </si>
  <si>
    <t>-1669426203</t>
  </si>
  <si>
    <t>1744925626</t>
  </si>
  <si>
    <t>410009810</t>
  </si>
  <si>
    <t>235,3*2</t>
  </si>
  <si>
    <t>86454901</t>
  </si>
  <si>
    <t>-648215989</t>
  </si>
  <si>
    <t>1495188420</t>
  </si>
  <si>
    <t>235,3*2*2</t>
  </si>
  <si>
    <t>-1900490803</t>
  </si>
  <si>
    <t>-79814173</t>
  </si>
  <si>
    <t>(3*1,7*0,15)*2</t>
  </si>
  <si>
    <t>(235,3*1*0,2+100*0,2*0,2)*2</t>
  </si>
  <si>
    <t>-1911449230</t>
  </si>
  <si>
    <t>103,65*7</t>
  </si>
  <si>
    <t>1922468276</t>
  </si>
  <si>
    <t>-90384988</t>
  </si>
  <si>
    <t>(235,3*1*0,4+100*0,2*0,4)*2</t>
  </si>
  <si>
    <t>-124096574</t>
  </si>
  <si>
    <t>5*3</t>
  </si>
  <si>
    <t>-1759328385</t>
  </si>
  <si>
    <t>-2021269012</t>
  </si>
  <si>
    <t>1921550648</t>
  </si>
  <si>
    <t>-1526514025</t>
  </si>
  <si>
    <t>-1778854877</t>
  </si>
  <si>
    <t>2022_4.7 - IO 05.1  Stoka E</t>
  </si>
  <si>
    <t>-1326292129</t>
  </si>
  <si>
    <t>(305,9)*1,2</t>
  </si>
  <si>
    <t>-271491463</t>
  </si>
  <si>
    <t>3,2*1,7</t>
  </si>
  <si>
    <t>873981551</t>
  </si>
  <si>
    <t>3,2*(1,7+1,8)</t>
  </si>
  <si>
    <t>125870661</t>
  </si>
  <si>
    <t>467595473</t>
  </si>
  <si>
    <t>15*8</t>
  </si>
  <si>
    <t>-1189415694</t>
  </si>
  <si>
    <t>826361091</t>
  </si>
  <si>
    <t>-1727340913</t>
  </si>
  <si>
    <t>383508259</t>
  </si>
  <si>
    <t>(200*1,2*1)</t>
  </si>
  <si>
    <t>489643893</t>
  </si>
  <si>
    <t>((305,9)*1,2*2,3"celkový výkop - při průměrné hloubce 2,3 m")*0,4</t>
  </si>
  <si>
    <t>-(3,2*1,2*0,3+302,7*0,2*1,2)*0,4"komunikace"</t>
  </si>
  <si>
    <t>-216248851</t>
  </si>
  <si>
    <t>-1064395542</t>
  </si>
  <si>
    <t>((305,9)*1,2*2,3"celkový výkop - při průměrné hloubce 2,3 m")*0,5-40</t>
  </si>
  <si>
    <t>-(3,2*1,2*0,3+302,7*0,2*1,2)*0,5"komunikace"</t>
  </si>
  <si>
    <t>550497104</t>
  </si>
  <si>
    <t>((305,9)*1,2*2,3"celkový výkop - při průměrné hloubce 2,3 m")*0,05+100*0,5*0,12</t>
  </si>
  <si>
    <t>-(3,2*1,2*0,3+302,7*0,2*1,2)*0,05"komunikace"</t>
  </si>
  <si>
    <t>-1795995022</t>
  </si>
  <si>
    <t>((305,9)*1,2*2,3"celkový výkop - při průměrné hloubce 2,3m")*0,05</t>
  </si>
  <si>
    <t>584430503</t>
  </si>
  <si>
    <t>6,5</t>
  </si>
  <si>
    <t>-895118368</t>
  </si>
  <si>
    <t>1712204136</t>
  </si>
  <si>
    <t>-(7)*1*0,5 *2"šachty"-((305,9)*0,23*0,23)*3,14*2"potrubí"</t>
  </si>
  <si>
    <t>(305,9)*1,2*0,6*2+100*0,5*0,12*2</t>
  </si>
  <si>
    <t>-501055915</t>
  </si>
  <si>
    <t>-1322327597</t>
  </si>
  <si>
    <t>(305,9)*2,3*2</t>
  </si>
  <si>
    <t>1144515436</t>
  </si>
  <si>
    <t>-1883757303</t>
  </si>
  <si>
    <t>((305,9)*1,2*2,3"celkový výkop - při průměrné hloubce 2,3 m")*0,9*2</t>
  </si>
  <si>
    <t>-(3,2*1,2*0,3+302,7*0,2*1,2)*0,9*2"komunikace"</t>
  </si>
  <si>
    <t>1243067435</t>
  </si>
  <si>
    <t>((305,9)*1,2*2,3"celkový výkop - při průměrné hloubce 2,3 m")*0,1*2+100*0,5*0,12*2</t>
  </si>
  <si>
    <t>-(3,2*1,2*0,3+302,7*0,2*1,2)*0,1*2"komunikace"</t>
  </si>
  <si>
    <t>-1912390972</t>
  </si>
  <si>
    <t>973897407</t>
  </si>
  <si>
    <t>-(3,2*1,2*0,3+302,9*0,2*1,2)*0,1*2"komunikace"</t>
  </si>
  <si>
    <t>-1313736541</t>
  </si>
  <si>
    <t>368,726-83,048</t>
  </si>
  <si>
    <t>-1878887667</t>
  </si>
  <si>
    <t>((305,9)*1,2*2,3"celkový výkop - při průměrné hloubce 2,3 m")*0,1+100*0,5*0,12</t>
  </si>
  <si>
    <t>-(3,2*1,2*0,3+302,7*0,2*1,2)*0,1"komunikace"</t>
  </si>
  <si>
    <t>-990814993</t>
  </si>
  <si>
    <t>-1543525557</t>
  </si>
  <si>
    <t>192033233</t>
  </si>
  <si>
    <t>(305,9)*1,2*0,75+7*2 +100*0,5*0,12+305,9*1,2*0,2</t>
  </si>
  <si>
    <t>-673929522</t>
  </si>
  <si>
    <t>368,726*2</t>
  </si>
  <si>
    <t>917537223</t>
  </si>
  <si>
    <t>(305,9)*1,2*2,3"celkový výkop - při průměrné hloubce 2,3 m"</t>
  </si>
  <si>
    <t>-(3,2*1,2*0,7+302,8*1,2*0,4)"komunikace asfalt"</t>
  </si>
  <si>
    <t>(-(305,9)*1,2*0,75)"obsyp"</t>
  </si>
  <si>
    <t>-(7)*1*0,5 "šachty"</t>
  </si>
  <si>
    <t>616917191</t>
  </si>
  <si>
    <t>-(7)*1*0,5 "šachty"-((305,9)*0,23*0,23)*3,14"potrubí"</t>
  </si>
  <si>
    <t>(305,9)*1,2*0,6</t>
  </si>
  <si>
    <t>-2039216245</t>
  </si>
  <si>
    <t>1336136218</t>
  </si>
  <si>
    <t>305,9*0,15*1,2</t>
  </si>
  <si>
    <t>254965264</t>
  </si>
  <si>
    <t>305,9</t>
  </si>
  <si>
    <t>-739454232</t>
  </si>
  <si>
    <t>-1640063216</t>
  </si>
  <si>
    <t>305,9*1,2*2</t>
  </si>
  <si>
    <t>-1884890756</t>
  </si>
  <si>
    <t>-1478349648</t>
  </si>
  <si>
    <t>-201402276</t>
  </si>
  <si>
    <t>305,9*1,2</t>
  </si>
  <si>
    <t>-1991290981</t>
  </si>
  <si>
    <t>3,2*1,2</t>
  </si>
  <si>
    <t>1115458370</t>
  </si>
  <si>
    <t>3,2*1,7+3,2*1,8</t>
  </si>
  <si>
    <t>1460865792</t>
  </si>
  <si>
    <t>286293046</t>
  </si>
  <si>
    <t>975986750</t>
  </si>
  <si>
    <t>3,2*2</t>
  </si>
  <si>
    <t>257686322</t>
  </si>
  <si>
    <t>-2014051276</t>
  </si>
  <si>
    <t>1942835697</t>
  </si>
  <si>
    <t>199724132</t>
  </si>
  <si>
    <t>(305,9-4*1,2-8)</t>
  </si>
  <si>
    <t>293,1*1,015 "Přepočtené koeficientem množství</t>
  </si>
  <si>
    <t>-560092205</t>
  </si>
  <si>
    <t>-106052002</t>
  </si>
  <si>
    <t>-1396739189</t>
  </si>
  <si>
    <t>28611534</t>
  </si>
  <si>
    <t>přechod kanalizační KG kamenina-plast DN 315</t>
  </si>
  <si>
    <t>-932773020</t>
  </si>
  <si>
    <t>1036303735</t>
  </si>
  <si>
    <t>-31997341</t>
  </si>
  <si>
    <t>10"+1 odbočka zaústěna do šachty"</t>
  </si>
  <si>
    <t>-155309381</t>
  </si>
  <si>
    <t>823183781</t>
  </si>
  <si>
    <t>1469538580</t>
  </si>
  <si>
    <t>-1131467406</t>
  </si>
  <si>
    <t>292117453</t>
  </si>
  <si>
    <t>1929900962</t>
  </si>
  <si>
    <t>4+3+1</t>
  </si>
  <si>
    <t>-1466830029</t>
  </si>
  <si>
    <t>1936513088</t>
  </si>
  <si>
    <t>868458387</t>
  </si>
  <si>
    <t>1882859465</t>
  </si>
  <si>
    <t>-1907749165</t>
  </si>
  <si>
    <t>1107088576</t>
  </si>
  <si>
    <t>-1291219560</t>
  </si>
  <si>
    <t>-332538733</t>
  </si>
  <si>
    <t>109845444</t>
  </si>
  <si>
    <t>1781815314</t>
  </si>
  <si>
    <t>-1759842203</t>
  </si>
  <si>
    <t>894812325</t>
  </si>
  <si>
    <t>Revizní a čistící šachta z PP typ DN 600/315 šachtové dno průtočné</t>
  </si>
  <si>
    <t>895861709</t>
  </si>
  <si>
    <t>Revizní a čistící šachta z polypropylenu PP pro hladké trouby DN 600 šachtové dno (DN šachty / DN trubního vedení) DN 600/315 průtočné</t>
  </si>
  <si>
    <t>894812332</t>
  </si>
  <si>
    <t>Revizní a čistící šachta z PP DN 600 šachtová roura korugovaná světlé hloubky 2000 mm</t>
  </si>
  <si>
    <t>1427196377</t>
  </si>
  <si>
    <t>Revizní a čistící šachta z polypropylenu PP pro hladké trouby DN 600 roura šachtová korugovaná, světlé hloubky 2 000 mm</t>
  </si>
  <si>
    <t>894812339</t>
  </si>
  <si>
    <t>Příplatek k rourám revizní a čistící šachty z PP DN 600 za uříznutí šachtové roury</t>
  </si>
  <si>
    <t>-782917020</t>
  </si>
  <si>
    <t>Revizní a čistící šachta z polypropylenu PP pro hladké trouby [např. systém KG] DN 600 Příplatek k cenám 2331 - 2334 za uříznutí šachtové roury</t>
  </si>
  <si>
    <t>MF720020W</t>
  </si>
  <si>
    <t>Dílec plastové šachty z PP DN600 NG - TĚSNĚNÍ K ŠACHTOVÉ ROUŘE</t>
  </si>
  <si>
    <t>-253253450</t>
  </si>
  <si>
    <t>894812353</t>
  </si>
  <si>
    <t>Revizní a čistící šachta z PP DN 600 poklop litinový  s betonovým prstencem a adaptérem</t>
  </si>
  <si>
    <t>-1444812212</t>
  </si>
  <si>
    <t>-1066723317</t>
  </si>
  <si>
    <t>-374132889</t>
  </si>
  <si>
    <t>4+3</t>
  </si>
  <si>
    <t>-1143638622</t>
  </si>
  <si>
    <t>-1362716197</t>
  </si>
  <si>
    <t>1590736319</t>
  </si>
  <si>
    <t>(305,9)*2</t>
  </si>
  <si>
    <t>-474010195</t>
  </si>
  <si>
    <t>2107705872</t>
  </si>
  <si>
    <t>2022432658</t>
  </si>
  <si>
    <t>305,9*2*2</t>
  </si>
  <si>
    <t>-1730957260</t>
  </si>
  <si>
    <t>1490302704</t>
  </si>
  <si>
    <t>(3,2*1,7*0,15)*2</t>
  </si>
  <si>
    <t>((305,9)*1,2*0,2)*2</t>
  </si>
  <si>
    <t>984510136</t>
  </si>
  <si>
    <t>148,464*7</t>
  </si>
  <si>
    <t>644481816</t>
  </si>
  <si>
    <t>-1395799187</t>
  </si>
  <si>
    <t>(3,2*1,7*0,15)*2+3,2*1,7*0,15*2</t>
  </si>
  <si>
    <t>((305,9)*1,2*0,4)*2</t>
  </si>
  <si>
    <t>-1359948695</t>
  </si>
  <si>
    <t>4*3</t>
  </si>
  <si>
    <t>998276101</t>
  </si>
  <si>
    <t>Přesun hmot pro trubní vedení z trub z plastických hmot otevřený výkop</t>
  </si>
  <si>
    <t>-1855621306</t>
  </si>
  <si>
    <t>Přesun hmot pro trubní vedení hloubené z trub z plastických hmot nebo sklolaminátových pro vodovody nebo kanalizace v otevřeném výkopu dopravní vzdálenost do 15 m</t>
  </si>
  <si>
    <t>1047856403</t>
  </si>
  <si>
    <t>-684406274</t>
  </si>
  <si>
    <t>((305,9)*1,2*0,3)*2</t>
  </si>
  <si>
    <t>534477032</t>
  </si>
  <si>
    <t>473,447*0,5 "Přepočtené koeficientem množství</t>
  </si>
  <si>
    <t>-1978906155</t>
  </si>
  <si>
    <t>-57111195</t>
  </si>
  <si>
    <t>2022_4.8 - IO 05.2  Stoka E1</t>
  </si>
  <si>
    <t>-534398621</t>
  </si>
  <si>
    <t>5*1,2</t>
  </si>
  <si>
    <t>-428727376</t>
  </si>
  <si>
    <t>-2023331942</t>
  </si>
  <si>
    <t>-1105030794</t>
  </si>
  <si>
    <t>1700257146</t>
  </si>
  <si>
    <t>1537320910</t>
  </si>
  <si>
    <t>-2076168283</t>
  </si>
  <si>
    <t>(150*1,2*1)</t>
  </si>
  <si>
    <t>157757163</t>
  </si>
  <si>
    <t>2*102,6</t>
  </si>
  <si>
    <t>-523831678</t>
  </si>
  <si>
    <t>((107,5)*1,0*2,25"celkový výkop - při průměrné hloubce 2,25 m")*0,4+40*0,2*2,25*0,4</t>
  </si>
  <si>
    <t>-(107,5*1*0,2+40*0,2*0,2)*0,4"komunikace asfalt"</t>
  </si>
  <si>
    <t>215456398</t>
  </si>
  <si>
    <t>1084856883</t>
  </si>
  <si>
    <t>((107,5)*1,0*2,25"celkový výkop - při průměrné hloubce 2,25 m")*0,5+40*0,2*2,25*0,5-20</t>
  </si>
  <si>
    <t>-(107,5*1*0,2+40*0,2*0,2)*0,5"komunikace asfalt"</t>
  </si>
  <si>
    <t>-722181830</t>
  </si>
  <si>
    <t>((107,5)*1,0*2,25"celkový výkop - při průměrné hloubce 2,25 m")*0,05+40*0,2*2,25*0,05+50*0,5*0,12</t>
  </si>
  <si>
    <t>-(107,5*1*0,2+40*0,2*0,2)*0,05"komunikace asfalt"</t>
  </si>
  <si>
    <t>292210470</t>
  </si>
  <si>
    <t>((107,5)*1,0*2,25"celkový výkop - při průměrné hloubce 2,25 m")*0,05+40*0,2*2,25*0,05</t>
  </si>
  <si>
    <t>-647277146</t>
  </si>
  <si>
    <t>-((107,5)*0,23*0,23*3,14+3*1)*2</t>
  </si>
  <si>
    <t>(40)*1,2*0,6*2+2*67,6*1*0,6</t>
  </si>
  <si>
    <t>-1319799207</t>
  </si>
  <si>
    <t>(107,5)*2,25*2</t>
  </si>
  <si>
    <t>2039432546</t>
  </si>
  <si>
    <t>999001981</t>
  </si>
  <si>
    <t>((107,5)*1,0*2,25"celkový výkop - při průměrné hloubce 2,25 m")*0,9*2+40*0,2*2,25*0,9*2</t>
  </si>
  <si>
    <t>-(107,5*1*0,2+40*0,2*0,2)*0,9*2"komunikace asfalt"</t>
  </si>
  <si>
    <t>-1411147366</t>
  </si>
  <si>
    <t>((107,5)*1,0*2,25"celkový výkop - při průměrné hloubce 2,25 m")*0,1*2+40*0,2*2,25*0,1*2+50*0,5*0,12*2</t>
  </si>
  <si>
    <t>-(107,5*1*0,2+40*0,2*0,2)*0,1*2"komunikace asfalt"</t>
  </si>
  <si>
    <t>-1282383467</t>
  </si>
  <si>
    <t>-1724511565</t>
  </si>
  <si>
    <t>-231874974</t>
  </si>
  <si>
    <t>96,825-26,678</t>
  </si>
  <si>
    <t>-324003655</t>
  </si>
  <si>
    <t>((107,5)*1,0*2,25"celkový výkop - při průměrné hloubce 2,25 m")*0,1+40*0,2*2,25*0,1+50*0,5*0,12</t>
  </si>
  <si>
    <t>-(107,5*1*0,2+40*0,2*0,2)*0,1"komunikace asfalt"</t>
  </si>
  <si>
    <t>-918581178</t>
  </si>
  <si>
    <t>(107,5)*1,0*0,75+3*2 +50*0,5*0,12+40*0,2*0,75+5*1,2*0,2</t>
  </si>
  <si>
    <t>-620844368</t>
  </si>
  <si>
    <t>96,825*2</t>
  </si>
  <si>
    <t>-998309999</t>
  </si>
  <si>
    <t>(107,5)*1,0*2,25"celkový výkop - při průměrné hloubce 2,25 m"+40*0,2*2,25</t>
  </si>
  <si>
    <t>-(107,5*0,2*1+40*0,2*0,2)"komunikace zelen"</t>
  </si>
  <si>
    <t>(-(107,5)*1,0*0,75-40*0,2*0,75)"obsyp"</t>
  </si>
  <si>
    <t>-(3)*1*0,5 "šachty"</t>
  </si>
  <si>
    <t>-1678374780</t>
  </si>
  <si>
    <t>-(3)*1*0,5 "šachty"-((107,5)*0,23*0,23)*3,14"potrubí"</t>
  </si>
  <si>
    <t>(107,5)*1,0*0,6+40*2*0,8*0,6</t>
  </si>
  <si>
    <t>1417483967</t>
  </si>
  <si>
    <t>475203827</t>
  </si>
  <si>
    <t>205,2*0,025 "Přepočtené koeficientem množství</t>
  </si>
  <si>
    <t>728926476</t>
  </si>
  <si>
    <t>107,5*1*0,15+40*0,2*0,15</t>
  </si>
  <si>
    <t>316146564</t>
  </si>
  <si>
    <t>107,5</t>
  </si>
  <si>
    <t>-970837338</t>
  </si>
  <si>
    <t>-643927158</t>
  </si>
  <si>
    <t>2*1,2*5</t>
  </si>
  <si>
    <t>-1460124039</t>
  </si>
  <si>
    <t>-934279375</t>
  </si>
  <si>
    <t>1,2*5</t>
  </si>
  <si>
    <t>-414997279</t>
  </si>
  <si>
    <t>-1175314247</t>
  </si>
  <si>
    <t>-1664988274</t>
  </si>
  <si>
    <t>107,5-3*1,2</t>
  </si>
  <si>
    <t>103,9*1,015 "Přepočtené koeficientem množství</t>
  </si>
  <si>
    <t>-1938936590</t>
  </si>
  <si>
    <t>-629028299</t>
  </si>
  <si>
    <t>219011234</t>
  </si>
  <si>
    <t>-1200947929</t>
  </si>
  <si>
    <t>1"+1 zaústěna do šachty"</t>
  </si>
  <si>
    <t>1773329018</t>
  </si>
  <si>
    <t>0,985*1,015 "Přepočtené koeficientem množství</t>
  </si>
  <si>
    <t>1850909043</t>
  </si>
  <si>
    <t>-990890851</t>
  </si>
  <si>
    <t>619680269</t>
  </si>
  <si>
    <t>404256628</t>
  </si>
  <si>
    <t>-1001225222</t>
  </si>
  <si>
    <t>1283528956</t>
  </si>
  <si>
    <t>1010188779</t>
  </si>
  <si>
    <t>942245839</t>
  </si>
  <si>
    <t>-982159318</t>
  </si>
  <si>
    <t>1332395822</t>
  </si>
  <si>
    <t>2105428144</t>
  </si>
  <si>
    <t>-1912622856</t>
  </si>
  <si>
    <t>1836862490</t>
  </si>
  <si>
    <t>1985419978</t>
  </si>
  <si>
    <t>124011021</t>
  </si>
  <si>
    <t>675976455</t>
  </si>
  <si>
    <t>-1637617402</t>
  </si>
  <si>
    <t>(107,5)*2</t>
  </si>
  <si>
    <t>115771392</t>
  </si>
  <si>
    <t>-588900478</t>
  </si>
  <si>
    <t>107,5*2*2</t>
  </si>
  <si>
    <t>-913163502</t>
  </si>
  <si>
    <t>((5)*1,2*0,5)*2</t>
  </si>
  <si>
    <t>-1078103603</t>
  </si>
  <si>
    <t>6*7</t>
  </si>
  <si>
    <t>-1793467155</t>
  </si>
  <si>
    <t>1827244685</t>
  </si>
  <si>
    <t>3*3</t>
  </si>
  <si>
    <t>-1841786537</t>
  </si>
  <si>
    <t>10,5</t>
  </si>
  <si>
    <t>-1150260236</t>
  </si>
  <si>
    <t>-1534118638</t>
  </si>
  <si>
    <t>2022_4.9 - IO 06.1  Stoka F</t>
  </si>
  <si>
    <t>1147809855</t>
  </si>
  <si>
    <t>35*1,2+30*1</t>
  </si>
  <si>
    <t>548500257</t>
  </si>
  <si>
    <t>-1278748478</t>
  </si>
  <si>
    <t>465733803</t>
  </si>
  <si>
    <t>-1225379184</t>
  </si>
  <si>
    <t>505922788</t>
  </si>
  <si>
    <t>-2025884225</t>
  </si>
  <si>
    <t>40*1*1</t>
  </si>
  <si>
    <t>415562421</t>
  </si>
  <si>
    <t>((35)*1,2*2,15+30*1*2,15"celkový výkop - při průměrné hloubce 2,15 m")*0,4</t>
  </si>
  <si>
    <t>-(35*1,2*0,32+30*0,2*1,0)*0,4"komunikace"</t>
  </si>
  <si>
    <t>193840011</t>
  </si>
  <si>
    <t>1306675560</t>
  </si>
  <si>
    <t>((35)*1,2*2,15+30*1*2,15"celkový výkop - při průměrné hloubce 2,15 m")*0,5-15</t>
  </si>
  <si>
    <t>-(35*1,2*0,32+30*0,2*1,0)*0,5"komunikace"</t>
  </si>
  <si>
    <t>2075589701</t>
  </si>
  <si>
    <t>((35)*1,2*2,15+30*1*2,15"celkový výkop - při průměrné hloubce 2,15 m")*0,05+30*0,5*0,12</t>
  </si>
  <si>
    <t>-(35*1,2*0,32+30*0,2*1,0)*0,05"komunikace"</t>
  </si>
  <si>
    <t>1018963164</t>
  </si>
  <si>
    <t>((35)*1,2*2,15+30*1*2,15"celkový výkop - při průměrné hloubce 2,15 m")*0,05</t>
  </si>
  <si>
    <t>1043492257</t>
  </si>
  <si>
    <t>(65)*2,15*2</t>
  </si>
  <si>
    <t>182900428</t>
  </si>
  <si>
    <t>481624668</t>
  </si>
  <si>
    <t>((35)*1,2*2,15+30*1*2,15"celkový výkop - při průměrné hloubce 2,15 m")*0,9*2</t>
  </si>
  <si>
    <t>-(35*1,2*0,32+30*0,2*1,0)*0,9*2"komunikace"</t>
  </si>
  <si>
    <t>-1758343719</t>
  </si>
  <si>
    <t>((35)*1,2*2,15+30*1*2,15"celkový výkop - při průměrné hloubce 2,15 m")*0,1*2+30*0,5*0,12*2</t>
  </si>
  <si>
    <t>-(35*1,2*0,32+30*0,2*1,0)*0,1*2"komunikace"</t>
  </si>
  <si>
    <t>544884206</t>
  </si>
  <si>
    <t>-1176452389</t>
  </si>
  <si>
    <t>471027141</t>
  </si>
  <si>
    <t>64,2-15,336</t>
  </si>
  <si>
    <t>794391540</t>
  </si>
  <si>
    <t>((35)*1,2*2,15+30*1*2,15"celkový výkop - při průměrné hloubce 2,15 m")*0,1+30*0,5*0,12</t>
  </si>
  <si>
    <t>-(35*1,2*0,32+30*0,2*1,0)*0,1"komunikace"</t>
  </si>
  <si>
    <t>-2092361555</t>
  </si>
  <si>
    <t>-1739186291</t>
  </si>
  <si>
    <t>-1878255702</t>
  </si>
  <si>
    <t>64,2*2</t>
  </si>
  <si>
    <t>-1859234880</t>
  </si>
  <si>
    <t>(35)*1,2*(0,75+0,2)+30*1*0,75+30*0,5*0,12</t>
  </si>
  <si>
    <t>-749865766</t>
  </si>
  <si>
    <t>35*1,2*2,15+30*1*2,15"celkový výkop - při průměrné hloubce 2,15 m"</t>
  </si>
  <si>
    <t>-(35*1,2*0,4+30*1,0*0,4)"komunikace "</t>
  </si>
  <si>
    <t>(-(35)*1,2*0,75-30*1*0,6)"obsyp"</t>
  </si>
  <si>
    <t>1896663772</t>
  </si>
  <si>
    <t>-(3)*1*0,5 "šachty"-((65)*0,23*0,23)*3,14"potrubí"</t>
  </si>
  <si>
    <t>(35)*1,2*0,6+30*1*0,6</t>
  </si>
  <si>
    <t>-999882814</t>
  </si>
  <si>
    <t>-(3)*1*0,5 *2"šachty"-((65)*0,23*0,23)*3,14*2"potrubí"</t>
  </si>
  <si>
    <t>(33)*1,2*0,6*2+30*0,5*0,12*2+30*1*0,6*2</t>
  </si>
  <si>
    <t>1846346852</t>
  </si>
  <si>
    <t>35*0,15*1,2+30*1*0,15</t>
  </si>
  <si>
    <t>-1002855992</t>
  </si>
  <si>
    <t>-1395827727</t>
  </si>
  <si>
    <t>-1168043377</t>
  </si>
  <si>
    <t>35*1,2*2+30*1*2</t>
  </si>
  <si>
    <t>2112731824</t>
  </si>
  <si>
    <t>30*0,5</t>
  </si>
  <si>
    <t>2047465568</t>
  </si>
  <si>
    <t>1,2*65</t>
  </si>
  <si>
    <t>307738686</t>
  </si>
  <si>
    <t>-1257296104</t>
  </si>
  <si>
    <t>4+2</t>
  </si>
  <si>
    <t>-1397446549</t>
  </si>
  <si>
    <t>333372631</t>
  </si>
  <si>
    <t>-1702210806</t>
  </si>
  <si>
    <t>698095349</t>
  </si>
  <si>
    <t>2054172975</t>
  </si>
  <si>
    <t>65-2*1,2</t>
  </si>
  <si>
    <t>62,6*1,015 "Přepočtené koeficientem množství</t>
  </si>
  <si>
    <t>-1767224500</t>
  </si>
  <si>
    <t>-311131557</t>
  </si>
  <si>
    <t>1741975857</t>
  </si>
  <si>
    <t>551176665</t>
  </si>
  <si>
    <t>1746402194</t>
  </si>
  <si>
    <t>4"+1 odbočka zaústěna do šachty"</t>
  </si>
  <si>
    <t>-79205095</t>
  </si>
  <si>
    <t>681820255</t>
  </si>
  <si>
    <t>756857353</t>
  </si>
  <si>
    <t>30*1,03 "Přepočtené koeficientem množství</t>
  </si>
  <si>
    <t>1108569707</t>
  </si>
  <si>
    <t>31474096</t>
  </si>
  <si>
    <t>-296650678</t>
  </si>
  <si>
    <t>-1564254615</t>
  </si>
  <si>
    <t>-1173434146</t>
  </si>
  <si>
    <t>1704961844</t>
  </si>
  <si>
    <t>-162157346</t>
  </si>
  <si>
    <t>41486880</t>
  </si>
  <si>
    <t>-295089145</t>
  </si>
  <si>
    <t>41025916</t>
  </si>
  <si>
    <t>-2006740562</t>
  </si>
  <si>
    <t>-140535790</t>
  </si>
  <si>
    <t>-157043221</t>
  </si>
  <si>
    <t>2+1</t>
  </si>
  <si>
    <t>-1837004670</t>
  </si>
  <si>
    <t>-477844169</t>
  </si>
  <si>
    <t>-2069759772</t>
  </si>
  <si>
    <t>65*2</t>
  </si>
  <si>
    <t>1169888717</t>
  </si>
  <si>
    <t>1443197596</t>
  </si>
  <si>
    <t>65*2*2</t>
  </si>
  <si>
    <t>428159234</t>
  </si>
  <si>
    <t>((35)*1,2*0,2+30*1*0,2)*2</t>
  </si>
  <si>
    <t>-197285718</t>
  </si>
  <si>
    <t>93,996*0,5 "Přepočtené koeficientem množství</t>
  </si>
  <si>
    <t>-1650209843</t>
  </si>
  <si>
    <t>143749436</t>
  </si>
  <si>
    <t>35*1,2*0,2*2+30*1*0,2*2</t>
  </si>
  <si>
    <t>2056282970</t>
  </si>
  <si>
    <t>28,8*7</t>
  </si>
  <si>
    <t>-1695668932</t>
  </si>
  <si>
    <t>1639859832</t>
  </si>
  <si>
    <t>35*1,2*0,4*2+30*1*0,4*2</t>
  </si>
  <si>
    <t>809998077</t>
  </si>
  <si>
    <t>2*3</t>
  </si>
  <si>
    <t>-415047327</t>
  </si>
  <si>
    <t>2022_4.10 - IO 06.2  Stoka F1</t>
  </si>
  <si>
    <t>-1778349318</t>
  </si>
  <si>
    <t>(2)*1,2+60*0,8</t>
  </si>
  <si>
    <t>1680405281</t>
  </si>
  <si>
    <t>-39572285</t>
  </si>
  <si>
    <t>1*8</t>
  </si>
  <si>
    <t>1347520059</t>
  </si>
  <si>
    <t>-1588399633</t>
  </si>
  <si>
    <t>-663097764</t>
  </si>
  <si>
    <t>-((2)*0,23*0,23*3,14+1*1+60*0,04*0,04*3,14)*2</t>
  </si>
  <si>
    <t>(2)*1,2*0,6*2+60*0,8*0,4*2</t>
  </si>
  <si>
    <t>-383097340</t>
  </si>
  <si>
    <t>1459927060</t>
  </si>
  <si>
    <t>(15*1,0*0,8)</t>
  </si>
  <si>
    <t>-153468231</t>
  </si>
  <si>
    <t>((2)*1,2*2,15"celkový výkop - při průměrné hloubce 2,15 m")*0,4+60*1,7*0,8*0,4</t>
  </si>
  <si>
    <t>-(2*1,2*0,2+60*0,2*0,8)*0,4"komunikace"</t>
  </si>
  <si>
    <t>-1125911658</t>
  </si>
  <si>
    <t>-271326678</t>
  </si>
  <si>
    <t>((2)*1,2*2,15"celkový výkop - při průměrné hloubce 2,15 m")*0,5+60*1,7*0,8*0,5-10</t>
  </si>
  <si>
    <t>-(2*1,2*0,2+60*0,2*0,8)*0,5"komunikace"</t>
  </si>
  <si>
    <t>1370253403</t>
  </si>
  <si>
    <t>((2)*1,2*2,15"celkový výkop - při průměrné hloubce 2,15 m")*0,05+60*1,7*0,8*0,05</t>
  </si>
  <si>
    <t>-(2*1,2*0,2+60*0,2*0,8)*0,05"komunikace"</t>
  </si>
  <si>
    <t>-1794833340</t>
  </si>
  <si>
    <t>151101101</t>
  </si>
  <si>
    <t>Zřízení příložného pažení a rozepření stěn rýh hl do 2 m</t>
  </si>
  <si>
    <t>-2013452052</t>
  </si>
  <si>
    <t>Zřízení pažení a rozepření stěn rýh pro podzemní vedení příložné pro jakoukoliv mezerovitost, hloubky do 2 m</t>
  </si>
  <si>
    <t>2*2,15+60*1,7*2</t>
  </si>
  <si>
    <t>151101111</t>
  </si>
  <si>
    <t>Odstranění příložného pažení a rozepření stěn rýh hl do 2 m</t>
  </si>
  <si>
    <t>-1142713110</t>
  </si>
  <si>
    <t>Odstranění pažení a rozepření stěn rýh pro podzemní vedení s uložením materiálu na vzdálenost do 3 m od kraje výkopu příložné, hloubky do 2 m</t>
  </si>
  <si>
    <t>2024667954</t>
  </si>
  <si>
    <t>((2)*1,2*2,15"celkový výkop - při průměrné hloubce 2,15 m")*0,9*2+60*1,7*0,8*0,9*2</t>
  </si>
  <si>
    <t>-(2*1,2*0,2+60*0,2*0,8)*0,9*2"komunikace"</t>
  </si>
  <si>
    <t>-1985523853</t>
  </si>
  <si>
    <t>((2)*1,2*2,15"celkový výkop - při průměrné hloubce 2,15 m")*0,1*2+60*1,7*0,8*0,1*2</t>
  </si>
  <si>
    <t>-(2*1,2*0,2+60*0,2*0,8)*0,1*2"komunikace"</t>
  </si>
  <si>
    <t>-1697424783</t>
  </si>
  <si>
    <t>1124997052</t>
  </si>
  <si>
    <t>-1804869016</t>
  </si>
  <si>
    <t>36,88-7,668</t>
  </si>
  <si>
    <t>-235912567</t>
  </si>
  <si>
    <t>((2)*1,2*2,15"celkový výkop - při průměrné hloubce 2,15 m")*0,1+60*1,7*0,8*0,1</t>
  </si>
  <si>
    <t>-(2*1,2*0,2+60*0,2*0,8)*0,1"komunikace"</t>
  </si>
  <si>
    <t>1381504355</t>
  </si>
  <si>
    <t>((2)*1,2*2,15"celkový výkop - při průměrné hloubce2,15 m")*0,9*2+60*1,7*0,8*0,9*2</t>
  </si>
  <si>
    <t>1524312666</t>
  </si>
  <si>
    <t>-888034961</t>
  </si>
  <si>
    <t>36,88*2</t>
  </si>
  <si>
    <t>1804416903</t>
  </si>
  <si>
    <t>(2)*1,2*(0,75+0,2)+1+60*0,8*(0,5+0,2)</t>
  </si>
  <si>
    <t>1090573368</t>
  </si>
  <si>
    <t>((2)*1,2*2,15"celkový výkop - při průměrné hloubce 2,15 m")+60*1,7*0,8</t>
  </si>
  <si>
    <t>-(2*1,2*0,2+60*0,2*0,8)"komunikace"</t>
  </si>
  <si>
    <t>(-(2)*1,2*0,75-60*0,8*0,5)"obsyp"</t>
  </si>
  <si>
    <t>1008818731</t>
  </si>
  <si>
    <t>-(1)*1*0,5 "šachty"-((2)*0,23*0,23+60*0,04*0,04)*3,14"potrubí"</t>
  </si>
  <si>
    <t>(2)*1,2*0,6+60*0,8*0,4</t>
  </si>
  <si>
    <t>-861995661</t>
  </si>
  <si>
    <t>2*1,2*0,15</t>
  </si>
  <si>
    <t>329283243</t>
  </si>
  <si>
    <t>-2014467113</t>
  </si>
  <si>
    <t>-1559874085</t>
  </si>
  <si>
    <t>60*0,8*0,1</t>
  </si>
  <si>
    <t>452313151</t>
  </si>
  <si>
    <t>Podkladní bloky z betonu prostého tř. C 20/25 otevřený výkop</t>
  </si>
  <si>
    <t>-121291849</t>
  </si>
  <si>
    <t>Podkladní a zajišťovací konstrukce z betonu prostého v otevřeném výkopu bloky pro potrubí z betonu tř. C 20/25</t>
  </si>
  <si>
    <t>0,11*1+0,02*1</t>
  </si>
  <si>
    <t>-738820776</t>
  </si>
  <si>
    <t>2*2*1,2+2*60*0,8</t>
  </si>
  <si>
    <t>1608264305</t>
  </si>
  <si>
    <t>441256795</t>
  </si>
  <si>
    <t>1,0*60</t>
  </si>
  <si>
    <t>-1087483492</t>
  </si>
  <si>
    <t>18544487</t>
  </si>
  <si>
    <t>2+60</t>
  </si>
  <si>
    <t>1457193066</t>
  </si>
  <si>
    <t>-679877960</t>
  </si>
  <si>
    <t>923448391</t>
  </si>
  <si>
    <t>1614726973</t>
  </si>
  <si>
    <t>1997671459</t>
  </si>
  <si>
    <t>-1289065010</t>
  </si>
  <si>
    <t>2-1,2</t>
  </si>
  <si>
    <t>0,8*1,025 "Přepočtené koeficientem množství</t>
  </si>
  <si>
    <t>-195070273</t>
  </si>
  <si>
    <t>633103665</t>
  </si>
  <si>
    <t>2126163090</t>
  </si>
  <si>
    <t>1398758762</t>
  </si>
  <si>
    <t>938272134</t>
  </si>
  <si>
    <t>1081477612</t>
  </si>
  <si>
    <t>-1006934423</t>
  </si>
  <si>
    <t>-1132433859</t>
  </si>
  <si>
    <t>-668971112</t>
  </si>
  <si>
    <t>-601372760</t>
  </si>
  <si>
    <t>5524101_r</t>
  </si>
  <si>
    <t>biologiocky pachový filtr pod kanalizační poklop</t>
  </si>
  <si>
    <t>-1397014980</t>
  </si>
  <si>
    <t>-834873330</t>
  </si>
  <si>
    <t>-1248059347</t>
  </si>
  <si>
    <t>857242121</t>
  </si>
  <si>
    <t>Montáž litinových tvarovek jednoosých přírubových otevřený výkop DN 80</t>
  </si>
  <si>
    <t>940066856</t>
  </si>
  <si>
    <t>55254045</t>
  </si>
  <si>
    <t>koleno přírubové z tvárné litiny,práškový epoxid tl 250µm s patkou N-kus DN 50</t>
  </si>
  <si>
    <t>2108516302</t>
  </si>
  <si>
    <t>4222110r</t>
  </si>
  <si>
    <t>spojovací materiál (šrouby, matky, atd.)</t>
  </si>
  <si>
    <t>-1432982971</t>
  </si>
  <si>
    <t>871211211</t>
  </si>
  <si>
    <t>Montáž potrubí z PE100 SDR 11 otevřený výkop svařovaných elektrotvarovkou D 63 x 5,8 mm</t>
  </si>
  <si>
    <t>-2122947470</t>
  </si>
  <si>
    <t>Montáž vodovodního potrubí z plastů v otevřeném výkopu z polyetylenu PE 100 svařovaných elektrotvarovkou SDR 11/PN16 D 63 x 5,8 mm</t>
  </si>
  <si>
    <t>WVN.KP103063W</t>
  </si>
  <si>
    <t>Trubka jednovrstvá PE 100 kanal SDR11 63x5,8 100m</t>
  </si>
  <si>
    <t>1586702980</t>
  </si>
  <si>
    <t>892241111</t>
  </si>
  <si>
    <t>Tlaková zkouška vodovodního potrubí do 80</t>
  </si>
  <si>
    <t>1512161198</t>
  </si>
  <si>
    <t>341413040-r</t>
  </si>
  <si>
    <t>vodič silový s Cu jádrem CYY 6 ,  6mm2</t>
  </si>
  <si>
    <t>1158040238</t>
  </si>
  <si>
    <t>Vodiče izolované s měděným jádrem CYY, podle ČSN 34 7421, CYY 6 o průřezu min. 6 mm2</t>
  </si>
  <si>
    <t>877211101</t>
  </si>
  <si>
    <t>Montáž elektrospojek na vodovodním potrubí z PE trub d 63</t>
  </si>
  <si>
    <t>489217321</t>
  </si>
  <si>
    <t>Montáž tvarovek na vodovodním plastovém potrubí z polyetylenu PE 100 elektrotvarovek SDR 11/PN16 spojek, oblouků nebo redukcí d 63</t>
  </si>
  <si>
    <t>28615972</t>
  </si>
  <si>
    <t>elektrospojka SDR11 PE 100 PN16 D 63mm</t>
  </si>
  <si>
    <t>-66257510</t>
  </si>
  <si>
    <t>WVN.FF485525W</t>
  </si>
  <si>
    <t>Lemový nákružek PE100 SDR11 63</t>
  </si>
  <si>
    <t>1054323701</t>
  </si>
  <si>
    <t>WVN.FF700211W</t>
  </si>
  <si>
    <t>Příruba PP/ocel PN10/16 63 DN50</t>
  </si>
  <si>
    <t>-576158711</t>
  </si>
  <si>
    <t>WVN.FF440711W</t>
  </si>
  <si>
    <t>Čelní těsnění s ocelovou výztuží PN16 63 DN50</t>
  </si>
  <si>
    <t>-892995779</t>
  </si>
  <si>
    <t>891182122</t>
  </si>
  <si>
    <t>Montáž kanalizačních šoupátek otevřený výkop DN 40</t>
  </si>
  <si>
    <t>1862397090</t>
  </si>
  <si>
    <t>Montáž kanalizačních armatur na potrubí šoupátek v otevřeném výkopu nebo v šachtách s osazením zemní soupravy (bez poklopů) DN 40</t>
  </si>
  <si>
    <t>42223016</t>
  </si>
  <si>
    <t>šoupátko domovní přípojky kanalizační ISO hrdla PN10 připojovací rozměr 40x50</t>
  </si>
  <si>
    <t>1718108479</t>
  </si>
  <si>
    <t>HWL.D60104001100</t>
  </si>
  <si>
    <t>PRO ODPADNÍ ŠOUPĚ D480 TELESKOPICKÁ 0,7-1,1 m 40/50/63 (0,7-1,1m)</t>
  </si>
  <si>
    <t>-166115382</t>
  </si>
  <si>
    <t>891219111</t>
  </si>
  <si>
    <t>Montáž navrtávacích pasů na potrubí z jakýchkoli trub DN 50</t>
  </si>
  <si>
    <t>-54316779</t>
  </si>
  <si>
    <t>Montáž vodovodních armatur na potrubí navrtávacích pasů s ventilem Jt 1 MPa, na potrubí z trub litinových, ocelových nebo plastických hmot DN 50</t>
  </si>
  <si>
    <t>HWL.527006305416</t>
  </si>
  <si>
    <t>PAS NAVRT. na potrubí z PE  63-5/4"</t>
  </si>
  <si>
    <t>-1977975347</t>
  </si>
  <si>
    <t>892372111</t>
  </si>
  <si>
    <t>Zabezpečení konců potrubí DN do 300 při tlakových zkouškách vodou</t>
  </si>
  <si>
    <t>804384703</t>
  </si>
  <si>
    <t>Tlakové zkoušky vodou zabezpečení konců potrubí při tlakových zkouškách DN do 300</t>
  </si>
  <si>
    <t>899401111</t>
  </si>
  <si>
    <t>Osazení poklopů litinových ventilových</t>
  </si>
  <si>
    <t>-1407106469</t>
  </si>
  <si>
    <t>42291402</t>
  </si>
  <si>
    <t>poklop litinový ventilový</t>
  </si>
  <si>
    <t>210019515</t>
  </si>
  <si>
    <t>891212122</t>
  </si>
  <si>
    <t>Montáž kanalizačních šoupátek otevřený výkop DN 50</t>
  </si>
  <si>
    <t>-449822585</t>
  </si>
  <si>
    <t>Montáž kanalizačních armatur na potrubí šoupátek v otevřeném výkopu nebo v šachtách s osazením zemní soupravy (bez poklopů) DN 50</t>
  </si>
  <si>
    <t>42221451</t>
  </si>
  <si>
    <t>šoupátko odpadní voda litina GGG 50 krátká stavební dl PN10/16 DN 50x150mm</t>
  </si>
  <si>
    <t>373190513</t>
  </si>
  <si>
    <t>HWL.348100000000</t>
  </si>
  <si>
    <t>PODKLAD. DESKA  UNI UNI</t>
  </si>
  <si>
    <t>-391261081</t>
  </si>
  <si>
    <t>HWL.R51008000002</t>
  </si>
  <si>
    <t>SOUP.ZEM.TEL+POKL.L=1,1-2,0 80 (1,1-2,0 m)</t>
  </si>
  <si>
    <t>sada</t>
  </si>
  <si>
    <t>140283762</t>
  </si>
  <si>
    <t>HWL.D60104001800</t>
  </si>
  <si>
    <t>PRO ODPADNÍ ŠOUPĚ D480 TELESKOPICKÁ 1,3-1,8 m 40/50/63 (1,3-1,8m)</t>
  </si>
  <si>
    <t>1369546838</t>
  </si>
  <si>
    <t>891247112</t>
  </si>
  <si>
    <t>Montáž hydrantů podzemních DN 80</t>
  </si>
  <si>
    <t>1756291995</t>
  </si>
  <si>
    <t>Montáž vodovodních armatur na potrubí hydrantů podzemních (bez osazení poklopů) DN 80</t>
  </si>
  <si>
    <t>HWL.D81005015016</t>
  </si>
  <si>
    <t>SOUPRAVA PROPLACHOVACÍ NA ODPADNÍ VODU 50/1,5 m</t>
  </si>
  <si>
    <t>497786509</t>
  </si>
  <si>
    <t>899401112</t>
  </si>
  <si>
    <t>Osazení poklopů litinových šoupátkových</t>
  </si>
  <si>
    <t>-588257749</t>
  </si>
  <si>
    <t>422913520</t>
  </si>
  <si>
    <t>poklop litinový 1750-šoupátkový</t>
  </si>
  <si>
    <t>1218430238</t>
  </si>
  <si>
    <t>899401113</t>
  </si>
  <si>
    <t>Osazení poklopů litinových hydrantových</t>
  </si>
  <si>
    <t>-881737859</t>
  </si>
  <si>
    <t>42291452</t>
  </si>
  <si>
    <t>poklop litinový hydrantový DN 80</t>
  </si>
  <si>
    <t>-1191413197</t>
  </si>
  <si>
    <t>899431111</t>
  </si>
  <si>
    <t>Výšková úprava uličního vstupu nebo vpusti do 200 mm zvýšením krycího hrnce, šoupěte nebo hydrantu</t>
  </si>
  <si>
    <t>15079294</t>
  </si>
  <si>
    <t>Výšková úprava uličního vstupu nebo vpusti do 200 mm zvýšením krycího hrnce, šoupěte nebo hydrantu bez úpravy armatur</t>
  </si>
  <si>
    <t>1+2</t>
  </si>
  <si>
    <t>899712111</t>
  </si>
  <si>
    <t>Orientační tabulky na zdivu</t>
  </si>
  <si>
    <t>-1604493286</t>
  </si>
  <si>
    <t>Orientační tabulky na vodovodních a kanalizačních řadech na zdivu</t>
  </si>
  <si>
    <t>-1253394608</t>
  </si>
  <si>
    <t>(2+60)*2</t>
  </si>
  <si>
    <t>-1716372372</t>
  </si>
  <si>
    <t>966124318</t>
  </si>
  <si>
    <t>62*2*2</t>
  </si>
  <si>
    <t>1759928678</t>
  </si>
  <si>
    <t>((2)*1,2*0,2)*2+60*0,8*0,2*2</t>
  </si>
  <si>
    <t>983232648</t>
  </si>
  <si>
    <t>-1003910195</t>
  </si>
  <si>
    <t>876140078</t>
  </si>
  <si>
    <t>20,16*7</t>
  </si>
  <si>
    <t>-622154110</t>
  </si>
  <si>
    <t>1754007934</t>
  </si>
  <si>
    <t>((2)*1,2*0,4)*2+60*0,8*0,4*2</t>
  </si>
  <si>
    <t>-1724014649</t>
  </si>
  <si>
    <t>933956029</t>
  </si>
  <si>
    <t>2022_4.11 - IO 07.1  Tlakový řad T1</t>
  </si>
  <si>
    <t>2055180184</t>
  </si>
  <si>
    <t>3*1,2+71,4*0,8</t>
  </si>
  <si>
    <t>595680779</t>
  </si>
  <si>
    <t>3*1,7+8,6*1,3</t>
  </si>
  <si>
    <t>-868417561</t>
  </si>
  <si>
    <t>3*1,8+8,6*1,4</t>
  </si>
  <si>
    <t>270723429</t>
  </si>
  <si>
    <t>-162155285</t>
  </si>
  <si>
    <t>909147208</t>
  </si>
  <si>
    <t>2117760297</t>
  </si>
  <si>
    <t>-944368481</t>
  </si>
  <si>
    <t>-((3)*0,23*0,23*3,14+1*1+71,4*0,04*0,04*3,14)*2</t>
  </si>
  <si>
    <t>3*1,2*0,6*2+71,4*0,8*0,4*2</t>
  </si>
  <si>
    <t>1313966673</t>
  </si>
  <si>
    <t>-1063196254</t>
  </si>
  <si>
    <t>134759617</t>
  </si>
  <si>
    <t>-1953019916</t>
  </si>
  <si>
    <t>1834969565</t>
  </si>
  <si>
    <t>((3)*1,2*2,15"celkový výkop - při průměrné hloubce 2,15 m")*0,5+71,4*1,7*0,8*0,5-10</t>
  </si>
  <si>
    <t>-(3*1,2*0,35+71,4*0,2*0,8+8,6*0,15*0,8)*0,5"komunikace"</t>
  </si>
  <si>
    <t>586770542</t>
  </si>
  <si>
    <t>((3)*1,2*2,15"celkový výkop - při průměrné hloubce 2,15 m")*0,05+71,4*1,7*0,8*0,05</t>
  </si>
  <si>
    <t>-(3*1,2*0,35+71,4*0,2*0,8+8,6*0,15*0,8)*0,05"komunikace"</t>
  </si>
  <si>
    <t>1713678498</t>
  </si>
  <si>
    <t>843401784</t>
  </si>
  <si>
    <t>3*2,15+71,4*1,7*2</t>
  </si>
  <si>
    <t>948253178</t>
  </si>
  <si>
    <t>-717690906</t>
  </si>
  <si>
    <t>((3)*1,2*2,15"celkový výkop - při průměrné hloubce 2,15 m")*0,9*2+71,4*1,7*0,8*0,9*2</t>
  </si>
  <si>
    <t>-(3*1,2*0,35+71,4*0,2*0,8+8,6*0,15*0,8)*0,9*2"komunikace"</t>
  </si>
  <si>
    <t>-1312234738</t>
  </si>
  <si>
    <t>((3)*1,2*2,15"celkový výkop - při průměrné hloubce 2,15 m")*0,1*2+71,4*1,7*0,8*0,1*2</t>
  </si>
  <si>
    <t>-(3*1,2*0,35+71,4*0,2*0,8+8,6*0,15*0,8)*0,1*2"komunikace"</t>
  </si>
  <si>
    <t>1476957848</t>
  </si>
  <si>
    <t>939845452</t>
  </si>
  <si>
    <t>1911892123</t>
  </si>
  <si>
    <t>44,404-9,112</t>
  </si>
  <si>
    <t>-1805288838</t>
  </si>
  <si>
    <t>1804470296</t>
  </si>
  <si>
    <t>((3)*1,2*2,15"celkový výkop - při průměrné hloubce2,15 m")*0,9*2+71,4*1,7*0,8*0,9*2</t>
  </si>
  <si>
    <t>-(3*1,2*0,35+71,4*0,2*0,8+8,6-0,8*0,2)*0,9*2"komunikace"</t>
  </si>
  <si>
    <t>-73345888</t>
  </si>
  <si>
    <t>((3)*1,2*2,15"celkový výkop - při průměrné hloubce2,15 m")*0,1*2+71,4*1,7*0,8*0,1*2</t>
  </si>
  <si>
    <t>-(3*1,2*0,35+71,4*0,2*0,8+8,6-0,8*0,2)*0,1*2"komunikace"</t>
  </si>
  <si>
    <t>-1549648799</t>
  </si>
  <si>
    <t>44,404*2</t>
  </si>
  <si>
    <t>-1226768651</t>
  </si>
  <si>
    <t>3*1,2*(0,75+0,2)+1+71,4*0,8*(0,5+0,2)</t>
  </si>
  <si>
    <t>-1739600775</t>
  </si>
  <si>
    <t>(3*1,2*2,15"celkový výkop - při průměrné hloubce 2,15 m")+71,4*1,7*0,8</t>
  </si>
  <si>
    <t>-(3*1,2*0,35+71,4*0,2*0,8+8,6*0,8*0,15)"komunikace"</t>
  </si>
  <si>
    <t>(-(3)*1,2*0,75-71,4*0,8*0,5)"obsyp"</t>
  </si>
  <si>
    <t>295228345</t>
  </si>
  <si>
    <t>-(1)*1*0,5 "šachty"-((3)*0,23*0,23+71,4*0,04*0,04)*3,14"potrubí"</t>
  </si>
  <si>
    <t>3*1,2*0,6+71,4*0,8*0,4</t>
  </si>
  <si>
    <t>-724522764</t>
  </si>
  <si>
    <t>3*1,2*0,15</t>
  </si>
  <si>
    <t>-1881723565</t>
  </si>
  <si>
    <t>834906467</t>
  </si>
  <si>
    <t>-109170657</t>
  </si>
  <si>
    <t>71,4*0,8*0,1</t>
  </si>
  <si>
    <t>-548707426</t>
  </si>
  <si>
    <t>-1422588213</t>
  </si>
  <si>
    <t>2*3*1,2+2*71,4*0,8</t>
  </si>
  <si>
    <t>666786520</t>
  </si>
  <si>
    <t>-369260826</t>
  </si>
  <si>
    <t>20*0,5</t>
  </si>
  <si>
    <t>-2138556614</t>
  </si>
  <si>
    <t>1,0*71,4</t>
  </si>
  <si>
    <t>2095953769</t>
  </si>
  <si>
    <t>3*1,2+8,6*0,8</t>
  </si>
  <si>
    <t>1577074120</t>
  </si>
  <si>
    <t>3*1,7+8,6*1,3+3*1,8+8,6*1,4</t>
  </si>
  <si>
    <t>722864987</t>
  </si>
  <si>
    <t>1898332765</t>
  </si>
  <si>
    <t>1637124483</t>
  </si>
  <si>
    <t>3*2+8,6*2</t>
  </si>
  <si>
    <t>-457772349</t>
  </si>
  <si>
    <t>-13913441</t>
  </si>
  <si>
    <t>2028481382</t>
  </si>
  <si>
    <t>-1730289046</t>
  </si>
  <si>
    <t>-821792980</t>
  </si>
  <si>
    <t>-1989180297</t>
  </si>
  <si>
    <t>-270481986</t>
  </si>
  <si>
    <t>3-1,2</t>
  </si>
  <si>
    <t>1,8*1,025 "Přepočtené koeficientem množství</t>
  </si>
  <si>
    <t>-299790890</t>
  </si>
  <si>
    <t>-777538355</t>
  </si>
  <si>
    <t>1416429253</t>
  </si>
  <si>
    <t>-1455607005</t>
  </si>
  <si>
    <t>2050737246</t>
  </si>
  <si>
    <t>-425337738</t>
  </si>
  <si>
    <t>-1430289864</t>
  </si>
  <si>
    <t>-1038176903</t>
  </si>
  <si>
    <t>1748780598</t>
  </si>
  <si>
    <t>952577524</t>
  </si>
  <si>
    <t>-1235703122</t>
  </si>
  <si>
    <t>-703022741</t>
  </si>
  <si>
    <t>871241211</t>
  </si>
  <si>
    <t>Montáž potrubí z PE100 SDR 11 otevřený výkop svařovaných elektrotvarovkou D 90 x 8,2 mm</t>
  </si>
  <si>
    <t>-695924363</t>
  </si>
  <si>
    <t>Montáž vodovodního potrubí z plastů v otevřeném výkopu z polyetylenu PE 100 svařovaných elektrotvarovkou SDR 11/PN16 D 90 x 8,2 mm</t>
  </si>
  <si>
    <t>28613735</t>
  </si>
  <si>
    <t>potrubí kanalizační třívrstvé PE100 SDR11 s dodatečným opláštěním a integrovaným detekčním vodičem, 90x8,2mm</t>
  </si>
  <si>
    <t>703739710</t>
  </si>
  <si>
    <t>1106219748</t>
  </si>
  <si>
    <t>55251810</t>
  </si>
  <si>
    <t>koleno přírubové s patkou pro připojení k hydrantu 80/90mm</t>
  </si>
  <si>
    <t>-232112444</t>
  </si>
  <si>
    <t>spojovací materiál (šrouby, matky, podložky,bandáže atd.)</t>
  </si>
  <si>
    <t>-1324636859</t>
  </si>
  <si>
    <t>877241101</t>
  </si>
  <si>
    <t>Montáž elektrospojek na vodovodním potrubí z PE trub d 90</t>
  </si>
  <si>
    <t>2044886200</t>
  </si>
  <si>
    <t>Montáž tvarovek na vodovodním plastovém potrubí z polyetylenu PE 100 elektrotvarovek SDR 11/PN16 spojek, oblouků nebo redukcí d 90</t>
  </si>
  <si>
    <t>28615974</t>
  </si>
  <si>
    <t>elektrospojka SDR11 PE 100 PN16 D 90mm</t>
  </si>
  <si>
    <t>-1542931142</t>
  </si>
  <si>
    <t>28653135</t>
  </si>
  <si>
    <t>nákružek lemový PE 100 SDR11 90mm</t>
  </si>
  <si>
    <t>-1785903040</t>
  </si>
  <si>
    <t>WVN.FF700213W</t>
  </si>
  <si>
    <t>Příruba PP/ocel PN10/16 90 DN80</t>
  </si>
  <si>
    <t>1565229692</t>
  </si>
  <si>
    <t>WVN.FF440713W</t>
  </si>
  <si>
    <t>Čelní těsnění s ocelovou výztuží PN16 90 DN80</t>
  </si>
  <si>
    <t>2005435276</t>
  </si>
  <si>
    <t>-249154946</t>
  </si>
  <si>
    <t>2108242720</t>
  </si>
  <si>
    <t>2117464328</t>
  </si>
  <si>
    <t>891242122</t>
  </si>
  <si>
    <t>Montáž kanalizačních šoupátek otevřený výkop DN 80</t>
  </si>
  <si>
    <t>-773447061</t>
  </si>
  <si>
    <t>Montáž kanalizačních armatur na potrubí šoupátek v otevřeném výkopu nebo v šachtách s osazením zemní soupravy (bez poklopů) DN 80</t>
  </si>
  <si>
    <t>42221453</t>
  </si>
  <si>
    <t>šoupátko odpadní voda litina GGG 50 krátká stavební dl PN10/16 DN 80x180mm</t>
  </si>
  <si>
    <t>-369848468</t>
  </si>
  <si>
    <t>-1346920791</t>
  </si>
  <si>
    <t>2084552116</t>
  </si>
  <si>
    <t>891249111</t>
  </si>
  <si>
    <t>Montáž navrtávacích pasů na potrubí z jakýchkoli trub DN 80</t>
  </si>
  <si>
    <t>1568037334</t>
  </si>
  <si>
    <t>Montáž vodovodních armatur na potrubí navrtávacích pasů s ventilem Jt 1 MPa, na potrubí z trub litinových, ocelových nebo plastických hmot DN 80</t>
  </si>
  <si>
    <t>HWL.335008005416</t>
  </si>
  <si>
    <t>PAS NAVRTÁVACÍ  80-5/4"</t>
  </si>
  <si>
    <t>-808760944</t>
  </si>
  <si>
    <t>PAS NAVRTÁVACÍ 80-5/4"</t>
  </si>
  <si>
    <t>122690543</t>
  </si>
  <si>
    <t>HWL.D81008015016</t>
  </si>
  <si>
    <t>SOUPRAVA PROPLACHOVACÍ NA ODPADNÍ VODU 80/1,5 m</t>
  </si>
  <si>
    <t>1052395667</t>
  </si>
  <si>
    <t>-973343383</t>
  </si>
  <si>
    <t>71,4</t>
  </si>
  <si>
    <t>-1203795253</t>
  </si>
  <si>
    <t>366804805</t>
  </si>
  <si>
    <t>-986961471</t>
  </si>
  <si>
    <t>785585673</t>
  </si>
  <si>
    <t>2011971795</t>
  </si>
  <si>
    <t>-1359781604</t>
  </si>
  <si>
    <t>-1394958359</t>
  </si>
  <si>
    <t>1486473777</t>
  </si>
  <si>
    <t>-467875137</t>
  </si>
  <si>
    <t>-1506453220</t>
  </si>
  <si>
    <t>1628331990</t>
  </si>
  <si>
    <t>-1554104163</t>
  </si>
  <si>
    <t>3+71,4</t>
  </si>
  <si>
    <t>-1556496676</t>
  </si>
  <si>
    <t>(3+71,4)*2</t>
  </si>
  <si>
    <t>1360016387</t>
  </si>
  <si>
    <t>367071137</t>
  </si>
  <si>
    <t>563578404</t>
  </si>
  <si>
    <t>74,4*2*2</t>
  </si>
  <si>
    <t>1164543576</t>
  </si>
  <si>
    <t>1156374962</t>
  </si>
  <si>
    <t>(3*1,7*0,15)*2+0,8*8,6*0,15*2</t>
  </si>
  <si>
    <t>(3*1,2*0,2)*2+0,8*71,4*2*0,2</t>
  </si>
  <si>
    <t>-440106334</t>
  </si>
  <si>
    <t>27,882*7</t>
  </si>
  <si>
    <t>-547150022</t>
  </si>
  <si>
    <t>1617137991</t>
  </si>
  <si>
    <t>(3*1,2*0,4)*2+0,8*71,4*2*0,4</t>
  </si>
  <si>
    <t>-1281995137</t>
  </si>
  <si>
    <t>-518813082</t>
  </si>
  <si>
    <t>342010963</t>
  </si>
  <si>
    <t>-1868476513</t>
  </si>
  <si>
    <t>552271518</t>
  </si>
  <si>
    <t>2022_4.12 - IO 07.2  Tlakový řad T2</t>
  </si>
  <si>
    <t>1156546309</t>
  </si>
  <si>
    <t>3,3*1,2+88,2*0,8</t>
  </si>
  <si>
    <t>607274497</t>
  </si>
  <si>
    <t>3,3*1,7</t>
  </si>
  <si>
    <t>-314745938</t>
  </si>
  <si>
    <t>3,3*1,8</t>
  </si>
  <si>
    <t>797149615</t>
  </si>
  <si>
    <t>-174418254</t>
  </si>
  <si>
    <t>402811531</t>
  </si>
  <si>
    <t>1472605920</t>
  </si>
  <si>
    <t>-819321434</t>
  </si>
  <si>
    <t>-((3,3)*0,23*0,23*3,14+1*1+88,2*0,04*0,04*3,14)*2</t>
  </si>
  <si>
    <t>3,3*1,2*0,6*2+88,2*0,8*0,4*2</t>
  </si>
  <si>
    <t>1070828236</t>
  </si>
  <si>
    <t>335426523</t>
  </si>
  <si>
    <t>(88*1,0*0,8)</t>
  </si>
  <si>
    <t>1153277977</t>
  </si>
  <si>
    <t>772842466</t>
  </si>
  <si>
    <t>667518276</t>
  </si>
  <si>
    <t>((3,3)*1,2*2,2"celkový výkop - při průměrné hloubce 2,2 m")*0,5+88,2*1,7*0,8*0,5-10</t>
  </si>
  <si>
    <t>-(3,3*1,2*0,35+88,2*0,2*0,8)*0,5"komunikace"</t>
  </si>
  <si>
    <t>548448904</t>
  </si>
  <si>
    <t>((3,3)*1,2*2,2"celkový výkop - při průměrné hloubce 2,2 m")*0,05+88,2*1,7*0,8*0,05</t>
  </si>
  <si>
    <t>-(3,3*1,2*0,35+88,2*0,2*0,8)*0,05"komunikace"</t>
  </si>
  <si>
    <t>-1401972206</t>
  </si>
  <si>
    <t>456523771</t>
  </si>
  <si>
    <t>3,3*2,2+88,2*1,7*2</t>
  </si>
  <si>
    <t>1310261200</t>
  </si>
  <si>
    <t>-181009488</t>
  </si>
  <si>
    <t>((3,3)*1,2*2,2"celkový výkop - při průměrné hloubce 2,2m")*0,9*2+88,2*1,7*0,8*0,9*2</t>
  </si>
  <si>
    <t>-(3,3*1,2*0,35+88,2*0,2*0,8)*0,9*2"komunikace"</t>
  </si>
  <si>
    <t>1363594297</t>
  </si>
  <si>
    <t>((3,3)*1,2*2,2"celkový výkop - při průměrné hloubce 2,2m")*0,1*2+88,2*1,7*0,8*0,1*2</t>
  </si>
  <si>
    <t>-(3,3*1,2*0,35+88,2*0,2*0,8)*0,1*2"komunikace"</t>
  </si>
  <si>
    <t>2135141074</t>
  </si>
  <si>
    <t>((3,3)*1,2*2,2"celkový výkop - při průměrné hloubce 2,2 m")*0,9*2+88,2*1,7*0,8*0,9*2</t>
  </si>
  <si>
    <t>473677034</t>
  </si>
  <si>
    <t>((3,3)*1,2*2,2"celkový výkop - při průměrné hloubce 2,2 m")*0,1*2+88,2*1,7*0,8*0,1*2</t>
  </si>
  <si>
    <t>-645063417</t>
  </si>
  <si>
    <t>54,154-22,623</t>
  </si>
  <si>
    <t>-1617909329</t>
  </si>
  <si>
    <t>1721080908</t>
  </si>
  <si>
    <t>((3,3)*1,2*2,2"celkový výkop - při průměrné hloubce2,2 m")*0,9*2+88,2*1,7*0,8*0,9*2</t>
  </si>
  <si>
    <t>-(3,3*1,2*0,2+88,2*0,2*0,8)*0,9*2"komunikace"</t>
  </si>
  <si>
    <t>-420448890</t>
  </si>
  <si>
    <t>((3,3)*1,2*2,2"celkový výkop - při průměrné hloubce2,2 m")*0,1*2+88,2*1,7*0,8*0,1*2</t>
  </si>
  <si>
    <t>-(3,3*1,2*0,2+88,2*0,2*0,8)*0,1*2"komunikace"</t>
  </si>
  <si>
    <t>1085925988</t>
  </si>
  <si>
    <t>54,154*2</t>
  </si>
  <si>
    <t>1613720715</t>
  </si>
  <si>
    <t>3,3*1,2*(0,75+0,2)+1+88,2*0,8*(0,5+0,2)</t>
  </si>
  <si>
    <t>-1913655948</t>
  </si>
  <si>
    <t>(3,3*1,2*2,2"celkový výkop - při průměrné hloubce 2,2 m")+88,2*1,7*0,8</t>
  </si>
  <si>
    <t>-(3,3*1,2*0,35+88,2*0,2*0,8)"komunikace"</t>
  </si>
  <si>
    <t>(-(3,3)*1,2*0,75-88,2*0,8*0,5)"obsyp"</t>
  </si>
  <si>
    <t>328719551</t>
  </si>
  <si>
    <t>-(1)*1*0,5 "šachty"-((3,3)*0,23*0,23+88,2*0,04*0,04)*3,14"potrubí"</t>
  </si>
  <si>
    <t>3,3*1,2*0,6+88,2*0,8*0,4</t>
  </si>
  <si>
    <t>1998350182</t>
  </si>
  <si>
    <t>3,3*1,2*0,15</t>
  </si>
  <si>
    <t>1593679679</t>
  </si>
  <si>
    <t>3,3</t>
  </si>
  <si>
    <t>1132418329</t>
  </si>
  <si>
    <t>87911434</t>
  </si>
  <si>
    <t>88,2*0,8*0,1</t>
  </si>
  <si>
    <t>2035461252</t>
  </si>
  <si>
    <t>-381752196</t>
  </si>
  <si>
    <t>2*3,3*1,2+2*88,2*0,8</t>
  </si>
  <si>
    <t>-1425086785</t>
  </si>
  <si>
    <t>1216741221</t>
  </si>
  <si>
    <t>-11479798</t>
  </si>
  <si>
    <t>1*88,2</t>
  </si>
  <si>
    <t>-1835461296</t>
  </si>
  <si>
    <t>3,3*1,2</t>
  </si>
  <si>
    <t>710581573</t>
  </si>
  <si>
    <t>3,3*(1,7+1,8)</t>
  </si>
  <si>
    <t>883127861</t>
  </si>
  <si>
    <t>3,3*1,7+3,3*1,8</t>
  </si>
  <si>
    <t>1334786791</t>
  </si>
  <si>
    <t>-1554657075</t>
  </si>
  <si>
    <t>3,3*2</t>
  </si>
  <si>
    <t>-343029752</t>
  </si>
  <si>
    <t>-1998275744</t>
  </si>
  <si>
    <t>-1853344107</t>
  </si>
  <si>
    <t>3,3+88,2</t>
  </si>
  <si>
    <t>1974462101</t>
  </si>
  <si>
    <t>-1385452826</t>
  </si>
  <si>
    <t>-14644009</t>
  </si>
  <si>
    <t>243284849</t>
  </si>
  <si>
    <t>-419396211</t>
  </si>
  <si>
    <t>3,3-1,2</t>
  </si>
  <si>
    <t>2,1*1,025 "Přepočtené koeficientem množství</t>
  </si>
  <si>
    <t>-1708242740</t>
  </si>
  <si>
    <t>846851979</t>
  </si>
  <si>
    <t>1412583916</t>
  </si>
  <si>
    <t>-1831817604</t>
  </si>
  <si>
    <t>-1768677511</t>
  </si>
  <si>
    <t>412875291</t>
  </si>
  <si>
    <t>-1924352497</t>
  </si>
  <si>
    <t>-472043814</t>
  </si>
  <si>
    <t>-1164229459</t>
  </si>
  <si>
    <t>790475164</t>
  </si>
  <si>
    <t>-1325729170</t>
  </si>
  <si>
    <t>1771248458</t>
  </si>
  <si>
    <t>-1257421478</t>
  </si>
  <si>
    <t>-288592983</t>
  </si>
  <si>
    <t>-1418550154</t>
  </si>
  <si>
    <t>-1976590382</t>
  </si>
  <si>
    <t>2031759168</t>
  </si>
  <si>
    <t>88,2</t>
  </si>
  <si>
    <t>-1447773265</t>
  </si>
  <si>
    <t>-1278447097</t>
  </si>
  <si>
    <t>-624418853</t>
  </si>
  <si>
    <t>-1243833746</t>
  </si>
  <si>
    <t>-1107047650</t>
  </si>
  <si>
    <t>1835775548</t>
  </si>
  <si>
    <t>WVN.FF081011W</t>
  </si>
  <si>
    <t>Oblouk 22° PE100 SDR11 63</t>
  </si>
  <si>
    <t>-1289501231</t>
  </si>
  <si>
    <t>WVN.FF091011W</t>
  </si>
  <si>
    <t>Oblouk 11° PE100 SDR11 63</t>
  </si>
  <si>
    <t>1872967305</t>
  </si>
  <si>
    <t>1361698177</t>
  </si>
  <si>
    <t>895732046</t>
  </si>
  <si>
    <t>-1038228725</t>
  </si>
  <si>
    <t>-2065392018</t>
  </si>
  <si>
    <t>2039709673</t>
  </si>
  <si>
    <t>1278921729</t>
  </si>
  <si>
    <t>-624056991</t>
  </si>
  <si>
    <t>1909247940</t>
  </si>
  <si>
    <t>-1431964074</t>
  </si>
  <si>
    <t>-1284243908</t>
  </si>
  <si>
    <t>1363521315</t>
  </si>
  <si>
    <t>1519818166</t>
  </si>
  <si>
    <t>-1945161456</t>
  </si>
  <si>
    <t>-515136198</t>
  </si>
  <si>
    <t>-1443113916</t>
  </si>
  <si>
    <t>-33870666</t>
  </si>
  <si>
    <t>1310367278</t>
  </si>
  <si>
    <t>-1014789436</t>
  </si>
  <si>
    <t>2143425189</t>
  </si>
  <si>
    <t>1723564535</t>
  </si>
  <si>
    <t>-752291988</t>
  </si>
  <si>
    <t>9594596</t>
  </si>
  <si>
    <t>1+4</t>
  </si>
  <si>
    <t>1474190857</t>
  </si>
  <si>
    <t>-848610157</t>
  </si>
  <si>
    <t>(3,3+88,2)*2</t>
  </si>
  <si>
    <t>-1309051629</t>
  </si>
  <si>
    <t>-948676726</t>
  </si>
  <si>
    <t>-798961712</t>
  </si>
  <si>
    <t>91,5*2*2</t>
  </si>
  <si>
    <t>-1162376577</t>
  </si>
  <si>
    <t>(3,3*1,7*0,15)*2</t>
  </si>
  <si>
    <t>99580639</t>
  </si>
  <si>
    <t>(3,3*1,2*0,2)*2+0,8*88,2*2*0,2</t>
  </si>
  <si>
    <t>-1216936579</t>
  </si>
  <si>
    <t>92058308</t>
  </si>
  <si>
    <t>-915755896</t>
  </si>
  <si>
    <t>805490180</t>
  </si>
  <si>
    <t>31,491*7</t>
  </si>
  <si>
    <t>1595185796</t>
  </si>
  <si>
    <t>-106158931</t>
  </si>
  <si>
    <t>(3,3*1,2*0,55)*2+0,8*88,2*2*0,4</t>
  </si>
  <si>
    <t>-526624498</t>
  </si>
  <si>
    <t>-1151811952</t>
  </si>
  <si>
    <t>2022_4.13 - IO 07.3 Tlakový řad T3</t>
  </si>
  <si>
    <t>1071162382</t>
  </si>
  <si>
    <t>(5,3)*1,2+53*0,8</t>
  </si>
  <si>
    <t>-233120082</t>
  </si>
  <si>
    <t>-1444705828</t>
  </si>
  <si>
    <t>-1170033217</t>
  </si>
  <si>
    <t>-1043597619</t>
  </si>
  <si>
    <t>-1657127722</t>
  </si>
  <si>
    <t>-((5,3)*0,23*0,23*3,14+1*1+53*0,04*0,04*3,14)*2</t>
  </si>
  <si>
    <t>(5,3)*1,2*0,6*2+53*0,8*0,4*2</t>
  </si>
  <si>
    <t>-759225250</t>
  </si>
  <si>
    <t>-1542897512</t>
  </si>
  <si>
    <t>-1725994623</t>
  </si>
  <si>
    <t>-1813354352</t>
  </si>
  <si>
    <t>1946743821</t>
  </si>
  <si>
    <t>((5,3)*1,2*1,85"celkový výkop - při průměrné hloubce 1,85 m")*0,5+53*1,7*0,8*0,5-6</t>
  </si>
  <si>
    <t>-(5,3*1,2*0,2+53*0,2*0,8)*0,5"komunikace"</t>
  </si>
  <si>
    <t>-1325833401</t>
  </si>
  <si>
    <t>1352031092</t>
  </si>
  <si>
    <t>998747262</t>
  </si>
  <si>
    <t>5,3*1,85+53*1,7*2</t>
  </si>
  <si>
    <t>-883765635</t>
  </si>
  <si>
    <t>-66405794</t>
  </si>
  <si>
    <t>((5,3)*1,2*1,85"celkový výkop - při průměrné hloubce 1,85 m")*0,9*2+53*1,7*0,8*0,9*2</t>
  </si>
  <si>
    <t>-(5,3*1,2*0,2+53*0,2*0,8)*0,9*2"komunikace"</t>
  </si>
  <si>
    <t>144574147</t>
  </si>
  <si>
    <t>((5,3)*1,2*1,85"celkový výkop - při průměrné hloubce 1,85 m")*0,1*2+53*1,7*0,8*0,1*2</t>
  </si>
  <si>
    <t>-(5,3*1,2*0,2+53*0,2*0,8)*0,1*2"komunikace"</t>
  </si>
  <si>
    <t>-813050888</t>
  </si>
  <si>
    <t>-59298157</t>
  </si>
  <si>
    <t>314163918</t>
  </si>
  <si>
    <t>36,722-7,41</t>
  </si>
  <si>
    <t>959187037</t>
  </si>
  <si>
    <t>-1239027229</t>
  </si>
  <si>
    <t>-433177789</t>
  </si>
  <si>
    <t>181063729</t>
  </si>
  <si>
    <t>(5,3)*1,2*(0,75+0,2)+1+53*0,8*(0,5+0,2)</t>
  </si>
  <si>
    <t>-546417176</t>
  </si>
  <si>
    <t>36,722*2</t>
  </si>
  <si>
    <t>1609627513</t>
  </si>
  <si>
    <t>((5,3)*1,2*1,85"celkový výkop - při průměrné hloubce 1,85 m")+53*1,7*0,8</t>
  </si>
  <si>
    <t>-(5,3*1,2*0,2+53*0,2*0,8)"komunikace"</t>
  </si>
  <si>
    <t>(-(5,3)*1,2*0,75-53*0,8*0,5)"obsyp"</t>
  </si>
  <si>
    <t>413004511</t>
  </si>
  <si>
    <t>-(1)*1*0,5 "šachty"-((5,3)*0,23*0,23+53*0,04*0,04)*3,14"potrubí"</t>
  </si>
  <si>
    <t>(5,3)*1,2*0,6+53*0,8*0,4</t>
  </si>
  <si>
    <t>482802617</t>
  </si>
  <si>
    <t>5,3*1,2*0,15</t>
  </si>
  <si>
    <t>-1923501531</t>
  </si>
  <si>
    <t>831858504</t>
  </si>
  <si>
    <t>839977208</t>
  </si>
  <si>
    <t>53*0,8*0,1</t>
  </si>
  <si>
    <t>-892328203</t>
  </si>
  <si>
    <t>0,11*1+0,02*1+0,06*1+0,06*2</t>
  </si>
  <si>
    <t>-2065616278</t>
  </si>
  <si>
    <t>2*5,3*1,2+2*53*0,8</t>
  </si>
  <si>
    <t>1633116223</t>
  </si>
  <si>
    <t>40*0,5</t>
  </si>
  <si>
    <t>-534076148</t>
  </si>
  <si>
    <t>1*53</t>
  </si>
  <si>
    <t>-1937829804</t>
  </si>
  <si>
    <t>-1920222661</t>
  </si>
  <si>
    <t>5,3+53</t>
  </si>
  <si>
    <t>522440747</t>
  </si>
  <si>
    <t>-1435712856</t>
  </si>
  <si>
    <t>4,1*1,025 "Přepočtené koeficientem množství</t>
  </si>
  <si>
    <t>-457120889</t>
  </si>
  <si>
    <t>-778429635</t>
  </si>
  <si>
    <t>-406363362</t>
  </si>
  <si>
    <t>528373394</t>
  </si>
  <si>
    <t>1242505926</t>
  </si>
  <si>
    <t>-2123259976</t>
  </si>
  <si>
    <t>1524190307</t>
  </si>
  <si>
    <t>2098022904</t>
  </si>
  <si>
    <t>1426723213</t>
  </si>
  <si>
    <t>1431699346</t>
  </si>
  <si>
    <t>1632966003</t>
  </si>
  <si>
    <t>2115387697</t>
  </si>
  <si>
    <t>1831369985</t>
  </si>
  <si>
    <t>-1094784390</t>
  </si>
  <si>
    <t>1951123105</t>
  </si>
  <si>
    <t>-1647381980</t>
  </si>
  <si>
    <t>1762330600</t>
  </si>
  <si>
    <t>-1771440606</t>
  </si>
  <si>
    <t>615313777</t>
  </si>
  <si>
    <t>598032654</t>
  </si>
  <si>
    <t>-111234304</t>
  </si>
  <si>
    <t>-523547803</t>
  </si>
  <si>
    <t>33255851</t>
  </si>
  <si>
    <t>877211110</t>
  </si>
  <si>
    <t>Montáž elektrokolen 45° na vodovodním potrubí z PE trub d 63</t>
  </si>
  <si>
    <t>238274196</t>
  </si>
  <si>
    <t>Montáž tvarovek na vodovodním plastovém potrubí z polyetylenu PE 100 elektrotvarovek SDR 11/PN16 kolen 45° d 63</t>
  </si>
  <si>
    <t>28614946</t>
  </si>
  <si>
    <t>elektrokoleno 45° PE 100 PN16 D 63mm</t>
  </si>
  <si>
    <t>-1105495239</t>
  </si>
  <si>
    <t>1642840479</t>
  </si>
  <si>
    <t>-1258000367</t>
  </si>
  <si>
    <t>1106114074</t>
  </si>
  <si>
    <t>-1943090881</t>
  </si>
  <si>
    <t>905345821</t>
  </si>
  <si>
    <t>1754146270</t>
  </si>
  <si>
    <t>1530922570</t>
  </si>
  <si>
    <t>-195360960</t>
  </si>
  <si>
    <t>1809695690</t>
  </si>
  <si>
    <t>1+5</t>
  </si>
  <si>
    <t>-87540911</t>
  </si>
  <si>
    <t>-1584975237</t>
  </si>
  <si>
    <t>1289765778</t>
  </si>
  <si>
    <t>1421761144</t>
  </si>
  <si>
    <t>-1936247398</t>
  </si>
  <si>
    <t>-537729958</t>
  </si>
  <si>
    <t>-1402645519</t>
  </si>
  <si>
    <t>-1046254213</t>
  </si>
  <si>
    <t>1980665336</t>
  </si>
  <si>
    <t>-1815711352</t>
  </si>
  <si>
    <t>525148002</t>
  </si>
  <si>
    <t>-473596297</t>
  </si>
  <si>
    <t>-1316267244</t>
  </si>
  <si>
    <t>-312540934</t>
  </si>
  <si>
    <t>-1860809259</t>
  </si>
  <si>
    <t>1340729472</t>
  </si>
  <si>
    <t>-1159489996</t>
  </si>
  <si>
    <t>-401766555</t>
  </si>
  <si>
    <t>(5,2+53)*2</t>
  </si>
  <si>
    <t>-1136529593</t>
  </si>
  <si>
    <t>1338035089</t>
  </si>
  <si>
    <t>56,2*2*2</t>
  </si>
  <si>
    <t>-1413937260</t>
  </si>
  <si>
    <t>((5,3)*1,2*0,2)*2+53*0,8*0,2*2</t>
  </si>
  <si>
    <t>-1375696487</t>
  </si>
  <si>
    <t>19,504*7</t>
  </si>
  <si>
    <t>879188992</t>
  </si>
  <si>
    <t>-1382363174</t>
  </si>
  <si>
    <t>((5,3)*1,2*0,4)*2+53*0,8*0,4*2</t>
  </si>
  <si>
    <t>460415685</t>
  </si>
  <si>
    <t>74701360</t>
  </si>
  <si>
    <t>1252039340</t>
  </si>
  <si>
    <t>-245635324</t>
  </si>
  <si>
    <t>2022_4.14 - IO 08 Výtlak</t>
  </si>
  <si>
    <t xml:space="preserve">    715 - Izolace proti chemickým vlivům</t>
  </si>
  <si>
    <t>378718351</t>
  </si>
  <si>
    <t>5*1,2+187*0,8+864,6*0,6-73*0,8-89*0,6"koordinace splaška, zeleň"-27,4*0,8"protlak"</t>
  </si>
  <si>
    <t>1900088125</t>
  </si>
  <si>
    <t>5*1,7+27*1,3+22*1,3+631*0,6"souběh gravitace"</t>
  </si>
  <si>
    <t>-495084938</t>
  </si>
  <si>
    <t>5*1,8+27*1,4+22*1,4+631*0,6"souběh gravitace"</t>
  </si>
  <si>
    <t>-312696875</t>
  </si>
  <si>
    <t>1894979006</t>
  </si>
  <si>
    <t>139865347</t>
  </si>
  <si>
    <t>536913223</t>
  </si>
  <si>
    <t>2022166190</t>
  </si>
  <si>
    <t>-1720943960</t>
  </si>
  <si>
    <t>1051,6*0,6*1</t>
  </si>
  <si>
    <t>-378081882</t>
  </si>
  <si>
    <t>2*(89+30+43)</t>
  </si>
  <si>
    <t>141721215</t>
  </si>
  <si>
    <t>Řízený zemní protlak délky do 50 m hl do 6 m s protlačením potrubí průměru vrtu přes 180 do 225 mm v hornině třídy těžitelnosti I a II skupiny 1 až 4</t>
  </si>
  <si>
    <t>-1164817014</t>
  </si>
  <si>
    <t>Řízený zemní protlak délky protlaku do 50 m v hornině třídy těžitelnosti I a II, skupiny 1 až 4 včetně protlačení trub v hloubce do 6 m průměru vrtu přes 180 do 225 mm</t>
  </si>
  <si>
    <t>4+3,5+6,3+13,6</t>
  </si>
  <si>
    <t>-1348191896</t>
  </si>
  <si>
    <t>187*1,85*2+(864,6-27,4)*1,85*2*0,2"koordinace splaška"</t>
  </si>
  <si>
    <t>-1544177763</t>
  </si>
  <si>
    <t>-941892589</t>
  </si>
  <si>
    <t>(5)*2,45*2</t>
  </si>
  <si>
    <t>-164532699</t>
  </si>
  <si>
    <t>1981165029</t>
  </si>
  <si>
    <t>(5*1,2*2,45+187*0,8*1,95+864,6*0,6*1,95"celkový výkop při hloubce 2,45 a 1,95 m"-27,4*0,8*1,95)*0,4</t>
  </si>
  <si>
    <t>(-5*1,2*0,35-73*0,8*0,2-89*0,6*0,2-(114-27,4)*0,35*0,8-748,2*0,6*0,35-137*0,6*0,2)*0,4 "povrchy odečet"</t>
  </si>
  <si>
    <t>-47338594</t>
  </si>
  <si>
    <t>(5*1,2*2,45+187*0,8*1,95+864,6*0,6*1,95"celkový výkop při hloubce 2,45 a 1,95 m"-27,4*0,8*1,95)*0,5-40</t>
  </si>
  <si>
    <t>(-5*1,2*0,35-73*0,8*0,2-89*0,6*0,2-(114-27,4)*0,35*0,8-748,2*0,6*0,35-137*0,6*0,2)*0,5 "povrchy odečet"</t>
  </si>
  <si>
    <t>1639404910</t>
  </si>
  <si>
    <t>132354206</t>
  </si>
  <si>
    <t>Hloubení zapažených rýh š do 2000 mm v hornině třídy těžitelnosti II skupiny 4 objem do 5000 m3</t>
  </si>
  <si>
    <t>535419095</t>
  </si>
  <si>
    <t>Hloubení zapažených rýh šířky přes 800 do 2 000 mm strojně s urovnáním dna do předepsaného profilu a spádu v hornině třídy těžitelnosti II skupiny 4 přes 1 000 do 5 000 m3</t>
  </si>
  <si>
    <t>(5*1,2*2,45+187*0,8*1,95+864,6*0,6*1,95"celkový výkop při hloubce 2,45 a 1,95 m"-27,4*0,8*1,95)*0,05+60*0,4*0,12</t>
  </si>
  <si>
    <t>(-5*1,2*0,35-73*0,8*0,2-89*0,6*0,2-(114-27,4)*0,35*0,8-748,2*0,6*0,35-137*0,6*0,2)*0,05 "povrchy odečet"</t>
  </si>
  <si>
    <t>132454206</t>
  </si>
  <si>
    <t>Hloubení zapažených rýh š do 2000 mm v hornině třídy těžitelnosti II skupiny 5 objem do 5000 m3</t>
  </si>
  <si>
    <t>1785999240</t>
  </si>
  <si>
    <t>Hloubení zapažených rýh šířky přes 800 do 2 000 mm strojně s urovnáním dna do předepsaného profilu a spádu v hornině třídy těžitelnosti II skupiny 5 přes 1 000 do 5 000 m3</t>
  </si>
  <si>
    <t>(5*1,2*2,45+187*0,8*1,95+864,6*0,6*1,95"celkový výkop při hloubce 2,45 a 1,95 m"-27,4*0,8*1,95)*0,05</t>
  </si>
  <si>
    <t>-471525848</t>
  </si>
  <si>
    <t>(5*1,2*2,45+187*0,8*1,95+864,6*0,6*1,95"celkový výkop při hloubce 2,45 a 1,95 m"-27,4*0,8*1,95)*0,9*2</t>
  </si>
  <si>
    <t>(-5*1,2*0,35-73*0,8*0,2-89*0,6*0,2-(114-27,4)*0,35*0,8-748,2*0,6*0,35-137*0,6*0,2)*0,9*2 "povrchy odečet"</t>
  </si>
  <si>
    <t>1391318881</t>
  </si>
  <si>
    <t>(5*1,2*2,45+187*0,8*1,95+864,6*0,6*1,95"celkový výkop při hloubce 2,45 a 1,95 m"-27,4*0,8*1,95)*0,1*2+60*0,4*0,12*2</t>
  </si>
  <si>
    <t>(-5*1,2*0,35-73*0,8*0,2-89*0,6*0,2-(114-27,4)*0,35*0,8-748,2*0,6*0,35-137*0,6*0,2)*0,1*2 "povrchy odečet"</t>
  </si>
  <si>
    <t>1239876567</t>
  </si>
  <si>
    <t>1540171965</t>
  </si>
  <si>
    <t>-1495252110</t>
  </si>
  <si>
    <t>560,464-108,179</t>
  </si>
  <si>
    <t>-1765329704</t>
  </si>
  <si>
    <t>(5*1,2*2,45+187*0,8*1,95+864,6*0,6*1,95"celkový výkop při hloubce 2,45 a 1,95 m"-27,4*0,8*1,95)*0,1+60*0,4*0,12</t>
  </si>
  <si>
    <t>(-5*1,2*0,35-73*0,8*0,2-89*0,6*0,2-(114-27,4)*0,35*0,8-748,2*0,6*0,35-137*0,6*0,2)*0,1 "povrchy odečet"</t>
  </si>
  <si>
    <t>286332124</t>
  </si>
  <si>
    <t>-1342160770</t>
  </si>
  <si>
    <t>1070491864</t>
  </si>
  <si>
    <t>(5*1,2*(0,15+0,6+0,35)+1+(187-27,4)*0,8*0,55+864,6*0,6*0,55+2*0,5)+60*0,4*0,12</t>
  </si>
  <si>
    <t>(86,6*0,35*0,8+727,4*0,6*0,35+137*0,6*0,2)"povrchy "</t>
  </si>
  <si>
    <t>1586840454</t>
  </si>
  <si>
    <t>560,464*2</t>
  </si>
  <si>
    <t>200622280</t>
  </si>
  <si>
    <t>(5*1,2*2,45+187*0,8*1,95+864,6*0,6*1,95"celkový výkop při hloubce 2,45 a 1,95 m")-27,4*0,8*1,95</t>
  </si>
  <si>
    <t>(-5*1,2*(0,35+0,75+0,35)-73*0,8*0,2-89*0,6*0,2-(114-27,4)*(0,35+0,35+0,65)*0,8-748,2*0,6*(0,35+0,35+0,65)-137*0,6*(0,2+0,2+0,65))"povrchy + "-1-2*0,5</t>
  </si>
  <si>
    <t>-1021204836</t>
  </si>
  <si>
    <t>(5*1,2*(0,6)+1+(187-27,4)*0,8*0,45+864,5*0,6*0,45)</t>
  </si>
  <si>
    <t>-2*0,5-1-3,14*5*0,23*0,23-(1051,5-27,4)*3,14*0,05*0,05"potrubí a šachty"</t>
  </si>
  <si>
    <t>-773321617</t>
  </si>
  <si>
    <t>(5*1,2*(0,6)+1+(187-27,4)*0,8*0,45+864,5*0,6*0,45)*2</t>
  </si>
  <si>
    <t>(-2*0,5-1-3,14*5*0,23*0,23-(1051,5-27,4)*3,14*0,05*0,05"potrubí a šachty")*2</t>
  </si>
  <si>
    <t>-752169998</t>
  </si>
  <si>
    <t>-1271705852</t>
  </si>
  <si>
    <t>324*0,025 "Přepočtené koeficientem množství</t>
  </si>
  <si>
    <t>-1497661013</t>
  </si>
  <si>
    <t>5*1,2*0,15</t>
  </si>
  <si>
    <t>358315114</t>
  </si>
  <si>
    <t>Bourání stoky kompletní nebo vybourání otvorů z prostého betonu plochy do 4 m2</t>
  </si>
  <si>
    <t>-1881144258</t>
  </si>
  <si>
    <t>Bourání stoky kompletní nebo vybourání otvorů průřezové plochy do 4 m2 ve stokách ze zdiva z prostého betonu</t>
  </si>
  <si>
    <t>0,4*0,4*0,4</t>
  </si>
  <si>
    <t>-596571569</t>
  </si>
  <si>
    <t>-377766050</t>
  </si>
  <si>
    <t>991670867</t>
  </si>
  <si>
    <t>(187-27,4)*0,8*0,1+864,5*0,6*0,1"koordinace s gravitaci"</t>
  </si>
  <si>
    <t>452311151</t>
  </si>
  <si>
    <t>Podkladní desky z betonu prostého tř. C 20/25 otevřený výkop</t>
  </si>
  <si>
    <t>307944694</t>
  </si>
  <si>
    <t>Podkladní a zajišťovací konstrukce z betonu prostého v otevřeném výkopu desky pod potrubí, stoky a drobné objekty z betonu tř. C 20/25</t>
  </si>
  <si>
    <t>2*1,6*0,7*0,1</t>
  </si>
  <si>
    <t>-1248600783</t>
  </si>
  <si>
    <t>0,11*2+0,02*2+0,06*5+0,06*8+0,11*3</t>
  </si>
  <si>
    <t>452353101</t>
  </si>
  <si>
    <t>Bednění podkladních bloků otevřený výkop</t>
  </si>
  <si>
    <t>1761414583</t>
  </si>
  <si>
    <t>Bednění podkladních a zajišťovacích konstrukcí v otevřeném výkopu bloků pro potrubí</t>
  </si>
  <si>
    <t>20*0,6*0,3*2</t>
  </si>
  <si>
    <t>317491695</t>
  </si>
  <si>
    <t>(5*1,2+(187-27,4)*0,8+864,5*0,6-73*0,8-89*0,6)*2"koordinace splaška, zeleň"</t>
  </si>
  <si>
    <t>-392030873</t>
  </si>
  <si>
    <t>967900130</t>
  </si>
  <si>
    <t>-1655579602</t>
  </si>
  <si>
    <t>324975126</t>
  </si>
  <si>
    <t>5*1,2+27*0,8+22*0,8+631*0,6"souběh gravitace"</t>
  </si>
  <si>
    <t>2050909952</t>
  </si>
  <si>
    <t>5*(1,7+1,8)+27*(1,3+1,4)+22*(1,3+1,4)+631*0,6*2"souběh gravitace"</t>
  </si>
  <si>
    <t>-1077122020</t>
  </si>
  <si>
    <t>1404028356</t>
  </si>
  <si>
    <t>-1711866996</t>
  </si>
  <si>
    <t>2*5+2*27+2*22</t>
  </si>
  <si>
    <t>1065748338</t>
  </si>
  <si>
    <t>1269382748</t>
  </si>
  <si>
    <t>899633171</t>
  </si>
  <si>
    <t>Obetonování potrubí nebo zdiva stok ŽB bez zvláštních nároků na prostředí tř. C 30/37 v otevřeném výkopu</t>
  </si>
  <si>
    <t>1300069083</t>
  </si>
  <si>
    <t>Obetonování potrubí nebo zdiva stok betonem železovým v otevřeném výkopu bez zvláštních nároků na prostředí tř. C 30/37</t>
  </si>
  <si>
    <t>1243718234</t>
  </si>
  <si>
    <t>1051,5+5</t>
  </si>
  <si>
    <t>-264124017</t>
  </si>
  <si>
    <t>1116972184</t>
  </si>
  <si>
    <t>5-1,2</t>
  </si>
  <si>
    <t>3,8*1,015 "Přepočtené koeficientem množství</t>
  </si>
  <si>
    <t>419753242</t>
  </si>
  <si>
    <t>441329217</t>
  </si>
  <si>
    <t>1991973113</t>
  </si>
  <si>
    <t>59710849</t>
  </si>
  <si>
    <t>trouba kameninová glazovaná zkrácená DN 300 dl 60(75)cm třída 160 spojovací systém C</t>
  </si>
  <si>
    <t>2126259694</t>
  </si>
  <si>
    <t>-1402376854</t>
  </si>
  <si>
    <t>-422331411</t>
  </si>
  <si>
    <t>809008334</t>
  </si>
  <si>
    <t>60*1,03 "Přepočtené koeficientem množství</t>
  </si>
  <si>
    <t>-878627962</t>
  </si>
  <si>
    <t>96068000</t>
  </si>
  <si>
    <t>-1232416289</t>
  </si>
  <si>
    <t>-826325312</t>
  </si>
  <si>
    <t>-1510705537</t>
  </si>
  <si>
    <t>308955599</t>
  </si>
  <si>
    <t>59224068</t>
  </si>
  <si>
    <t>skruž betonová DN 1000x500 PS, 100x50x12cm</t>
  </si>
  <si>
    <t>-192118969</t>
  </si>
  <si>
    <t>582767184</t>
  </si>
  <si>
    <t>-130991519</t>
  </si>
  <si>
    <t>112423285</t>
  </si>
  <si>
    <t>-1752320861</t>
  </si>
  <si>
    <t xml:space="preserve">poklop šachtový třída D 400, kruhový rám 785, vstup 600 mm, </t>
  </si>
  <si>
    <t>-456425944</t>
  </si>
  <si>
    <t>poklop šachtový třída D 400, kruhový rám 785, vstup 600 mm,</t>
  </si>
  <si>
    <t>1669507750</t>
  </si>
  <si>
    <t>-153500955</t>
  </si>
  <si>
    <t>871251221</t>
  </si>
  <si>
    <t>Montáž potrubí z PE100 SDR 17 otevřený výkop svařovaných elektrotvarovkou D 110 x 6,6 mm</t>
  </si>
  <si>
    <t>923211387</t>
  </si>
  <si>
    <t>Montáž vodovodního potrubí z plastů v otevřeném výkopu z polyetylenu PE 100 svařovaných elektrotvarovkou SDR 17/PN10 D 110 x 6,6 mm</t>
  </si>
  <si>
    <t>1051,5</t>
  </si>
  <si>
    <t>28613724</t>
  </si>
  <si>
    <t>potrubí kanalizační třívrstvé PE100 SDR17 s dodatečným opláštěním a integrovaným detekčním vodičem, 110x6,6mm</t>
  </si>
  <si>
    <t>2013546325</t>
  </si>
  <si>
    <t>892271111</t>
  </si>
  <si>
    <t>Tlaková zkouška vodou potrubí DN 100 nebo 125</t>
  </si>
  <si>
    <t>974079712</t>
  </si>
  <si>
    <t>Tlakové zkoušky vodou na potrubí DN 100 nebo 125</t>
  </si>
  <si>
    <t>-1728339324</t>
  </si>
  <si>
    <t>1049,5</t>
  </si>
  <si>
    <t>28613431</t>
  </si>
  <si>
    <t>potrubí kanalizační tlakové PE100 SDR17 tyče 12m se signalizační vrstvou 200x11,9mm</t>
  </si>
  <si>
    <t>-195607257</t>
  </si>
  <si>
    <t>27,4</t>
  </si>
  <si>
    <t>28655200</t>
  </si>
  <si>
    <t>objímka kluzná na potrubí D110/ DN180</t>
  </si>
  <si>
    <t>1512766416</t>
  </si>
  <si>
    <t>28655116</t>
  </si>
  <si>
    <t>manžeta chráničky vč. upínací pásky 110x220mm DN 100x200</t>
  </si>
  <si>
    <t>17926142</t>
  </si>
  <si>
    <t>114136009</t>
  </si>
  <si>
    <t>-254482115</t>
  </si>
  <si>
    <t>HWL.850008020016</t>
  </si>
  <si>
    <t>TVAROVKA FF KUS 80/200</t>
  </si>
  <si>
    <t>253841856</t>
  </si>
  <si>
    <t>857264122</t>
  </si>
  <si>
    <t>Montáž litinových tvarovek odbočných přírubových otevřený výkop DN 100</t>
  </si>
  <si>
    <t>-749982589</t>
  </si>
  <si>
    <t>Montáž litinových tvarovek na potrubí litinovém tlakovém odbočných na potrubí z trub přírubových v otevřeném výkopu, kanálu nebo v šachtě DN 100</t>
  </si>
  <si>
    <t>55253515</t>
  </si>
  <si>
    <t>tvarovka přírubová litinová s přírubovou odbočkou,práškový epoxid tl 250µm T-kus DN 100/80</t>
  </si>
  <si>
    <t>1836605190</t>
  </si>
  <si>
    <t>spojovací materiál (šrouby, matky, podložky,bandážei atd.)</t>
  </si>
  <si>
    <t>246278702</t>
  </si>
  <si>
    <t>spojovací materiál (šrouby, matky, podložky,bandáže, atd.)</t>
  </si>
  <si>
    <t>877251101</t>
  </si>
  <si>
    <t>Montáž elektrospojek na vodovodním potrubí z PE trub d 110</t>
  </si>
  <si>
    <t>1688640941</t>
  </si>
  <si>
    <t>Montáž tvarovek na vodovodním plastovém potrubí z polyetylenu PE 100 elektrotvarovek SDR 11/PN16 spojek, oblouků nebo redukcí d 110</t>
  </si>
  <si>
    <t>219</t>
  </si>
  <si>
    <t>WVN.FF485730W</t>
  </si>
  <si>
    <t>Elektrospojka PE100 SDR11 110</t>
  </si>
  <si>
    <t>1844007443</t>
  </si>
  <si>
    <t>-668127058</t>
  </si>
  <si>
    <t>37649035</t>
  </si>
  <si>
    <t>WVN.FFD60814W</t>
  </si>
  <si>
    <t>Oblouk 30° PE100 RC SDR17 110</t>
  </si>
  <si>
    <t>-1988022385</t>
  </si>
  <si>
    <t>WVN.FFD80814W</t>
  </si>
  <si>
    <t>Oblouk 22° PE100 RC SDR17 110</t>
  </si>
  <si>
    <t>1859665099</t>
  </si>
  <si>
    <t>WVN.FFD90814W</t>
  </si>
  <si>
    <t>Oblouk 11° PE100 RC SDR17 110</t>
  </si>
  <si>
    <t>-216641850</t>
  </si>
  <si>
    <t>HWL.780008000000</t>
  </si>
  <si>
    <t>KOLO RUČNÍ PRO ŠOUPĚ DN 65-80</t>
  </si>
  <si>
    <t>1856625178</t>
  </si>
  <si>
    <t>28653150</t>
  </si>
  <si>
    <t>nákružek lemový PE 100 SDR17 110mm</t>
  </si>
  <si>
    <t>-862176418</t>
  </si>
  <si>
    <t>WVN.FF700214W</t>
  </si>
  <si>
    <t>Příruba PP/ocel PN10/16 110 DN100</t>
  </si>
  <si>
    <t>751063480</t>
  </si>
  <si>
    <t>WVN.FF440714W</t>
  </si>
  <si>
    <t>Čelní těsnění s ocelovou výztuží PN16 110 DN100</t>
  </si>
  <si>
    <t>-876164927</t>
  </si>
  <si>
    <t>1307474295</t>
  </si>
  <si>
    <t>446219389</t>
  </si>
  <si>
    <t>279576894</t>
  </si>
  <si>
    <t>747123927</t>
  </si>
  <si>
    <t>105255930</t>
  </si>
  <si>
    <t>459793477</t>
  </si>
  <si>
    <t>891243321</t>
  </si>
  <si>
    <t>Montáž ventilů odvzdušňovacích přírubových DN 80</t>
  </si>
  <si>
    <t>-253580396</t>
  </si>
  <si>
    <t>Montáž vodovodních armatur na potrubí ventilů odvzdušňovacích nebo zavzdušňovacích mechanických a plovákových přírubových na venkovních řadech DN 80</t>
  </si>
  <si>
    <t>HWL.986308000016</t>
  </si>
  <si>
    <t>VENTIL ODVZDUŠŇOVACÍ OCEL PRO ODPAD VODU 80</t>
  </si>
  <si>
    <t>1878130389</t>
  </si>
  <si>
    <t>-1511521530</t>
  </si>
  <si>
    <t>-1360549185</t>
  </si>
  <si>
    <t>1089522910</t>
  </si>
  <si>
    <t>-1533109282</t>
  </si>
  <si>
    <t>116</t>
  </si>
  <si>
    <t>-2053298841</t>
  </si>
  <si>
    <t>117</t>
  </si>
  <si>
    <t>351952720</t>
  </si>
  <si>
    <t>3+2</t>
  </si>
  <si>
    <t>118</t>
  </si>
  <si>
    <t>1182287223</t>
  </si>
  <si>
    <t>2+2</t>
  </si>
  <si>
    <t>119</t>
  </si>
  <si>
    <t>899713111</t>
  </si>
  <si>
    <t>Orientační tabulky na sloupku betonovém nebo ocelovém</t>
  </si>
  <si>
    <t>-2088269256</t>
  </si>
  <si>
    <t>Orientační tabulky na vodovodních a kanalizačních řadech na sloupku ocelovém nebo betonovém</t>
  </si>
  <si>
    <t>120</t>
  </si>
  <si>
    <t>-96592943</t>
  </si>
  <si>
    <t>(192)*2 "koordinace s gravitaci"</t>
  </si>
  <si>
    <t>121</t>
  </si>
  <si>
    <t>-1933035318</t>
  </si>
  <si>
    <t>122</t>
  </si>
  <si>
    <t>-1251806629</t>
  </si>
  <si>
    <t>123</t>
  </si>
  <si>
    <t>-1367157908</t>
  </si>
  <si>
    <t>124</t>
  </si>
  <si>
    <t>1016728424</t>
  </si>
  <si>
    <t>125</t>
  </si>
  <si>
    <t>129817151</t>
  </si>
  <si>
    <t>(5*1,2+(187-27,4)*0,8+864,5*0,6-73*0,8-89*0,6)*0,2*2"štěrkodrť"</t>
  </si>
  <si>
    <t>(5*1,7+27*1,3+22*1,3+631*0,6)*0,15*2"živice"</t>
  </si>
  <si>
    <t>126</t>
  </si>
  <si>
    <t>-254152639</t>
  </si>
  <si>
    <t>351,472*7</t>
  </si>
  <si>
    <t>127</t>
  </si>
  <si>
    <t>1509905708</t>
  </si>
  <si>
    <t>128</t>
  </si>
  <si>
    <t>26311042</t>
  </si>
  <si>
    <t>(5*1,2+(187-27,4)*0,8+864,5*0,6-73*0,8-89*0,6)*0,4*2"štěrkodrť"</t>
  </si>
  <si>
    <t>129</t>
  </si>
  <si>
    <t>-1862293783</t>
  </si>
  <si>
    <t>1*3+2*1</t>
  </si>
  <si>
    <t>130</t>
  </si>
  <si>
    <t>1418319720</t>
  </si>
  <si>
    <t>131</t>
  </si>
  <si>
    <t>2090834912</t>
  </si>
  <si>
    <t>132</t>
  </si>
  <si>
    <t>54858627</t>
  </si>
  <si>
    <t>133</t>
  </si>
  <si>
    <t>-1559042030</t>
  </si>
  <si>
    <t>816,198*0,5 "Přepočtené koeficientem množství</t>
  </si>
  <si>
    <t>715</t>
  </si>
  <si>
    <t>Izolace proti chemickým vlivům</t>
  </si>
  <si>
    <t>134</t>
  </si>
  <si>
    <t>715291915</t>
  </si>
  <si>
    <t>Oprava izolací proti chemickým vlivům utěsnění prostupů do průměru 400 mm tmelem</t>
  </si>
  <si>
    <t>171175167</t>
  </si>
  <si>
    <t>Oprava a údržba izolací doplňkových technologických zařízení utěsněním prostupů do Ø 400 mm tmelem</t>
  </si>
  <si>
    <t>135</t>
  </si>
  <si>
    <t>24551275</t>
  </si>
  <si>
    <t>stěrka minerální hydroizolační 2-složková cementem pojená</t>
  </si>
  <si>
    <t>663295437</t>
  </si>
  <si>
    <t>136</t>
  </si>
  <si>
    <t>-1718042755</t>
  </si>
  <si>
    <t>137</t>
  </si>
  <si>
    <t>1717764835</t>
  </si>
  <si>
    <t>2022_4.15 - IO 09 Kanalizační přípojky</t>
  </si>
  <si>
    <t>-2037621765</t>
  </si>
  <si>
    <t>(80+199)*0,8</t>
  </si>
  <si>
    <t>625753651</t>
  </si>
  <si>
    <t>1,3*80</t>
  </si>
  <si>
    <t>-988373219</t>
  </si>
  <si>
    <t>113201111</t>
  </si>
  <si>
    <t>Vytrhání obrub chodníkových ležatých</t>
  </si>
  <si>
    <t>-1806367851</t>
  </si>
  <si>
    <t>Vytrhání obrub s vybouráním lože, s přemístěním hmot na skládku na vzdálenost do 3 m nebo s naložením na dopravní prostředek chodníkových ležatých</t>
  </si>
  <si>
    <t>1754938924</t>
  </si>
  <si>
    <t>-1388987367</t>
  </si>
  <si>
    <t>2*8</t>
  </si>
  <si>
    <t>1325750500</t>
  </si>
  <si>
    <t>-2098832459</t>
  </si>
  <si>
    <t>-843117694</t>
  </si>
  <si>
    <t>319*0,8*0,45*2+25,1*0,8*0,35*2</t>
  </si>
  <si>
    <t>-3,14*(0,12*0,12*3,9+0,08*0,08*315,1+0,02*0,02*25,1)*2</t>
  </si>
  <si>
    <t>575894600</t>
  </si>
  <si>
    <t>1423018923</t>
  </si>
  <si>
    <t>(344,1*0,8*1)</t>
  </si>
  <si>
    <t>-61421626</t>
  </si>
  <si>
    <t>2*65,1</t>
  </si>
  <si>
    <t>1381441920</t>
  </si>
  <si>
    <t>319*0,8*1,9"celkový výkop - při průměrné hloubce 1,9 m"*0,4+25,1*1,7*0,8</t>
  </si>
  <si>
    <t>"povrchy"(-80*0,35-199*0,2-65,2*0,2)*0,8*0,4</t>
  </si>
  <si>
    <t>516798535</t>
  </si>
  <si>
    <t>-1430232722</t>
  </si>
  <si>
    <t>319*0,8*1,9"celkový výkop - při průměrné hloubce 1,9 m"*0,5+25,1*0,8*1,7*0,5-100</t>
  </si>
  <si>
    <t>"povrchy"(-80*0,35-199*0,2-65,1*0,2)*0,8*0,5</t>
  </si>
  <si>
    <t>455100590</t>
  </si>
  <si>
    <t>319*0,8*1,9"celkový výkop - při průměrné hloubce 1,9 m"*0,05+25,1*0,8*1,7*0,05</t>
  </si>
  <si>
    <t>"povrchy"(-80*0,35-199*0,2-65,1*0,2)*0,8*0,05</t>
  </si>
  <si>
    <t>-594970641</t>
  </si>
  <si>
    <t>-747246583</t>
  </si>
  <si>
    <t>319*0,8*1,9"celkový výkop - při průměrné hloubce 1,9 m"*0,9*2+25,1*0,8*1,7*0,9*2</t>
  </si>
  <si>
    <t>"povrchy"(-80*0,35-199*0,2-65,1*0,2)*0,8*0,9*2</t>
  </si>
  <si>
    <t>-2058149611</t>
  </si>
  <si>
    <t>319*0,8*1,9"celkový výkop - při průměrné hloubce 1,9 m"*0,1*2+25,1*0,8*1,7*0,1*2</t>
  </si>
  <si>
    <t>"povrchy"(-80*0,35-199*0,2-65,1*0,2)*0,8*0,1*2</t>
  </si>
  <si>
    <t>2020619089</t>
  </si>
  <si>
    <t>300648956</t>
  </si>
  <si>
    <t>565339639</t>
  </si>
  <si>
    <t>211,596-42,363</t>
  </si>
  <si>
    <t>-24489589</t>
  </si>
  <si>
    <t>-1211774501</t>
  </si>
  <si>
    <t>319*0,8*1,9"celkový výkop - při průměrné hloubce 1,9 m"*0,9*2+25,1*0,8*1,7*2*0,9</t>
  </si>
  <si>
    <t>-1280181851</t>
  </si>
  <si>
    <t>1371267547</t>
  </si>
  <si>
    <t>319*0,8*0,55+25,1*0,8*0,45</t>
  </si>
  <si>
    <t>80*0,35*0,8+199*0,2</t>
  </si>
  <si>
    <t>991558238</t>
  </si>
  <si>
    <t>211,596*2</t>
  </si>
  <si>
    <t>938835069</t>
  </si>
  <si>
    <t>319*0,8*1,9"celkový výkop - při průměrné hloubce 1,9 m"+25,1*0,8*1,7</t>
  </si>
  <si>
    <t>-319*0,8*0,55"obsyp"-25,1*0,8*0,45</t>
  </si>
  <si>
    <t>-(80*0,8*0,45-199*0,8*0,3-65,1*0,8*0,2)"povrchy"</t>
  </si>
  <si>
    <t>124393916</t>
  </si>
  <si>
    <t>319*0,8*0,45+25,1*0,8*0,35</t>
  </si>
  <si>
    <t>-3,14*(0,12*0,12*3,9+0,08*0,08*286,4+0,02*0,02*25,1)</t>
  </si>
  <si>
    <t>-225805573</t>
  </si>
  <si>
    <t>2141595648</t>
  </si>
  <si>
    <t>130,2*0,025 "Přepočtené koeficientem množství</t>
  </si>
  <si>
    <t>1517322077</t>
  </si>
  <si>
    <t>0,1*0,8*(319+25,1)</t>
  </si>
  <si>
    <t>716951103</t>
  </si>
  <si>
    <t>(80+199)*0,8*2</t>
  </si>
  <si>
    <t>1140949835</t>
  </si>
  <si>
    <t>80*1,3</t>
  </si>
  <si>
    <t>315318303</t>
  </si>
  <si>
    <t>2116186544</t>
  </si>
  <si>
    <t>80*0,8</t>
  </si>
  <si>
    <t>373392782</t>
  </si>
  <si>
    <t>80*1,3*2</t>
  </si>
  <si>
    <t>2006504464</t>
  </si>
  <si>
    <t>238638236</t>
  </si>
  <si>
    <t>-293798901</t>
  </si>
  <si>
    <t>80*2</t>
  </si>
  <si>
    <t>-1868943889</t>
  </si>
  <si>
    <t>-41130481</t>
  </si>
  <si>
    <t>319+25,1</t>
  </si>
  <si>
    <t>28613731</t>
  </si>
  <si>
    <t>potrubí kanalizační třívrstvé PE100 SDR11 s dodatečným opláštěním a integrovaným detekčním vodičem, 40x3,7mm</t>
  </si>
  <si>
    <t>-1148272413</t>
  </si>
  <si>
    <t>25,1</t>
  </si>
  <si>
    <t>315221366</t>
  </si>
  <si>
    <t>871184201</t>
  </si>
  <si>
    <t>Montáž kanalizačního potrubí z PE SDR11 otevřený výkop sklon do 20 % svařovaných na tupo D 40x3,7 mm</t>
  </si>
  <si>
    <t>-318987488</t>
  </si>
  <si>
    <t>Montáž kanalizačního potrubí z plastů z polyetylenu PE 100 svařovaných na tupo v otevřeném výkopu ve sklonu do 20 % SDR 11/PN16 D 40 x 3,7 mm</t>
  </si>
  <si>
    <t>871310320</t>
  </si>
  <si>
    <t>Montáž kanalizačního potrubí hladkého plnostěnného SN 12 z polypropylenu DN 150</t>
  </si>
  <si>
    <t>-542650132</t>
  </si>
  <si>
    <t>Montáž kanalizačního potrubí z plastů z polypropylenu PP hladkého plnostěnného SN 12 DN 150</t>
  </si>
  <si>
    <t>315,1</t>
  </si>
  <si>
    <t>28617031</t>
  </si>
  <si>
    <t>trubka kanalizační PP plnostěnná třívrstvá DN 150x3000mm SN12</t>
  </si>
  <si>
    <t>-1512638630</t>
  </si>
  <si>
    <t>315,1*1,015 "Přepočtené koeficientem množství</t>
  </si>
  <si>
    <t>871350320</t>
  </si>
  <si>
    <t>Montáž kanalizačního potrubí hladkého plnostěnného SN 12 z polypropylenu DN 200</t>
  </si>
  <si>
    <t>-607903413</t>
  </si>
  <si>
    <t>Montáž kanalizačního potrubí z plastů z polypropylenu PP hladkého plnostěnného SN 12 DN 200</t>
  </si>
  <si>
    <t>28617037</t>
  </si>
  <si>
    <t>trubka kanalizační PP plnostěnná třívrstvá DN 150x6000mm SN12</t>
  </si>
  <si>
    <t>432804564</t>
  </si>
  <si>
    <t>3,9*1,015 "Přepočtené koeficientem množství</t>
  </si>
  <si>
    <t>877315211</t>
  </si>
  <si>
    <t>Montáž tvarovek z tvrdého PVC-systém KG nebo z polypropylenu-systém KG 2000 jednoosé DN 160</t>
  </si>
  <si>
    <t>642644830</t>
  </si>
  <si>
    <t>Montáž tvarovek na kanalizačním potrubí z trub z plastu z tvrdého PVC nebo z polypropylenu v otevřeném výkopu jednoosých DN 160</t>
  </si>
  <si>
    <t>77*4</t>
  </si>
  <si>
    <t>28611528</t>
  </si>
  <si>
    <t>přechod kanalizační KG kamenina-plast DN 160</t>
  </si>
  <si>
    <t>256</t>
  </si>
  <si>
    <t>1192006374</t>
  </si>
  <si>
    <t>28617338</t>
  </si>
  <si>
    <t>koleno kanalizace PP KG DN 160x45°</t>
  </si>
  <si>
    <t>1625877235</t>
  </si>
  <si>
    <t>28617329</t>
  </si>
  <si>
    <t>koleno kanalizace PP KG DN 160x30°</t>
  </si>
  <si>
    <t>-480829805</t>
  </si>
  <si>
    <t>28617320</t>
  </si>
  <si>
    <t>koleno kanalizace PP KG DN 160x15°</t>
  </si>
  <si>
    <t>281099105</t>
  </si>
  <si>
    <t>877315231</t>
  </si>
  <si>
    <t>Montáž víčka z tvrdého PVC-systém KG DN 160</t>
  </si>
  <si>
    <t>-2142758204</t>
  </si>
  <si>
    <t>Montáž tvarovek na kanalizačním potrubí z trub z plastu z tvrdého PVC nebo z polypropylenu v otevřeném výkopu víček DN 160</t>
  </si>
  <si>
    <t>28611958</t>
  </si>
  <si>
    <t>zátka hrdlová kanalizační plastová PP SN16 DN 160</t>
  </si>
  <si>
    <t>987226594</t>
  </si>
  <si>
    <t>877355211</t>
  </si>
  <si>
    <t>Montáž tvarovek z tvrdého PVC-systém KG nebo z polypropylenu-systém KG 2000 jednoosé DN 200</t>
  </si>
  <si>
    <t>292133666</t>
  </si>
  <si>
    <t>Montáž tvarovek na kanalizačním potrubí z trub z plastu z tvrdého PVC nebo z polypropylenu v otevřeném výkopu jednoosých DN 200</t>
  </si>
  <si>
    <t>1*4</t>
  </si>
  <si>
    <t>28611530</t>
  </si>
  <si>
    <t>přechod kanalizační KG kamenina-plast DN 200</t>
  </si>
  <si>
    <t>-1220937544</t>
  </si>
  <si>
    <t>28617321</t>
  </si>
  <si>
    <t>koleno kanalizace PP KG DN 200x15°</t>
  </si>
  <si>
    <t>-1776862399</t>
  </si>
  <si>
    <t>28617330</t>
  </si>
  <si>
    <t>koleno kanalizace PP KG DN 200x30°</t>
  </si>
  <si>
    <t>1600456487</t>
  </si>
  <si>
    <t>28617339</t>
  </si>
  <si>
    <t>koleno kanalizace PP KG DN 200x45°</t>
  </si>
  <si>
    <t>1464911558</t>
  </si>
  <si>
    <t>877355231</t>
  </si>
  <si>
    <t>Montáž víčka z tvrdého PVC-systém KG DN 200</t>
  </si>
  <si>
    <t>-91975796</t>
  </si>
  <si>
    <t>Montáž tvarovek na kanalizačním potrubí z trub z plastu z tvrdého PVC nebo z polypropylenu v otevřeném výkopu víček DN 200</t>
  </si>
  <si>
    <t>28614782</t>
  </si>
  <si>
    <t>zátka kanalizace plastové PP SN12 200mm</t>
  </si>
  <si>
    <t>-325456090</t>
  </si>
  <si>
    <t>877171118</t>
  </si>
  <si>
    <t>Montáž elektrozáslepek na vodovodním potrubí z PE trub d 40</t>
  </si>
  <si>
    <t>1256348379</t>
  </si>
  <si>
    <t>Montáž tvarovek na vodovodním plastovém potrubí z polyetylenu PE 100 elektrotvarovek SDR 11/PN16 záslepek d 40</t>
  </si>
  <si>
    <t>28615021</t>
  </si>
  <si>
    <t>elektrozáslepka SDR11 PE 100 PN16 D 40mm</t>
  </si>
  <si>
    <t>-897957850</t>
  </si>
  <si>
    <t>-1835702042</t>
  </si>
  <si>
    <t>(319+25,1)*2</t>
  </si>
  <si>
    <t>1269206032</t>
  </si>
  <si>
    <t>916131213</t>
  </si>
  <si>
    <t>Osazení silničního obrubníku betonového stojatého s boční opěrou do lože z betonu prostého</t>
  </si>
  <si>
    <t>510299498</t>
  </si>
  <si>
    <t>Osazení silničního obrubníku betonového se zřízením lože, s vyplněním a zatřením spár cementovou maltou stojatého s boční opěrou z betonu prostého, do lože z betonu prostého</t>
  </si>
  <si>
    <t>59217026</t>
  </si>
  <si>
    <t>obrubník silniční betonový dle stávajících rozměrů</t>
  </si>
  <si>
    <t>-1725866202</t>
  </si>
  <si>
    <t>2*1,02 "Přepočtené koeficientem množství</t>
  </si>
  <si>
    <t>-1012143313</t>
  </si>
  <si>
    <t>-114010853</t>
  </si>
  <si>
    <t>80*2*2</t>
  </si>
  <si>
    <t>1013995778</t>
  </si>
  <si>
    <t>-777679472</t>
  </si>
  <si>
    <t>(80*1,3*0,15)*2</t>
  </si>
  <si>
    <t>((80+199)*0,8*0,2)*2</t>
  </si>
  <si>
    <t>-612588526</t>
  </si>
  <si>
    <t>120,48*7</t>
  </si>
  <si>
    <t>1225262487</t>
  </si>
  <si>
    <t>-657438899</t>
  </si>
  <si>
    <t>(80*1,3*0,25)*2</t>
  </si>
  <si>
    <t>((80*0,55+199*0,4)*0,8)*2</t>
  </si>
  <si>
    <t>-356166119</t>
  </si>
  <si>
    <t>-1709295153</t>
  </si>
  <si>
    <t>1245068245</t>
  </si>
  <si>
    <t>2022_4.16 - SO 01 Čerpací stanice se separací kalu</t>
  </si>
  <si>
    <t>22233</t>
  </si>
  <si>
    <t xml:space="preserve">    6 - Úpravy povrchu, podlahy, osazení</t>
  </si>
  <si>
    <t>-73831156</t>
  </si>
  <si>
    <t>-867369954</t>
  </si>
  <si>
    <t>30*8</t>
  </si>
  <si>
    <t>1543243895</t>
  </si>
  <si>
    <t>-1486147612</t>
  </si>
  <si>
    <t>4*4+25*1</t>
  </si>
  <si>
    <t>121151106</t>
  </si>
  <si>
    <t>Sejmutí ornice plochy do 100 m2 tl vrstvy přes 300 do 400 mm strojně</t>
  </si>
  <si>
    <t>410164862</t>
  </si>
  <si>
    <t>Sejmutí ornice strojně při souvislé ploše do 100 m2, tl. vrstvy přes 300 do 400 mm</t>
  </si>
  <si>
    <t>15*3</t>
  </si>
  <si>
    <t>949555730</t>
  </si>
  <si>
    <t>(4*4*(5,14-0,2)+1*0,8*0,8)*0,4</t>
  </si>
  <si>
    <t>-786322871</t>
  </si>
  <si>
    <t>(4*4*(5,14-0,2)+1*0,8*0,8)*0,5</t>
  </si>
  <si>
    <t>-657497246</t>
  </si>
  <si>
    <t>(4*4*(5,14-0,2)+1*0,8*0,8)*0,05</t>
  </si>
  <si>
    <t>-1879813522</t>
  </si>
  <si>
    <t>-1961600803</t>
  </si>
  <si>
    <t>(0,6*0,8*25"celkový výkop odvětrán - při průměrné hloubce 0,8m")*0,4</t>
  </si>
  <si>
    <t>-(0,6*25*0,2)*0,4"povrch"</t>
  </si>
  <si>
    <t>-1484610708</t>
  </si>
  <si>
    <t>(0,6*0,8*25"celkový výkop odvětrán - při průměrné hloubce 0,8m")*0,5</t>
  </si>
  <si>
    <t>-(0,6*25*0,2)*0,5"povrch"</t>
  </si>
  <si>
    <t>278725029</t>
  </si>
  <si>
    <t>(0,6*0,8*25"celkový výkop odvětrán - při průměrné hloubce 0,8m")*0,05</t>
  </si>
  <si>
    <t>-(0,6*25*0,2)*0,05"povrch"</t>
  </si>
  <si>
    <t>-1448123059</t>
  </si>
  <si>
    <t>956159916</t>
  </si>
  <si>
    <t>4*2+4*2</t>
  </si>
  <si>
    <t>-1216184014</t>
  </si>
  <si>
    <t>-1252366816</t>
  </si>
  <si>
    <t>-59304242</t>
  </si>
  <si>
    <t>347852195</t>
  </si>
  <si>
    <t>4*5,14*2+4*5,14*2</t>
  </si>
  <si>
    <t>-1782994383</t>
  </si>
  <si>
    <t>(4*4*(5,14-0,2)+1*0,8*0,8)*0,9*2</t>
  </si>
  <si>
    <t>(0,6*0,8*25"celkový výkop odvětrán - při průměrné hloubce 0,8m")*0,9*2</t>
  </si>
  <si>
    <t>-(0,6*25*0,2)*0,9*2"povrch"</t>
  </si>
  <si>
    <t>-738310281</t>
  </si>
  <si>
    <t>(4*4*(5,14-0,2)+1*0,8*0,8)*0,1*2</t>
  </si>
  <si>
    <t>(0,6*0,8*25"celkový výkop odvětrán - při průměrné hloubce 0,8m")*0,1*2</t>
  </si>
  <si>
    <t>-(0,6*25*0,2)*0,1*2"povrch"</t>
  </si>
  <si>
    <t>-1710141841</t>
  </si>
  <si>
    <t>-1045482804</t>
  </si>
  <si>
    <t>-154445889</t>
  </si>
  <si>
    <t>62,71-8,868</t>
  </si>
  <si>
    <t>-1799063054</t>
  </si>
  <si>
    <t>(4*4*(5,14-0,2)+1*0,8*0,8)*0,1</t>
  </si>
  <si>
    <t>(0,6*0,8*25"celkový výkop odvětrán - při průměrné hloubce 0,8m")*0,1</t>
  </si>
  <si>
    <t>-(0,6*25*0,2)*0,1"povrch"</t>
  </si>
  <si>
    <t>2042946707</t>
  </si>
  <si>
    <t>-1886070226</t>
  </si>
  <si>
    <t>-1444196897</t>
  </si>
  <si>
    <t>4*4*0,25+1,4*1,4*3,14*4,99+25*0,6*0,4+15*3*0,4+4</t>
  </si>
  <si>
    <t>-459917609</t>
  </si>
  <si>
    <t>62,71*2</t>
  </si>
  <si>
    <t>1772957082</t>
  </si>
  <si>
    <t>(0,6*0,8*25"celkový výkop odvětrán - při průměrné hloubce 0,8m")</t>
  </si>
  <si>
    <t>-0,6*25*(0,2+0,4)"povrch"</t>
  </si>
  <si>
    <t>(4*4*(5,14-0,2)+1*0,8*0,8)</t>
  </si>
  <si>
    <t>-4*4*0,25-1,1*1,4*3,14*4,89-4</t>
  </si>
  <si>
    <t>395927767</t>
  </si>
  <si>
    <t>25*0,6*0,3-25*0,05*0,05*3,14</t>
  </si>
  <si>
    <t>-1864226635</t>
  </si>
  <si>
    <t>4*4-2,5*2,5*3,14/4</t>
  </si>
  <si>
    <t>29340841</t>
  </si>
  <si>
    <t>11,094*0,025 "Přepočtené koeficientem množství</t>
  </si>
  <si>
    <t>1605419618</t>
  </si>
  <si>
    <t>(25*0,6*0,3-25*0,05*0,05*3,14)*2</t>
  </si>
  <si>
    <t>273311124</t>
  </si>
  <si>
    <t>Základové desky z betonu prostého C 12/15</t>
  </si>
  <si>
    <t>1774523035</t>
  </si>
  <si>
    <t>Základové konstrukce z betonu prostého desky ve výkopu nebo na hlavách pilot C 12/15</t>
  </si>
  <si>
    <t>4*4*0,15</t>
  </si>
  <si>
    <t>451541111</t>
  </si>
  <si>
    <t>Lože pod potrubí otevřený výkop ze štěrkodrtě</t>
  </si>
  <si>
    <t>-1582265477</t>
  </si>
  <si>
    <t>Lože pod potrubí, stoky a drobné objekty v otevřeném výkopu ze štěrkodrtě 0-63 mm</t>
  </si>
  <si>
    <t>4*4*0,1</t>
  </si>
  <si>
    <t>1768200915</t>
  </si>
  <si>
    <t>0,1*25*0,6</t>
  </si>
  <si>
    <t>-1562058046</t>
  </si>
  <si>
    <t>0,15*3,14*1,25*1,25</t>
  </si>
  <si>
    <t>619095520</t>
  </si>
  <si>
    <t>15*3*2</t>
  </si>
  <si>
    <t>Úpravy povrchu, podlahy, osazení</t>
  </si>
  <si>
    <t>1681443281</t>
  </si>
  <si>
    <t>55243111_r</t>
  </si>
  <si>
    <t>poklop uzamykatelný vodotěsný  dle specifikace</t>
  </si>
  <si>
    <t>1356039447</t>
  </si>
  <si>
    <t>89441112_R44</t>
  </si>
  <si>
    <t>Osazení a dodávka čerpací šachty   DN 2500 včetně zákrytové desky, včetně  dalšího příslušenství včetně vztlakové pojistky- komplet dle specifikace -příloha D.3.5.</t>
  </si>
  <si>
    <t>-1262065965</t>
  </si>
  <si>
    <t>Osazení a dodávka čerpací šachty   DN 2500 včetně zákrytové desky, včetně  dalšího příslušenství včetně vztlakové pojistky- komplet dle specifikace -příloha D.3.5.
položka zahrnuje kompletní dodávku včetně osazení s připravenými vstupy jednotlivých potrubí a kabelů.</t>
  </si>
  <si>
    <t>423901r</t>
  </si>
  <si>
    <t>patka pro přenosný jeřábek používaný provozovatelem kanalizace - D+M</t>
  </si>
  <si>
    <t>960680318</t>
  </si>
  <si>
    <t>423901r1</t>
  </si>
  <si>
    <t xml:space="preserve"> přenosný jeřábek používaný provozovatelem kanalizace - D</t>
  </si>
  <si>
    <t>-600982415</t>
  </si>
  <si>
    <t>patka pro přenosný jeřábek používaný provozovatelem kanalizace - D</t>
  </si>
  <si>
    <t>311863020_R41</t>
  </si>
  <si>
    <t>žebřík nerez L 40 x 40 x 5 L 4600 mm včetně nástupních madel</t>
  </si>
  <si>
    <t>1300020361</t>
  </si>
  <si>
    <t>-1904905917</t>
  </si>
  <si>
    <t>1127388568</t>
  </si>
  <si>
    <t>1769885243</t>
  </si>
  <si>
    <t>1536604062</t>
  </si>
  <si>
    <t>6*4</t>
  </si>
  <si>
    <t>137436654</t>
  </si>
  <si>
    <t>-1473113673</t>
  </si>
  <si>
    <t>3*15*0,4*2</t>
  </si>
  <si>
    <t>80287949</t>
  </si>
  <si>
    <t xml:space="preserve">2022_4.17 - PS 01 Technologie ČS </t>
  </si>
  <si>
    <t>Úroveň 3:</t>
  </si>
  <si>
    <t>2022_4.17.1 - Strojní část technologie ČS</t>
  </si>
  <si>
    <t>45230000-8</t>
  </si>
  <si>
    <t>42.21</t>
  </si>
  <si>
    <t xml:space="preserve">    35-M - Montáž čerpadel, kompr.a vodoh.zař.</t>
  </si>
  <si>
    <t>4261110_R100</t>
  </si>
  <si>
    <t>Čerpací stanice se separací kalu dle specifikace (D.3.5. a D.1.)</t>
  </si>
  <si>
    <t>1375712832</t>
  </si>
  <si>
    <t>891351222</t>
  </si>
  <si>
    <t>Montáž vodovodních šoupátek s ručním kolečkem v šachtách DN 200</t>
  </si>
  <si>
    <t>-1769901966</t>
  </si>
  <si>
    <t>Montáž vodovodních armatur na potrubí šoupátek nebo klapek uzavíracích v šachtách s ručním kolečkem DN 200</t>
  </si>
  <si>
    <t>784020000000</t>
  </si>
  <si>
    <t>KOLO RUČNÍ DESKOVÉ ŠOUPĚ 200</t>
  </si>
  <si>
    <t>KS</t>
  </si>
  <si>
    <t>-68480348</t>
  </si>
  <si>
    <t>VODA Ovládání a ostatní příslušenství KOLO RUČNÍ DESKOVÉ ŠOUPĚ 200</t>
  </si>
  <si>
    <t>360020000010</t>
  </si>
  <si>
    <t>ŠOUPĚ DESKOVÉ NESTOUPAVÉ VŘETENO 200</t>
  </si>
  <si>
    <t>-771464560</t>
  </si>
  <si>
    <t>KANAL Šoupátka a Combi armatury ŠOUPĚ DESKOVÉ NESTOUPAVÉ VŘETENO 200</t>
  </si>
  <si>
    <t>891261222</t>
  </si>
  <si>
    <t>Montáž vodovodních šoupátek s ručním kolečkem v šachtách DN 100</t>
  </si>
  <si>
    <t>1937497876</t>
  </si>
  <si>
    <t>Montáž vodovodních armatur na potrubí šoupátek nebo klapek uzavíracích v šachtách s ručním kolečkem DN 100</t>
  </si>
  <si>
    <t>3.14.100</t>
  </si>
  <si>
    <t>šoupě pro odpadní vodu 3.14, DN 100, stavební délka krátké, PN 10/16</t>
  </si>
  <si>
    <t>1705871177</t>
  </si>
  <si>
    <t>Odpadní voda Šoupata Šoupata přírubová na odpadní vodu, stavební délka krátké šoupě pro odpadní vodu 3.14, DN 100, PN 10/16</t>
  </si>
  <si>
    <t>780010000000</t>
  </si>
  <si>
    <t>KOLO RUČNÍ  100</t>
  </si>
  <si>
    <t>-1159102567</t>
  </si>
  <si>
    <t>VO+KA+PL Ovládání a ostatní příslušenství KOLO RUČNÍ  100</t>
  </si>
  <si>
    <t>5512928_r</t>
  </si>
  <si>
    <t>indukční průtokoměr DN 100</t>
  </si>
  <si>
    <t>1741894807</t>
  </si>
  <si>
    <t>4271305_r</t>
  </si>
  <si>
    <t>kompresorová stanice pro dávkování vzduchu do výtlačného potrubí</t>
  </si>
  <si>
    <t>-2018336849</t>
  </si>
  <si>
    <t>kompresorová stanice pro dávkování vzduchu do výtlačného potrubí
včetně jednotky pro distribuci vzduchu (solenoid, zpětná klapka, filtr, uzávěr 1“)</t>
  </si>
  <si>
    <t>89118_R</t>
  </si>
  <si>
    <t>MONTÁŽ TRUBNÍ ROZVODY PROVZDUŠNĚNÍ  VČETNĚ ZAPOJENÍ A ZPROVOZNĚNÍ</t>
  </si>
  <si>
    <t>SOUBOR</t>
  </si>
  <si>
    <t>333203867</t>
  </si>
  <si>
    <t>724411r</t>
  </si>
  <si>
    <t>aerob. provzdušňovací systém - DODÁVKA +MONTÁŽ</t>
  </si>
  <si>
    <t>-155508057</t>
  </si>
  <si>
    <t>Provedení s konzolou na stěnu GFK šachty 
Postup vyvinutý pro úpravu koncentrace kyslíku odpadní vody ve výtlačném řadu.
Do výtlačného řadu se vhání stlačený vzduch, který upravuje koncentraci kyslíku v odpadní vodě a tím jsou zachovány aerobní poměry a nemůže docházet k tvorbě sirovodíku a následnému vzniku zápachu.
Úprava množství stlačeného vzduchu se děje pouze pomocí nastavení doby chodu a přestávek.</t>
  </si>
  <si>
    <t>42610390_r</t>
  </si>
  <si>
    <t xml:space="preserve">čerpadlo úkapů včetně ovládacích elektrod, potrubí DN 32 a  uzávěr </t>
  </si>
  <si>
    <t>1286694714</t>
  </si>
  <si>
    <t>čerpadlo úkapů včetně ovládacích elektrod, potrubí DN 32 a  uzávě</t>
  </si>
  <si>
    <t>5534957r</t>
  </si>
  <si>
    <t>kompletní odvětrání šachty PE  D160x9,5  (dle D.3.5.)  uvnitř šachty i vně šachty (vně šachty cca 17 m) včetně upevnění na konstrukce šachty a pilířku</t>
  </si>
  <si>
    <t>-1796943062</t>
  </si>
  <si>
    <t>89121122R</t>
  </si>
  <si>
    <t>kompletní odvětrání nádrže  DN 100 PE D110x6,6   (dle D.3.5.)  uvnitř šachty i vně šachty (vně šachty cca 8 m) včetně upevnění na konstrukce šachty a pilířku</t>
  </si>
  <si>
    <t>-2086488350</t>
  </si>
  <si>
    <t>HWL.80008000000</t>
  </si>
  <si>
    <t>PŘÍRUBA PŘECHODOVÁ DN 80/DN100</t>
  </si>
  <si>
    <t>-1310502876</t>
  </si>
  <si>
    <t>28654420_R</t>
  </si>
  <si>
    <t>přípojka proplachu výtlačného potrubí  s hadicovou spojkou+ uzávěr DN50 - D+M</t>
  </si>
  <si>
    <t>-235057509</t>
  </si>
  <si>
    <t>přípojka proplachu výtlačného potrubí 
s hadicovou spojkou
+ uzávěr DN50</t>
  </si>
  <si>
    <t>8912433_R102</t>
  </si>
  <si>
    <t>Osazení a montáž kanalizačních armatur a čerpadel, zprovoznění čerpací stanice + zaškolení obsluhy</t>
  </si>
  <si>
    <t>1815063545</t>
  </si>
  <si>
    <t>4222110_R16</t>
  </si>
  <si>
    <t>spojovací materiál (šrouby, matky, těsnění atd.)</t>
  </si>
  <si>
    <t>560131765</t>
  </si>
  <si>
    <t>35-M</t>
  </si>
  <si>
    <t>Montáž čerpadel, kompr.a vodoh.zař.</t>
  </si>
  <si>
    <t>2861373_R101</t>
  </si>
  <si>
    <t>Kompletní trubní rozvody výtlaku D110, včetně uchycení a vodící trubky pro čerpadlo dodávka + montáž</t>
  </si>
  <si>
    <t>-567148024</t>
  </si>
  <si>
    <t>Úroveň 4:</t>
  </si>
  <si>
    <t>2022_4.17.2.1. - Přípojka nn</t>
  </si>
  <si>
    <t>2224</t>
  </si>
  <si>
    <t>45231400-9</t>
  </si>
  <si>
    <t>42.22.1</t>
  </si>
  <si>
    <t xml:space="preserve">    741 - Elektromontáže</t>
  </si>
  <si>
    <t>-656660401</t>
  </si>
  <si>
    <t>0,5*5</t>
  </si>
  <si>
    <t>132211401</t>
  </si>
  <si>
    <t>Hloubená vykopávka pod základy v hornině třídy těžitelnosti I, skupiny 3 ručně</t>
  </si>
  <si>
    <t>-1680347160</t>
  </si>
  <si>
    <t>Hloubená vykopávka pod základy ručně s přehozením výkopku na vzdálenost 3 m nebo s naložením na dopravní prostředek v hornině třídy těžitelnosti I skupiny 3</t>
  </si>
  <si>
    <t>0,5*(1,2-0,2)*5</t>
  </si>
  <si>
    <t>162201101</t>
  </si>
  <si>
    <t>Vodorovné přemístění do 20 m výkopku/sypaniny z horniny tř. 1 až 4</t>
  </si>
  <si>
    <t>1595050975</t>
  </si>
  <si>
    <t>Vodorovné přemístění výkopku nebo sypaniny po suchu na obvyklém dopravním prostředku, bez naložení výkopku, avšak se složením bez rozhrnutí z horniny tř. 1 až 4 na vzdálenost do 20 m</t>
  </si>
  <si>
    <t>92472475</t>
  </si>
  <si>
    <t>-1166609910</t>
  </si>
  <si>
    <t>-1303956972</t>
  </si>
  <si>
    <t>303720776</t>
  </si>
  <si>
    <t>Obsypání potrubí strojně sypaninou z vhodných hornin tř. 1 až 4 nebo materiálem připraveným podél výkopu ve vzdálenosti do 3 m od jeho kraje, pro jakoukoliv hloubku výkopu a míru zhutnění bez prohození sypaniny</t>
  </si>
  <si>
    <t>0,2*0,5*5</t>
  </si>
  <si>
    <t>1122881272</t>
  </si>
  <si>
    <t>Rozprostření zemin schopných zúrodnění  v rovině a ve sklonu do 1:5, tloušťka vrstvy přes 0,15 do 0,20 m</t>
  </si>
  <si>
    <t>5*0,5</t>
  </si>
  <si>
    <t>58337303</t>
  </si>
  <si>
    <t>štěrkopísek frakce 0/8</t>
  </si>
  <si>
    <t>1819414400</t>
  </si>
  <si>
    <t>0,2*0,5*5*2</t>
  </si>
  <si>
    <t>181411121</t>
  </si>
  <si>
    <t>Založení lučního trávníku výsevem plochy do 1000 m2 v rovině a ve svahu do 1:5</t>
  </si>
  <si>
    <t>2007050913</t>
  </si>
  <si>
    <t>Založení trávníku na půdě předem připravené plochy do 1000 m2 výsevem včetně utažení lučního v rovině nebo na svahu do 1:5</t>
  </si>
  <si>
    <t>-1764652720</t>
  </si>
  <si>
    <t>485981625</t>
  </si>
  <si>
    <t>34111631</t>
  </si>
  <si>
    <t>Kabel 1-CYKY-J 3x35+25  V ceně obsažena dodávka, pokládka</t>
  </si>
  <si>
    <t>1957349735</t>
  </si>
  <si>
    <t>PKB.712009</t>
  </si>
  <si>
    <t>1-CYKY-J 4x25 RM  V ceně obsažena dodávka, pokládka</t>
  </si>
  <si>
    <t>1473093115</t>
  </si>
  <si>
    <t>1-CYKY-J 4x25 RM V ceně obsažena dodávka, pokládka</t>
  </si>
  <si>
    <t>34571355</t>
  </si>
  <si>
    <t>trubka elektroinstalační ohebná dvouplášťová korugovaná chránička HDPE+LDPE (chránička) D 93/110mm</t>
  </si>
  <si>
    <t>880331146</t>
  </si>
  <si>
    <t>34571353</t>
  </si>
  <si>
    <t>trubka elektroinstalační ohebná dvouplášťová korugovaná HDPE+LDPE (chránička) D 61/75mm D+M</t>
  </si>
  <si>
    <t>1199306995</t>
  </si>
  <si>
    <t>7411111r</t>
  </si>
  <si>
    <t>ostatní náklady -  doprava a přesun, včetně dokumentace skutečného provedení</t>
  </si>
  <si>
    <t>-1674534213</t>
  </si>
  <si>
    <t>3544199r</t>
  </si>
  <si>
    <t>Svorka páska-páska FeZn. V ceně obsažena dodávka, pokládka, spoje a nátěry</t>
  </si>
  <si>
    <t>132431088</t>
  </si>
  <si>
    <t>3543104r</t>
  </si>
  <si>
    <t>Svorka páska-drát FeZn V ceně obsažena dodávka, pokládka, spoje a nátěry</t>
  </si>
  <si>
    <t>-534275281</t>
  </si>
  <si>
    <t>3582259r</t>
  </si>
  <si>
    <t>Jistič 80B/3 dodávka+montáž</t>
  </si>
  <si>
    <t>202312051</t>
  </si>
  <si>
    <t>354420620r</t>
  </si>
  <si>
    <t>páska zemnící 30 x 4 mm FeZn V ceně obsažena dodávka, pokládka, spoje a nátěry</t>
  </si>
  <si>
    <t>23493189</t>
  </si>
  <si>
    <t>35441073</t>
  </si>
  <si>
    <t>drát D 10mm FeZn V ceně obsažena dodávka, pokládka, spoje a nátěry</t>
  </si>
  <si>
    <t>-871219478</t>
  </si>
  <si>
    <t>741</t>
  </si>
  <si>
    <t>Elektromontáže</t>
  </si>
  <si>
    <t>357117150r</t>
  </si>
  <si>
    <t>Elektroměrový rozváděč, třífázový, jednosazbový, 40A, do výklenku. V ceně obsažena dodávka, montáž a zapojení</t>
  </si>
  <si>
    <t>-2099376391</t>
  </si>
  <si>
    <t>3582523R</t>
  </si>
  <si>
    <t>Nožové pojistky vel. 000 125A gG V ceně je obsažena kompletní dodávka a montáž.</t>
  </si>
  <si>
    <t>1937504383</t>
  </si>
  <si>
    <t>34121550r</t>
  </si>
  <si>
    <t>folie výstražná pro elektrická zařízení šířky 33 cm, rudá, blesk včetně pokládky</t>
  </si>
  <si>
    <t>-869065278</t>
  </si>
  <si>
    <t>741810001</t>
  </si>
  <si>
    <t>Zkoušky a prohlídky elektrických rozvodů a zařízení celková prohlídka a vyhotovení revizní zprávy pro objem montážních prací do 100 tis. Kč</t>
  </si>
  <si>
    <t>963530947</t>
  </si>
  <si>
    <t>2022_4.17.2.2. - Dodávky a montáže ČSOV</t>
  </si>
  <si>
    <t xml:space="preserve">    742 - Elektroinstalace - slaboproud</t>
  </si>
  <si>
    <t>PKB.603929r</t>
  </si>
  <si>
    <t>Kabel CYKY-J 3x1,5.  V ceně je obsažena kompletní dodávka a pokládka kabelu.</t>
  </si>
  <si>
    <t>1176709722</t>
  </si>
  <si>
    <t>Kabel CYKY-J 3x1,5. V ceně je obsažena kompletní dodávka a pokládka kabelu.</t>
  </si>
  <si>
    <t>154</t>
  </si>
  <si>
    <t>PKB.711017r</t>
  </si>
  <si>
    <t>kabel CYKY-O 2x1,5 V ceně je obsažena kompletní dodávka a pokládka kabelu.</t>
  </si>
  <si>
    <t>682762009</t>
  </si>
  <si>
    <t>3411315r</t>
  </si>
  <si>
    <t>Kabel JYTY-J 7x1. V ceně je obsažena kompletní dodávka a pokládka kabelu.</t>
  </si>
  <si>
    <t>-369575727</t>
  </si>
  <si>
    <t>V ceně je obsažena kompletní dodávka a pokládka kabelu.</t>
  </si>
  <si>
    <t>3411314r</t>
  </si>
  <si>
    <t>Kabel JYTY-O 2x1. V ceně je obsažena kompletní dodávka a pokládka kabelu.</t>
  </si>
  <si>
    <t>-1758345000</t>
  </si>
  <si>
    <t>34111030r</t>
  </si>
  <si>
    <t>Kabelový drátěný žlab 100x50 žárový zinek. V ceně je obsažena kompletní dodávka a montáž všech prvků pro vytvoření kabelového nosného systému</t>
  </si>
  <si>
    <t>893263268</t>
  </si>
  <si>
    <t>34113151r</t>
  </si>
  <si>
    <t>Kabelový drátěný žlab 50x50 žárový zinek. V ceně je obsažena kompletní dodávka a montáž všech prvků pro vytvoření kabelového nosného systému</t>
  </si>
  <si>
    <t>-1261091436</t>
  </si>
  <si>
    <t>34571565</t>
  </si>
  <si>
    <t>Elektroinstalační trubka DN20. V ceně je obsažena kompletní dodávka a montáž všech prvků pro vytvoření kabelového nosného systému</t>
  </si>
  <si>
    <t>-1099483700</t>
  </si>
  <si>
    <t>34113150r</t>
  </si>
  <si>
    <t>Ochranná kabelová hadice 25mm. V ceně je obsažena kompletní dodávka a montáž všech prvků pro vytvoření kabelového nosného systému</t>
  </si>
  <si>
    <t>1026884478</t>
  </si>
  <si>
    <t>-2062576185</t>
  </si>
  <si>
    <t>-1045402618</t>
  </si>
  <si>
    <t>345713r</t>
  </si>
  <si>
    <t>Rozváděč R1, V ceně je obsaženo osazení a zapojení rozváděče.</t>
  </si>
  <si>
    <t>1416799622</t>
  </si>
  <si>
    <t>3457560r</t>
  </si>
  <si>
    <t>Odstředivé čerpadlo M10, M20 (dodávka technologie). V ceně je obsaženo zapojení zařízení.</t>
  </si>
  <si>
    <t>237355754</t>
  </si>
  <si>
    <t>3457115r</t>
  </si>
  <si>
    <t>Kompresor M30 (dodávka technologie). V ceně je obsaženo zapojení zařízení.</t>
  </si>
  <si>
    <t>-980506799</t>
  </si>
  <si>
    <t>3571171r</t>
  </si>
  <si>
    <t>Solenoid E30 (dodávka technologie). V ceně je obsaženo zapojení zařízení.</t>
  </si>
  <si>
    <t>-1472538979</t>
  </si>
  <si>
    <t>3571171r2</t>
  </si>
  <si>
    <t>Kalové čerpadlo M40 (dodávka technologie), zapojení zařízení.</t>
  </si>
  <si>
    <t>452778112</t>
  </si>
  <si>
    <t>4261039r</t>
  </si>
  <si>
    <t>Ventilátor odtahový do potrubí DN160, 565m3/hod, 50W, IPx4, 230V M50.1 V ceně je obsažena dodávka a zapojení ventilátoru.</t>
  </si>
  <si>
    <t>-183768110</t>
  </si>
  <si>
    <t>426900r</t>
  </si>
  <si>
    <t>Ventilátor odtahový do potrubí DN100, 245m3/hod, 25W, IPx4, 230V M50.2. V ceně je obsažena dodávka a zapojení ventilátoru.</t>
  </si>
  <si>
    <t>1376859485</t>
  </si>
  <si>
    <t>3582002R</t>
  </si>
  <si>
    <t>Záplavová sonda, jednopólová hladinová sonda (B31.1, B31.2). V ceně je obsažena dodávka, montáž a zapojení.</t>
  </si>
  <si>
    <t>1075648759</t>
  </si>
  <si>
    <t>PMP.ZB00r</t>
  </si>
  <si>
    <t>Indukční průtokoměr v oděleném provedení (B32) (dodávka technologie) - zapojení</t>
  </si>
  <si>
    <t>-1787056932</t>
  </si>
  <si>
    <t>3582289R</t>
  </si>
  <si>
    <t>Indukční průtokoměr příslušenství: držák na zeď, souprava kabelů 25m, keramická svorkovnice dodávka montáž a zapojení.</t>
  </si>
  <si>
    <t>-1709935617</t>
  </si>
  <si>
    <t>Indukční průtokoměr příslušenství: držák na zeď, souprava kabelů 25m, keramická svorkovnice,dodávka  montáž a zapojení.</t>
  </si>
  <si>
    <t>3581123R1</t>
  </si>
  <si>
    <t>Nerezová vestavná sonda výšky hladiny odpadních vod, keramická membrána, 4-20mA, 0-250 mbar (0-2,5 m), přípojka G3/4", konektor DIN, TP 0,35% (B33). V ceně je obsažena dodávka, montáž a zapojení.</t>
  </si>
  <si>
    <t>1790946059</t>
  </si>
  <si>
    <t>3581123R</t>
  </si>
  <si>
    <t>Plovákový spínač pro znečištěnou vodu, 20m kabelu, neopren (S33). V ceně je obsažena dodávka, montáž a zapojení.</t>
  </si>
  <si>
    <t>-760885977</t>
  </si>
  <si>
    <t>3581123R2</t>
  </si>
  <si>
    <t>Vstup do objektu - magnetický šroubovací kovový kontakt NC, kabel 0,65m (S41.1) V ceně je obsažena dodávka, montáž a zapojení.</t>
  </si>
  <si>
    <t>287171547</t>
  </si>
  <si>
    <t>3581123R3</t>
  </si>
  <si>
    <t>Vstup do objektu - magnetický vratový kontakt NC, pancéřový kabel. V ceně je obsažena dodávka, montáž a zapojení.</t>
  </si>
  <si>
    <t>76741567</t>
  </si>
  <si>
    <t>3581123R5</t>
  </si>
  <si>
    <t xml:space="preserve">Plastová krabicová rozvodka 116x116x62 mm, IP 65, 3 řadové svorky, DIN lišta, 2x vývodka M16  V ceně dodávka včetně montáže a zapojení </t>
  </si>
  <si>
    <t>1310841369</t>
  </si>
  <si>
    <t>Plastová krabicová rozvodka 116x116x62 mm, IP 65, 3 řadové svorky, DIN lišta, 2x vývodka M16. V ceně dodávka včetně montáže a zapojení</t>
  </si>
  <si>
    <t>3581124R5</t>
  </si>
  <si>
    <t>Instalační krabice 80 x 80 x 45, IP55, průchodky, vč.  svorek. V ceně dodávka včetně montáže a zapojení</t>
  </si>
  <si>
    <t>595621753</t>
  </si>
  <si>
    <t>358114r</t>
  </si>
  <si>
    <t>Vypínač řaz. 1 montáž na povrch, IP 44 V ceně dodávka včetně montáže a zapojení</t>
  </si>
  <si>
    <t>497776625</t>
  </si>
  <si>
    <t>348144r2</t>
  </si>
  <si>
    <t>Svítidlo LED prachotěsné průmyslové, 40W, IP65, tř.II. V ceně dodávka včetně montáže a zapojení</t>
  </si>
  <si>
    <t>-335174919</t>
  </si>
  <si>
    <t>348144r</t>
  </si>
  <si>
    <t>Svítidlo LED prachotěsné, 15W, IP66, tř.II, délka 600 mm. V ceně dodávka včetně montáže a zapojení</t>
  </si>
  <si>
    <t>630394400</t>
  </si>
  <si>
    <t>358112r</t>
  </si>
  <si>
    <t>Anténa SA410.3V ceně je obsažena dodávka, montáž a zapojení.</t>
  </si>
  <si>
    <t>2045845499</t>
  </si>
  <si>
    <t>Anténa SA410.3 V ceně je obsažena dodávka, montáž a zapojení.</t>
  </si>
  <si>
    <t>341213r</t>
  </si>
  <si>
    <t>Koaxiální kabel 20m s konektory BNC/Nm V ceně dodávka včetně montáže a zapojení</t>
  </si>
  <si>
    <t>1003299637</t>
  </si>
  <si>
    <t>34121r</t>
  </si>
  <si>
    <t xml:space="preserve">Nerezovým stožár 3m, pro anténu 400MHz, upevnění na stěnu zděného pilíře V ceně dodávka včetně montáže </t>
  </si>
  <si>
    <t>553110390</t>
  </si>
  <si>
    <t>Nerezovým stožár 3m, pro anténu 400MHz, upevnění na stěnu zděného pilíře V ceně dodávka včetně montáže</t>
  </si>
  <si>
    <t>3412122r</t>
  </si>
  <si>
    <t>Ekvipotenciální svorkovnice s krytem    V ceně dodávka včetně montáže a zapojení</t>
  </si>
  <si>
    <t>-1364017487</t>
  </si>
  <si>
    <t>311101r</t>
  </si>
  <si>
    <t>Prostup betonovou stěnou+utěsnění V ceně je obsaženo zhotovení prostupu a vodotěsné utěsnění.</t>
  </si>
  <si>
    <t>-661372915</t>
  </si>
  <si>
    <t>46075r</t>
  </si>
  <si>
    <t>Utěsnění kabelu v chráničce V ceně obsaženo utěsnění prostupů</t>
  </si>
  <si>
    <t>1153046057</t>
  </si>
  <si>
    <t>2171111R</t>
  </si>
  <si>
    <t>ZDĚNÝ PILÍŘ (MATERIÁL, ZÁKLADY, NEREZ DVÍŘKA, STŘÍŠKA, VYHLOUBENÍ ZÁKLADU, KOMPLETNÍ PRÁCE)</t>
  </si>
  <si>
    <t>KMPL</t>
  </si>
  <si>
    <t>1928546587</t>
  </si>
  <si>
    <t>ZDĚNÝ PILÍŘ
Položka obsahuje:
- materiál na základ a stavbu pilíře
- nerezová dvířka včetně rámu
- plechová stříška
- vyhloubení základu
- práce</t>
  </si>
  <si>
    <t>74111R</t>
  </si>
  <si>
    <t>Pomocné nosné konstrukce v provedení nerez (DRŽÁKY A UPEVNĚNÍ, KOTEVNÍ A SPOJOVACÍ MATERIÁL) - D+M</t>
  </si>
  <si>
    <t>1664328498</t>
  </si>
  <si>
    <t>Pomocné nosné konstrukce v provedení nerez
Položka obsahuje:
- držáky pro upevnění snímačů
- kotevní a spojovací materiál</t>
  </si>
  <si>
    <t>3544206r</t>
  </si>
  <si>
    <t>Uzemnění a pospojování, svorkovnice Met, vodiče CYA včetně ok a zapojení, svorky a pásky nerez</t>
  </si>
  <si>
    <t>komplet</t>
  </si>
  <si>
    <t>-1725964357</t>
  </si>
  <si>
    <t>Uzemnění a pospojování
svorkovnice Met
vodiče CYA včetně ok a zapojení
svorky a pásky nerez</t>
  </si>
  <si>
    <t>3582R</t>
  </si>
  <si>
    <t>ZNAČENÍ - POPISY EL. ZAŘÍZENÍ, KABELOVÉ ŠTÍTKY, VÝSTRAŽNÉ ZNAČKY A NÁPISY</t>
  </si>
  <si>
    <t>KOMPLET</t>
  </si>
  <si>
    <t>-1107555519</t>
  </si>
  <si>
    <t>zNAČENÍ
Položka obsahuje:
- popisy elektrických zařízení
- kabelové štítky
- výstražné značky a nápisy</t>
  </si>
  <si>
    <t>742</t>
  </si>
  <si>
    <t>Elektroinstalace - slaboproud</t>
  </si>
  <si>
    <t>7422205R</t>
  </si>
  <si>
    <t>Stanovisko TIČR - VÝZVA + VYDÁNÍ STANOVISKA</t>
  </si>
  <si>
    <t>kOMPLET</t>
  </si>
  <si>
    <t>656244802</t>
  </si>
  <si>
    <t>Zkoušky a revize PZTS zkoušky TIČR</t>
  </si>
  <si>
    <t>Celková prohlídka elektrického rozvodu a zařízení do 100 000,- Kč, Výchozí revize elektrického zařízení, Prohlídka, měření a vypracování revizní zprávy.</t>
  </si>
  <si>
    <t>-2044706817</t>
  </si>
  <si>
    <t>Zkoušky a prohlídky elektrických rozvodů a zařízení celková prohlídka a vyhotovení revizní zprávy pro objem montážních prací do 100 tis. Kč
Výchozí revize elektrického zařízení
Prohlídka, měření a vypracování revizní zprávy.</t>
  </si>
  <si>
    <t>358R2</t>
  </si>
  <si>
    <t>Software PLC a dotykového displeje - Naprogramování řídicího systému, oživení, individuální zkoušky.</t>
  </si>
  <si>
    <t>700234037</t>
  </si>
  <si>
    <t>Software PLC a dotykového displeje
Naprogramování řídicího systému, oživení, individuální zkoušky.</t>
  </si>
  <si>
    <t>358R25</t>
  </si>
  <si>
    <t>Konfigurace komunikační sítě Konfigurace dálkového přenosu dat.</t>
  </si>
  <si>
    <t>-270011105</t>
  </si>
  <si>
    <t>358R26</t>
  </si>
  <si>
    <t>Úprava dispečinku provozovatele Úprava SW stávajícího dispečinku, individuální zkoušky.</t>
  </si>
  <si>
    <t>-127455348</t>
  </si>
  <si>
    <t>7411r</t>
  </si>
  <si>
    <t>Ostatní náklady zaškolení pracovníků provozovatele na obsluhu, komplexní zkoušky, doprava a přesun, výrobní dokumentace a dokumentace skutečného provedení</t>
  </si>
  <si>
    <t>1339101928</t>
  </si>
  <si>
    <t>2022_4.17.2.3. - Rozvaděč R1</t>
  </si>
  <si>
    <t>3582r1</t>
  </si>
  <si>
    <t>Plastový nástěnný rozváděč, VxŠxH 1056x582x350, IP66</t>
  </si>
  <si>
    <t>677756502</t>
  </si>
  <si>
    <t>35822r2</t>
  </si>
  <si>
    <t>Montážní plech 950x750mm</t>
  </si>
  <si>
    <t>900970989</t>
  </si>
  <si>
    <t>35822r3</t>
  </si>
  <si>
    <t>Montážní závěs (4ks) nerez</t>
  </si>
  <si>
    <t>-72278274</t>
  </si>
  <si>
    <t>35822r4</t>
  </si>
  <si>
    <t>Kapsa na dokumentaci, plastová, A4, samolepící</t>
  </si>
  <si>
    <t>1364436199</t>
  </si>
  <si>
    <t>35822r5</t>
  </si>
  <si>
    <t>Hlavní vypínač, otočný, 80A, 3P. Včetně ovladače a izolačních krytů</t>
  </si>
  <si>
    <t>-1821096546</t>
  </si>
  <si>
    <t>35822r6</t>
  </si>
  <si>
    <t>Přepěťová ochrana 1. a 2. stupeň, 3P</t>
  </si>
  <si>
    <t>-379240342</t>
  </si>
  <si>
    <t>35822r7</t>
  </si>
  <si>
    <t>Hlídací relé sledu a výpadku fází</t>
  </si>
  <si>
    <t>-896305095</t>
  </si>
  <si>
    <t>35822r8</t>
  </si>
  <si>
    <t>Pojistkový odpojovač 10x38 3P</t>
  </si>
  <si>
    <t>-86159618</t>
  </si>
  <si>
    <t>35822r9</t>
  </si>
  <si>
    <t>Pojistková vložka 10x38, 0,25A aM</t>
  </si>
  <si>
    <t>65088616</t>
  </si>
  <si>
    <t>35822r10</t>
  </si>
  <si>
    <t>Proudový chránič s jističem, 16A, 2P, 30mA, A</t>
  </si>
  <si>
    <t>-709263512</t>
  </si>
  <si>
    <t>35822r11</t>
  </si>
  <si>
    <t>Jistič 10D/1, 10kA</t>
  </si>
  <si>
    <t>-1240747421</t>
  </si>
  <si>
    <t>35822r12</t>
  </si>
  <si>
    <t>Jistič 10C/1, 10kA</t>
  </si>
  <si>
    <t>1391143318</t>
  </si>
  <si>
    <t>35822r13</t>
  </si>
  <si>
    <t>Jistič 6B/1, 10kA</t>
  </si>
  <si>
    <t>354938827</t>
  </si>
  <si>
    <t>35822r14</t>
  </si>
  <si>
    <t>Jistič 6D/1, 10kA</t>
  </si>
  <si>
    <t>-784216106</t>
  </si>
  <si>
    <t>35822r15</t>
  </si>
  <si>
    <t>Jistič 4C/1, 10kA</t>
  </si>
  <si>
    <t>-1083587434</t>
  </si>
  <si>
    <t>35822r16</t>
  </si>
  <si>
    <t>Jistič 2C/1, 10kA</t>
  </si>
  <si>
    <t>53439757</t>
  </si>
  <si>
    <t>35822r17</t>
  </si>
  <si>
    <t>Pomocný kontakt jističe 1NO+1NC</t>
  </si>
  <si>
    <t>-579722533</t>
  </si>
  <si>
    <t>35822r18</t>
  </si>
  <si>
    <t>Motorový spouštěč 20 - 25A</t>
  </si>
  <si>
    <t>-478271181</t>
  </si>
  <si>
    <t>35822r19</t>
  </si>
  <si>
    <t>Pomocný kontakt motorového spouštěče 1NO+1NC</t>
  </si>
  <si>
    <t>957048991</t>
  </si>
  <si>
    <t>35822r20</t>
  </si>
  <si>
    <t>Stykač 18A, 3P, 1Z+1V, 230V AC</t>
  </si>
  <si>
    <t>-398732513</t>
  </si>
  <si>
    <t>35822r21</t>
  </si>
  <si>
    <t>Blok nezpožděných, bočně montovaných, pomocných kontaktů ke stykači v sestavě 2/0</t>
  </si>
  <si>
    <t>-1887262675</t>
  </si>
  <si>
    <t>35822r22</t>
  </si>
  <si>
    <t>Rozváděčový termostat topení 230V AC</t>
  </si>
  <si>
    <t>1668416607</t>
  </si>
  <si>
    <t>35822r23</t>
  </si>
  <si>
    <t>Rozváděčové topné těleso 110-250V 50W zapouzdřené</t>
  </si>
  <si>
    <t>1108186997</t>
  </si>
  <si>
    <t>35822r24</t>
  </si>
  <si>
    <t>Zásuvka na DIN lištu 230V/16A, IP20</t>
  </si>
  <si>
    <t>-171769908</t>
  </si>
  <si>
    <t>35822r25</t>
  </si>
  <si>
    <t>Časové relé, start-delta, 24...240 AC/DC, 2 P</t>
  </si>
  <si>
    <t>-2073033069</t>
  </si>
  <si>
    <t>35822r26</t>
  </si>
  <si>
    <t>Časové relé, asymetrický cyklovač, 1 s..100 h, 24..240 V AC, 1CO</t>
  </si>
  <si>
    <t>-1260411960</t>
  </si>
  <si>
    <t>35822r27</t>
  </si>
  <si>
    <t>Hladinové relé 24...240V AC/DC, 0,25…1000 kOhm, 0,1…5 s, 2CO</t>
  </si>
  <si>
    <t>189479410</t>
  </si>
  <si>
    <t>35822r28</t>
  </si>
  <si>
    <t>Relé s paticí 230V AC, 2xCO</t>
  </si>
  <si>
    <t>1446071174</t>
  </si>
  <si>
    <t>35822r29</t>
  </si>
  <si>
    <t>Relé s paticí 24V DC, 2xCO</t>
  </si>
  <si>
    <t>-217959365</t>
  </si>
  <si>
    <t>35822r30</t>
  </si>
  <si>
    <t>Signálka bílá 24V DC, kompletní sestava vč. nosiče štítků</t>
  </si>
  <si>
    <t>-1138145431</t>
  </si>
  <si>
    <t>35822r31</t>
  </si>
  <si>
    <t>Signálka rudá 24V DC, kompletní sestava vč. nosiče štítků</t>
  </si>
  <si>
    <t>-864265927</t>
  </si>
  <si>
    <t>35822r32</t>
  </si>
  <si>
    <t>Signálka zelená 24V DC,  kompletní sestava vč. nosiče štítků</t>
  </si>
  <si>
    <t>1058869892</t>
  </si>
  <si>
    <t>35822r33</t>
  </si>
  <si>
    <t>Přepínač otočný, 3 pevné polohy, otočná hlavice, spojovací díl, 3xNO (Kompletní sestava vč. nosiče štítků)</t>
  </si>
  <si>
    <t>-577717340</t>
  </si>
  <si>
    <t>35822r34</t>
  </si>
  <si>
    <t>Přepínač otočný, 3 pevné polohy, otočná hlavice, spojovací díl, 2xNO (Kompletní sestava vč. nosiče štítků)</t>
  </si>
  <si>
    <t>-139924513</t>
  </si>
  <si>
    <t>35822r35</t>
  </si>
  <si>
    <t>Regulovaný spínací zdroj 100...240V AC, 24V, 3.1A, 75W</t>
  </si>
  <si>
    <t>-6626935</t>
  </si>
  <si>
    <t>35822r36</t>
  </si>
  <si>
    <t>Zdroj 230V AC/ 13,8V DC, 60W, 2,8A</t>
  </si>
  <si>
    <t>-1967578024</t>
  </si>
  <si>
    <t>35822r37</t>
  </si>
  <si>
    <t>Staniční baterie 12V/1,3Ah (VRLA)</t>
  </si>
  <si>
    <t>-60006240</t>
  </si>
  <si>
    <t>35822r38</t>
  </si>
  <si>
    <t>PLC a rozšiřující moduly, 24xDI, 16xDO, 1xEthernet, 1xRS232/RS485, zás.modul sériový port RS232/485, rozšiřující karta 8xAI</t>
  </si>
  <si>
    <t>1956988470</t>
  </si>
  <si>
    <t>35822r39</t>
  </si>
  <si>
    <t>Barevný dotykový displej. Barevný TFT LCD, 4", 480 x 272 pixel, 1xRS-232, 1xRS-2485, 1xEthernet, 24V DC</t>
  </si>
  <si>
    <t>1779733974</t>
  </si>
  <si>
    <t>35822r40</t>
  </si>
  <si>
    <t>Průmyslový neřízený ethernetový switch, 5TX 10/100Mbps RJ45, 24VDC, IP30, 0 °C...60 °C</t>
  </si>
  <si>
    <t>2038373634</t>
  </si>
  <si>
    <t>35822r41</t>
  </si>
  <si>
    <t>Radiový modem, 4xDI, 2xDO, 2xAI, 12V DC, USB, RS232/422/485, 15 pin d-typ</t>
  </si>
  <si>
    <t>1414156043</t>
  </si>
  <si>
    <t>35822r42</t>
  </si>
  <si>
    <t>Digitální radiostanice,  UHF 403-474 MHz, 16 kanálů, kanálová rozteč 12,5 kHz, 20 kHz nebo 25 kHz, vysílací výkon 1-25W, 10,8 - 15,6 V DC, BNC female, 15 pin d-typ female, IP54</t>
  </si>
  <si>
    <t>-1548507571</t>
  </si>
  <si>
    <t>Digitální radiostanice 
UHF 403-474 MHz, 16 kanálů, kanálová rozteč 12,5 kHz, 20 kHz nebo 25 kHz, vysílací výkon 1-25W, 10,8 - 15,6 V DC, BNC female, 15 pin d-typ female, IP54</t>
  </si>
  <si>
    <t>35822r43</t>
  </si>
  <si>
    <t>Propojovací kabel radiový modem/řídící a komunikační modul pro radiostanice</t>
  </si>
  <si>
    <t>799061514</t>
  </si>
  <si>
    <t>35822r44</t>
  </si>
  <si>
    <t>Externí přechodka D-SUB 9 pin - RJ45</t>
  </si>
  <si>
    <t>-989385349</t>
  </si>
  <si>
    <t>35822r45</t>
  </si>
  <si>
    <t>Propojovací kabel Ethernet vč. Koncovek</t>
  </si>
  <si>
    <t>969521170</t>
  </si>
  <si>
    <t>35822r46</t>
  </si>
  <si>
    <t>Propojovací kabel -  vč. Koncovek</t>
  </si>
  <si>
    <t>-1610244180</t>
  </si>
  <si>
    <t>35822r47</t>
  </si>
  <si>
    <t>Svorka na přístrojovou pojistku</t>
  </si>
  <si>
    <t>-1448745377</t>
  </si>
  <si>
    <t>35822r48</t>
  </si>
  <si>
    <t>Přístrojová pojistka T4A</t>
  </si>
  <si>
    <t>-330954569</t>
  </si>
  <si>
    <t>35822r49</t>
  </si>
  <si>
    <t>Přístrojová pojistka T2A</t>
  </si>
  <si>
    <t>1659103856</t>
  </si>
  <si>
    <t>35822r50</t>
  </si>
  <si>
    <t>Přístrojová pojistka F1A</t>
  </si>
  <si>
    <t>812848186</t>
  </si>
  <si>
    <t>35822r51</t>
  </si>
  <si>
    <t>Přístrojová pojistka T100mA</t>
  </si>
  <si>
    <t>-2078238809</t>
  </si>
  <si>
    <t>35822r52</t>
  </si>
  <si>
    <t>Rozváděcí blok 2x25 mm2 + 6x10 mm2 zelený</t>
  </si>
  <si>
    <t>1596162647</t>
  </si>
  <si>
    <t>35822r53</t>
  </si>
  <si>
    <t>Rozváděcí blok 2x25 mm2 + 6x10 mm2 modrý</t>
  </si>
  <si>
    <t>-1998318859</t>
  </si>
  <si>
    <t>35822r54</t>
  </si>
  <si>
    <t>Svorka, velikost 35,  šedá (bílá)</t>
  </si>
  <si>
    <t>1718125090</t>
  </si>
  <si>
    <t>35822r55</t>
  </si>
  <si>
    <t>Svorka, velikost 35, zelenožlutá</t>
  </si>
  <si>
    <t>801858702</t>
  </si>
  <si>
    <t>35822r56</t>
  </si>
  <si>
    <t>Svorka, velikost 4, šedá (bílá)</t>
  </si>
  <si>
    <t>973877800</t>
  </si>
  <si>
    <t>35822r57</t>
  </si>
  <si>
    <t>Svorka, velikost 4, modrá</t>
  </si>
  <si>
    <t>615447863</t>
  </si>
  <si>
    <t>35822r58</t>
  </si>
  <si>
    <t>Svorka, velikost 4, zelenožlutá</t>
  </si>
  <si>
    <t>-350121318</t>
  </si>
  <si>
    <t>35822r59</t>
  </si>
  <si>
    <t>Svorka, velikost 2,5, šedá (bílá)</t>
  </si>
  <si>
    <t>-103153928</t>
  </si>
  <si>
    <t>35822r60</t>
  </si>
  <si>
    <t>Svorka, velikost 2,5, modrá</t>
  </si>
  <si>
    <t>1471727991</t>
  </si>
  <si>
    <t>35822r61</t>
  </si>
  <si>
    <t>Svorka, velikost 2,5, červená</t>
  </si>
  <si>
    <t>-318850298</t>
  </si>
  <si>
    <t>35822r62</t>
  </si>
  <si>
    <t>Svorka, velikost 2,5, zelenožlutá</t>
  </si>
  <si>
    <t>-642595724</t>
  </si>
  <si>
    <t>35822r63</t>
  </si>
  <si>
    <t>Koncová svěrka</t>
  </si>
  <si>
    <t>183287317</t>
  </si>
  <si>
    <t>35822r64</t>
  </si>
  <si>
    <t>Kabelová průchodka s maticí Pg36</t>
  </si>
  <si>
    <t>335116531</t>
  </si>
  <si>
    <t>35822r65</t>
  </si>
  <si>
    <t>Kabelová průchodka s maticí Pg16</t>
  </si>
  <si>
    <t>1782552913</t>
  </si>
  <si>
    <t>35822r66</t>
  </si>
  <si>
    <t>Kabelová průchodka s maticí Pg13,5</t>
  </si>
  <si>
    <t>1094987170</t>
  </si>
  <si>
    <t>35822r67</t>
  </si>
  <si>
    <t>Kabelová průchodka s maticí Pg11</t>
  </si>
  <si>
    <t>-1129542304</t>
  </si>
  <si>
    <t>35822r68</t>
  </si>
  <si>
    <t>Kabelová průchodka s maticí Pg9</t>
  </si>
  <si>
    <t>-136012361</t>
  </si>
  <si>
    <t>35822r69</t>
  </si>
  <si>
    <t>Propojovací materiál,  Propojovací lišty, vodiče, dutinky</t>
  </si>
  <si>
    <t>1659045114</t>
  </si>
  <si>
    <t>Propojovací materiál, Propojovací lišty, vodiče, dutinky</t>
  </si>
  <si>
    <t>35822r70</t>
  </si>
  <si>
    <t>Popisovací materiál, Popisky, výstražné symboly, návlečky na vodiče</t>
  </si>
  <si>
    <t>-405465435</t>
  </si>
  <si>
    <t>Popisovací materiál Popisky, výstražné symboly, návlečky na vodiče</t>
  </si>
  <si>
    <t>35822r71</t>
  </si>
  <si>
    <t>Konstrukční materiál, U lišty, vkládací žlaby, šrouby</t>
  </si>
  <si>
    <t>1255692322</t>
  </si>
  <si>
    <t>35822r72</t>
  </si>
  <si>
    <t>Výroba rozváděče</t>
  </si>
  <si>
    <t>-946073968</t>
  </si>
  <si>
    <t>35822r73</t>
  </si>
  <si>
    <t>Dokumentace rozváděče - Výkresy, prohlášení o shodě, protokol o zkoušce</t>
  </si>
  <si>
    <t>406267853</t>
  </si>
  <si>
    <t>2022_4.18 - Rekonstrukce vodovodu</t>
  </si>
  <si>
    <t>62009060</t>
  </si>
  <si>
    <t>290*0,5+4*0,6+9*0,6</t>
  </si>
  <si>
    <t>-1466789959</t>
  </si>
  <si>
    <t>0,6*4+0,5*5</t>
  </si>
  <si>
    <t>-1459313517</t>
  </si>
  <si>
    <t>0,5*5+0,6*4</t>
  </si>
  <si>
    <t>2040458334</t>
  </si>
  <si>
    <t>-665007429</t>
  </si>
  <si>
    <t>-((290)*0,055*0,055+4*0,08*0,08+9*0,016*0,016)*3,14*2"potrubí"</t>
  </si>
  <si>
    <t>(290*0,5*0,45+9*0,6*0,4+4*0,6*0,5)*2</t>
  </si>
  <si>
    <t>(340*0,3*0,3+90*0,3*0,3)*2"provizorní vodovod"</t>
  </si>
  <si>
    <t>758891844</t>
  </si>
  <si>
    <t>354648215</t>
  </si>
  <si>
    <t>(150*0,5*1)</t>
  </si>
  <si>
    <t>1506177052</t>
  </si>
  <si>
    <t>((290)*0,5*1,7+(4+9)*0,6*1,7"celkový výkop - při průměrné hloubce 1,7 m")*0,4</t>
  </si>
  <si>
    <t>-(5*0,5*0,35+285*0,5*0,2+9*0,6*0,2+4*0,6*0,35)*0,4"komunikace asfalt"</t>
  </si>
  <si>
    <t>291261050</t>
  </si>
  <si>
    <t>-1889991878</t>
  </si>
  <si>
    <t>((290)*0,5*1,7+(4+9)*0,6*1,7"celkový výkop - při průměrné hloubce 1,7 m")*0,05</t>
  </si>
  <si>
    <t>-(5*0,5*0,35+285*0,5*0,2+9*0,6*0,2+4*0,6*0,35)*0,05"komunikace asfalt"</t>
  </si>
  <si>
    <t>1314719516</t>
  </si>
  <si>
    <t>-178569701</t>
  </si>
  <si>
    <t>(290+4)*1,7*2*0,5"koordinace kanal"+9*1,7*2</t>
  </si>
  <si>
    <t>1962909733</t>
  </si>
  <si>
    <t>-1986688773</t>
  </si>
  <si>
    <t>((290)*0,5*1,7+(4+9)*0,6*1,7"celkový výkop - při průměrné hloubce 1,7 m")*0,9*2</t>
  </si>
  <si>
    <t>-(5*0,5*0,35+285*0,5*0,2+9*0,6*0,2+4*0,6*0,35)*0,9*2"komunikace asfalt"</t>
  </si>
  <si>
    <t>79132858</t>
  </si>
  <si>
    <t>((290)*0,5*1,7+(4+9)*0,6*1,7"celkový výkop - při průměrné hloubce 1,7 m")*0,1*2</t>
  </si>
  <si>
    <t>-(5*0,5*0,35+285*0,5*0,2+9*0,6*0,2+4*0,6*0,35)*0,1*2"komunikace asfalt"</t>
  </si>
  <si>
    <t>1667971571</t>
  </si>
  <si>
    <t>-514902776</t>
  </si>
  <si>
    <t>609560756</t>
  </si>
  <si>
    <t>106,51-22,846</t>
  </si>
  <si>
    <t>-993150829</t>
  </si>
  <si>
    <t>527259966</t>
  </si>
  <si>
    <t>1055999589</t>
  </si>
  <si>
    <t>-381679502</t>
  </si>
  <si>
    <t>(290)*0,5*0,5+290*0,5*0,2+4*0,6*(0,55+0,2)+9*0,6*(0,45+0,2)</t>
  </si>
  <si>
    <t>-1666329646</t>
  </si>
  <si>
    <t>106,81*2</t>
  </si>
  <si>
    <t>-655827904</t>
  </si>
  <si>
    <t>((290)*0,5*1,7+(4+9)*0,6*1,7"celkový výkop - při průměrné hloubce 1,7 m")</t>
  </si>
  <si>
    <t>-(5*0,5*0,55+285*0,5*0,4+9*0,6*0,4+4*0,6*0,55)"komunikace asfalt"</t>
  </si>
  <si>
    <t>-(290*0,5*0,55+9*0,6*0,5+4*0,6*0,6)</t>
  </si>
  <si>
    <t>500588569</t>
  </si>
  <si>
    <t>-((290)*0,055*0,055+4*0,08*0,08+9*0,016*0,016)*3,14"potrubí"</t>
  </si>
  <si>
    <t>290*0,5*0,45+9*0,6*0,4+4*0,6*0,5</t>
  </si>
  <si>
    <t>340*0,3*0,3+90*0,3*0,3"provizorní vodovod"</t>
  </si>
  <si>
    <t>1651168978</t>
  </si>
  <si>
    <t>290*0,5*0,1+(4+9)*0,6*1</t>
  </si>
  <si>
    <t>-1623211175</t>
  </si>
  <si>
    <t>290*0,5*2+4*0,6*2+9*0,6*2</t>
  </si>
  <si>
    <t>-1863674844</t>
  </si>
  <si>
    <t>5*0,5+4*0,6</t>
  </si>
  <si>
    <t>637668256</t>
  </si>
  <si>
    <t>-217219426</t>
  </si>
  <si>
    <t>1177288880</t>
  </si>
  <si>
    <t>5*0,5*2+4*0,6*2</t>
  </si>
  <si>
    <t>-254965127</t>
  </si>
  <si>
    <t>-1962809759</t>
  </si>
  <si>
    <t>-1519110678</t>
  </si>
  <si>
    <t>spojovací materiál (šrouby, matky, podložky,bandáže,těsnění mezi přírubami atd.)</t>
  </si>
  <si>
    <t>28612325</t>
  </si>
  <si>
    <t>těsnění čelní s ocelovou výztuží PN16 D 110 DN 100</t>
  </si>
  <si>
    <t>-170536197</t>
  </si>
  <si>
    <t>28612328</t>
  </si>
  <si>
    <t>těsnění čelní s ocelovou výztuží PN16 D 160 DN 150</t>
  </si>
  <si>
    <t>105671011</t>
  </si>
  <si>
    <t>28612324</t>
  </si>
  <si>
    <t>těsnění čelní s ocelovou výztuží PN16 D 90 DN 80</t>
  </si>
  <si>
    <t>-1910952370</t>
  </si>
  <si>
    <t>871251211</t>
  </si>
  <si>
    <t>Montáž potrubí z PE100 SDR 11 otevřený výkop svařovaných elektrotvarovkou D 110 x 10,0 mm</t>
  </si>
  <si>
    <t>-53004244</t>
  </si>
  <si>
    <t>Montáž vodovodního potrubí z plastů v otevřeném výkopu z polyetylenu PE 100 svařovaných elektrotvarovkou SDR 11/PN16 D 110 x 10,0 mm</t>
  </si>
  <si>
    <t>PPL.ROB110100100D</t>
  </si>
  <si>
    <t>Trubka vodovodní 110X10 100m PE100RC PN16, s modrým ochranným pláštěm, pro pokládku bez omezení zrnitosti a všechny bezvýkopové pokládky, s integrovaným detekčním vodičem</t>
  </si>
  <si>
    <t>726889949</t>
  </si>
  <si>
    <t>290*1,01"ztratné"</t>
  </si>
  <si>
    <t>871321211</t>
  </si>
  <si>
    <t>Montáž potrubí z PE100 SDR 11 otevřený výkop svařovaných elektrotvarovkou D 160 x 14,6 mm</t>
  </si>
  <si>
    <t>1988835740</t>
  </si>
  <si>
    <t>Montáž vodovodního potrubí z plastů v otevřeném výkopu z polyetylenu PE 100 svařovaných elektrotvarovkou SDR 11/PN16 D 160 x 14,6 mm</t>
  </si>
  <si>
    <t>28613859</t>
  </si>
  <si>
    <t>trubka vodovodní PE100 PN 16 SDR11 s ochranným pláštěm z PP 160x14,6mm</t>
  </si>
  <si>
    <t>2122268100</t>
  </si>
  <si>
    <t>4*1,015 "Přepočtené koeficientem množství</t>
  </si>
  <si>
    <t>891311112</t>
  </si>
  <si>
    <t>Montáž vodovodních šoupátek otevřený výkop DN 150</t>
  </si>
  <si>
    <t>444294173</t>
  </si>
  <si>
    <t>Montáž vodovodních armatur na potrubí šoupátek nebo klapek uzavíracích v otevřeném výkopu nebo v šachtách s osazením zemní soupravy (bez poklopů) DN 150</t>
  </si>
  <si>
    <t>HWL.950212515003</t>
  </si>
  <si>
    <t>SOUPRAVA ZEMNÍ TELESKOPICKÁ E2-1,3 -1,8 125-150 (1,3-1,8m)</t>
  </si>
  <si>
    <t>-1765311162</t>
  </si>
  <si>
    <t>HWL.400315000016</t>
  </si>
  <si>
    <t>ŠOUPĚ E3 PŘÍRUBOVÉ KRÁTKÉ 150</t>
  </si>
  <si>
    <t>2112714226</t>
  </si>
  <si>
    <t>-361072743</t>
  </si>
  <si>
    <t>294</t>
  </si>
  <si>
    <t>-1895908584</t>
  </si>
  <si>
    <t>892273122</t>
  </si>
  <si>
    <t>Proplach a dezinfekce vodovodního potrubí DN od 80 do 125</t>
  </si>
  <si>
    <t>-1556278933</t>
  </si>
  <si>
    <t>-491214897</t>
  </si>
  <si>
    <t>303</t>
  </si>
  <si>
    <t>871161211</t>
  </si>
  <si>
    <t>Montáž potrubí z PE100 SDR 11 otevřený výkop svařovaných elektrotvarovkou D 32 x 3,0 mm</t>
  </si>
  <si>
    <t>142217600</t>
  </si>
  <si>
    <t>Montáž vodovodního potrubí z plastů v otevřeném výkopu z polyetylenu PE 100 svařovaných elektrotvarovkou SDR 11/PN16 D 32 x 3,0 mm</t>
  </si>
  <si>
    <t>28613170</t>
  </si>
  <si>
    <t>trubka vodovodní PE100 SDR11 se signalizační vrstvou 32x3,0mm</t>
  </si>
  <si>
    <t>-1783289943</t>
  </si>
  <si>
    <t>9*1,015 "Přepočtené koeficientem množství</t>
  </si>
  <si>
    <t>-688171990</t>
  </si>
  <si>
    <t>877261910</t>
  </si>
  <si>
    <t>Výměna elektrokolen 45° na vodovodním potrubí z PE trub d 110</t>
  </si>
  <si>
    <t>-1105608930</t>
  </si>
  <si>
    <t>Výměna tvarovek na vodovodním plastovém potrubí z polyetylenu PE 100 elektrotvarovek SDR 11/PN16 kolen 45° d 110</t>
  </si>
  <si>
    <t>28614949r</t>
  </si>
  <si>
    <t>elektrokoleno 11° PE 100 PN16 D 110mm</t>
  </si>
  <si>
    <t>-955774079</t>
  </si>
  <si>
    <t>elektrokoleno 45° PE 100 PN16 D 110mm</t>
  </si>
  <si>
    <t>-1997897891</t>
  </si>
  <si>
    <t>28615975</t>
  </si>
  <si>
    <t>elektrospojka SDR11 PE 100 PN16 D 110mm</t>
  </si>
  <si>
    <t>2048216761</t>
  </si>
  <si>
    <t>877321101</t>
  </si>
  <si>
    <t>Montáž elektrospojek na vodovodním potrubí z PE trub d 160</t>
  </si>
  <si>
    <t>326120010</t>
  </si>
  <si>
    <t>Montáž tvarovek na vodovodním plastovém potrubí z polyetylenu PE 100 elektrotvarovek SDR 11/PN16 spojek, oblouků nebo redukcí d 160</t>
  </si>
  <si>
    <t>28615978</t>
  </si>
  <si>
    <t>elektrospojka SDR11 PE 100 PN16 D 160mm</t>
  </si>
  <si>
    <t>-868952740</t>
  </si>
  <si>
    <t>891171322</t>
  </si>
  <si>
    <t>Montáž vodovodních šoupátek vevařovacích PE konec SDR11 PN16 otevřený výkop DN 32/40</t>
  </si>
  <si>
    <t>821926771</t>
  </si>
  <si>
    <t>Montáž vodovodních armatur na potrubí šoupátek vevařovacích v otevřeném výkopu nebo v šachtách s ručním kolečkem svařovaných na tupo s PE konci SDR 11 PN16 DN 32/40</t>
  </si>
  <si>
    <t>NCL.615325</t>
  </si>
  <si>
    <t>zemní souprava teleskopická pro DAV délka 1,1 - 1,8 m</t>
  </si>
  <si>
    <t>37026858</t>
  </si>
  <si>
    <t>NCL.612682</t>
  </si>
  <si>
    <t>spojka MB d 32, PE100, SDR11</t>
  </si>
  <si>
    <t>1500182483</t>
  </si>
  <si>
    <t>1386135773</t>
  </si>
  <si>
    <t>891269111</t>
  </si>
  <si>
    <t>Montáž navrtávacích pasů na potrubí z jakýchkoli trub DN 100</t>
  </si>
  <si>
    <t>-1778371355</t>
  </si>
  <si>
    <t>Montáž vodovodních armatur na potrubí navrtávacích pasů s ventilem Jt 1 MPa, na potrubí z trub litinových, ocelových nebo plastických hmot DN 100</t>
  </si>
  <si>
    <t>NCL.616964r</t>
  </si>
  <si>
    <t>NAVRTÁVACÍ ODBOČNÝ T KUS S VENTILEM DAV 110/32</t>
  </si>
  <si>
    <t>-34656356</t>
  </si>
  <si>
    <t>HWL.1650KASI0001</t>
  </si>
  <si>
    <t>POKLOP ULIČNÍ SAMONIVELAČNÍ PŘÍPOJKOVÝ BEZ LOGA VODA</t>
  </si>
  <si>
    <t>713322615</t>
  </si>
  <si>
    <t>42210051</t>
  </si>
  <si>
    <t>deska podkladová uličního poklopu litinového ventilového</t>
  </si>
  <si>
    <t>1974044598</t>
  </si>
  <si>
    <t>891241112</t>
  </si>
  <si>
    <t>Montáž vodovodních šoupátek otevřený výkop DN 80</t>
  </si>
  <si>
    <t>763768863</t>
  </si>
  <si>
    <t>Montáž vodovodních armatur na potrubí šoupátek nebo klapek uzavíracích v otevřeném výkopu nebo v šachtách s osazením zemní soupravy (bez poklopů) DN 80</t>
  </si>
  <si>
    <t>42221303</t>
  </si>
  <si>
    <t>šoupátko pitná voda litina GGG 50 krátká stavební dl PN 10/16 DN 80x180mm</t>
  </si>
  <si>
    <t>377060660</t>
  </si>
  <si>
    <t>HWL.950108000003</t>
  </si>
  <si>
    <t>SOUPRAVA ZEMNÍ TELESKOPICKÁ E1/A-1,3 -1,8 65-80 E1/80 A (1,3-1,8m)</t>
  </si>
  <si>
    <t>1335581652</t>
  </si>
  <si>
    <t>891261112</t>
  </si>
  <si>
    <t>Montáž vodovodních šoupátek otevřený výkop DN 100</t>
  </si>
  <si>
    <t>29042695</t>
  </si>
  <si>
    <t>Montáž vodovodních armatur na potrubí šoupátek nebo klapek uzavíracích v otevřeném výkopu nebo v šachtách s osazením zemní soupravy (bez poklopů) DN 100</t>
  </si>
  <si>
    <t>HWL.409010011014</t>
  </si>
  <si>
    <t>ŠOUPĚ E2 PŘÍRUBOVÉ VEVAŘOVACÍ PN16 PE 100 100/110</t>
  </si>
  <si>
    <t>297894670</t>
  </si>
  <si>
    <t>42291038</t>
  </si>
  <si>
    <t>souprava zemní teleskopická pro E2 šoupatka DN 50-100mm Rd 1,3-1,8m</t>
  </si>
  <si>
    <t>610264079</t>
  </si>
  <si>
    <t>-988123404</t>
  </si>
  <si>
    <t>2040744991</t>
  </si>
  <si>
    <t>1888991240</t>
  </si>
  <si>
    <t>-1184907221</t>
  </si>
  <si>
    <t>HWL.D49008015016</t>
  </si>
  <si>
    <t>HYDRANT PODZEMNÍ PLNOPRŮTOKOVÝ 80/1,50 m</t>
  </si>
  <si>
    <t>2102961423</t>
  </si>
  <si>
    <t>217358013</t>
  </si>
  <si>
    <t>517787051</t>
  </si>
  <si>
    <t>42210052</t>
  </si>
  <si>
    <t>deska podkladová uličního poklopu litinového hydrantového</t>
  </si>
  <si>
    <t>903088803</t>
  </si>
  <si>
    <t>-2111134434</t>
  </si>
  <si>
    <t>9+4+1</t>
  </si>
  <si>
    <t>-1986835336</t>
  </si>
  <si>
    <t>55253516</t>
  </si>
  <si>
    <t>tvarovka přírubová litinová vodovodní s přírubovou odbočkou PN10/16 T-kus DN 100/100</t>
  </si>
  <si>
    <t>1174718780</t>
  </si>
  <si>
    <t>857314122</t>
  </si>
  <si>
    <t>Montáž litinových tvarovek odbočných přírubových otevřený výkop DN 150</t>
  </si>
  <si>
    <t>-1676152528</t>
  </si>
  <si>
    <t>Montáž litinových tvarovek na potrubí litinovém tlakovém odbočných na potrubí z trub přírubových v otevřeném výkopu, kanálu nebo v šachtě DN 150</t>
  </si>
  <si>
    <t>55253528</t>
  </si>
  <si>
    <t>tvarovka přírubová litinová s přírubovou odbočkou,práškový epoxid tl 250µm T-kus DN 150/100</t>
  </si>
  <si>
    <t>-170020712</t>
  </si>
  <si>
    <t>706684543</t>
  </si>
  <si>
    <t>HWL.505008020016</t>
  </si>
  <si>
    <t>KOLENO PATNÍ PŘÍRUBOVÉ DLOUHÉ 80</t>
  </si>
  <si>
    <t>1942287633</t>
  </si>
  <si>
    <t>HWL.799412515016</t>
  </si>
  <si>
    <t>spojka jištěná proti posunu s velkým rozsahem vnějších průměrů a úhlovým vychýlením - S PŘÍRUBOU REDUKOVANÝ 150/125 (150/131-160)</t>
  </si>
  <si>
    <t>-666516375</t>
  </si>
  <si>
    <t>857262122</t>
  </si>
  <si>
    <t>Montáž litinových tvarovek jednoosých přírubových otevřený výkop DN 100</t>
  </si>
  <si>
    <t>126892236</t>
  </si>
  <si>
    <t>Montáž litinových tvarovek na potrubí litinovém tlakovém jednoosých na potrubí z trub přírubových v otevřeném výkopu, kanálu nebo v šachtě DN 100</t>
  </si>
  <si>
    <t>1+3</t>
  </si>
  <si>
    <t>55259815</t>
  </si>
  <si>
    <t>přechod přírubový tvárná litina dl 200mm DN 100/80</t>
  </si>
  <si>
    <t>1919011703</t>
  </si>
  <si>
    <t>NCL.471109010</t>
  </si>
  <si>
    <t>BFL d110 / DN100 PN16, PP příruba s ocel.výztuhou, na tupo (8xM16), vrtání PN10/PN16, včetně těsnění</t>
  </si>
  <si>
    <t>229281905</t>
  </si>
  <si>
    <t>28653136</t>
  </si>
  <si>
    <t>nákružek lemový PE 100 SDR11 110mm</t>
  </si>
  <si>
    <t>1264284648</t>
  </si>
  <si>
    <t>NCL.612688</t>
  </si>
  <si>
    <t>spojka MB d110,PE100, SDR11</t>
  </si>
  <si>
    <t>6876342</t>
  </si>
  <si>
    <t>746089278</t>
  </si>
  <si>
    <t>1+4+9</t>
  </si>
  <si>
    <t>-668683702</t>
  </si>
  <si>
    <t>28613173</t>
  </si>
  <si>
    <t>trubka vodovodní PE100 SDR11 se signalizační vrstvou 63x5,8mm</t>
  </si>
  <si>
    <t>1490166634</t>
  </si>
  <si>
    <t>340*1,015 "Přepočtené koeficientem množství</t>
  </si>
  <si>
    <t>444311713</t>
  </si>
  <si>
    <t>-1234847237</t>
  </si>
  <si>
    <t>-59657449</t>
  </si>
  <si>
    <t>-201998129</t>
  </si>
  <si>
    <t>90*1,015 "Přepočtené koeficientem množství</t>
  </si>
  <si>
    <t>HWL.632003203216</t>
  </si>
  <si>
    <t>TVAROVKA ISO SPOJKA 32-32</t>
  </si>
  <si>
    <t>-96318467</t>
  </si>
  <si>
    <t>891211112</t>
  </si>
  <si>
    <t>Montáž vodovodních šoupátek otevřený výkop DN 50</t>
  </si>
  <si>
    <t>405161885</t>
  </si>
  <si>
    <t>Montáž vodovodních armatur na potrubí šoupátek nebo klapek uzavíracích v otevřeném výkopu nebo v šachtách s osazením zemní soupravy (bez poklopů) DN 50</t>
  </si>
  <si>
    <t>TMP.727700211</t>
  </si>
  <si>
    <t>GF-Otočná příruba d 63 PP/Steel, , včetně těsnění</t>
  </si>
  <si>
    <t>726474556</t>
  </si>
  <si>
    <t>GF-Otočná příruba d 63 PP/Steel, včetně těsnění</t>
  </si>
  <si>
    <t>28653133</t>
  </si>
  <si>
    <t>nákružek lemový PE 100 SDR11 63mm</t>
  </si>
  <si>
    <t>691021175</t>
  </si>
  <si>
    <t>WVN.FF485299W</t>
  </si>
  <si>
    <t>Redukce PE100 SDR11 110/63</t>
  </si>
  <si>
    <t>129996357</t>
  </si>
  <si>
    <t>42221114</t>
  </si>
  <si>
    <t>šoupátko s přírubami voda DN 50 PN16</t>
  </si>
  <si>
    <t>1310639550</t>
  </si>
  <si>
    <t>891319111</t>
  </si>
  <si>
    <t>Montáž navrtávacích pasů na potrubí z jakýchkoli trub DN 150</t>
  </si>
  <si>
    <t>199009662</t>
  </si>
  <si>
    <t>Montáž vodovodních armatur na potrubí navrtávacích pasů s ventilem Jt 1 MPa, na potrubí z trub litinových, ocelových nebo plastických hmot DN 150</t>
  </si>
  <si>
    <t>42273562</t>
  </si>
  <si>
    <t>pás navrtávací se závitovým výstupem z tvárné litiny pro vodovodní PE a PVC potrubí 160-2”</t>
  </si>
  <si>
    <t>1377338721</t>
  </si>
  <si>
    <t>1937825819</t>
  </si>
  <si>
    <t>42273537</t>
  </si>
  <si>
    <t>pás navrtávací se závitovým výstupem z tvárné litiny pro vodovodní PE a PVC potrubí 63-1”</t>
  </si>
  <si>
    <t>-1253697978</t>
  </si>
  <si>
    <t>891161321</t>
  </si>
  <si>
    <t>Montáž vodovodních šoupátek domovní přípojky se závitovými konci PN16 otevřený výkop G 1"</t>
  </si>
  <si>
    <t>-323919875</t>
  </si>
  <si>
    <t>Montáž vodovodních armatur na potrubí šoupátek pro domovní přípojky se závitovými konci PN16 G 1"</t>
  </si>
  <si>
    <t>42221551</t>
  </si>
  <si>
    <t>šoupátko domovní přípojky litinové vnitřní/vnitřní závit PN16 1"x1"</t>
  </si>
  <si>
    <t>1001467814</t>
  </si>
  <si>
    <t>-1362104203</t>
  </si>
  <si>
    <t>2+9+1</t>
  </si>
  <si>
    <t>2113271118</t>
  </si>
  <si>
    <t>(5*0,5*0,15+4*0,6*0,15)*2</t>
  </si>
  <si>
    <t>290*0,2*0,5*2+(4+9)*0,6*0,2*2</t>
  </si>
  <si>
    <t>-217691549</t>
  </si>
  <si>
    <t>62,59*8</t>
  </si>
  <si>
    <t>-112990175</t>
  </si>
  <si>
    <t>-1439882419</t>
  </si>
  <si>
    <t>290*0,4*0,5*2+(4+9)*0,6*0,4*2</t>
  </si>
  <si>
    <t>127160759</t>
  </si>
  <si>
    <t>-1197428025</t>
  </si>
  <si>
    <t>733716476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</si>
</sst>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4" fillId="0" borderId="14" xfId="0" applyNumberFormat="1" applyFont="1" applyBorder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4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0" fillId="0" borderId="3" xfId="0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4" fontId="23" fillId="0" borderId="0" xfId="0" applyNumberFormat="1" applyFont="1"/>
    <xf numFmtId="4" fontId="32" fillId="0" borderId="12" xfId="0" applyNumberFormat="1" applyFont="1" applyBorder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4" fontId="8" fillId="0" borderId="0" xfId="0" applyNumberFormat="1" applyFont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1" fillId="0" borderId="22" xfId="0" applyFont="1" applyBorder="1" applyAlignment="1">
      <alignment horizontal="center" vertical="center"/>
    </xf>
    <xf numFmtId="49" fontId="21" fillId="0" borderId="22" xfId="0" applyNumberFormat="1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vertical="center"/>
    </xf>
    <xf numFmtId="4" fontId="21" fillId="2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0" fontId="22" fillId="2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4" fontId="22" fillId="0" borderId="0" xfId="0" applyNumberFormat="1" applyFont="1" applyAlignment="1">
      <alignment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36" fillId="0" borderId="22" xfId="0" applyFont="1" applyBorder="1" applyAlignment="1">
      <alignment horizontal="center" vertical="center"/>
    </xf>
    <xf numFmtId="49" fontId="36" fillId="0" borderId="22" xfId="0" applyNumberFormat="1" applyFont="1" applyBorder="1" applyAlignment="1">
      <alignment horizontal="left" vertical="center" wrapText="1"/>
    </xf>
    <xf numFmtId="0" fontId="36" fillId="0" borderId="22" xfId="0" applyFont="1" applyBorder="1" applyAlignment="1">
      <alignment horizontal="left" vertical="center" wrapText="1"/>
    </xf>
    <xf numFmtId="0" fontId="36" fillId="0" borderId="22" xfId="0" applyFont="1" applyBorder="1" applyAlignment="1">
      <alignment horizontal="center" vertical="center" wrapText="1"/>
    </xf>
    <xf numFmtId="167" fontId="36" fillId="0" borderId="22" xfId="0" applyNumberFormat="1" applyFont="1" applyBorder="1" applyAlignment="1">
      <alignment vertical="center"/>
    </xf>
    <xf numFmtId="4" fontId="36" fillId="2" borderId="22" xfId="0" applyNumberFormat="1" applyFont="1" applyFill="1" applyBorder="1" applyAlignment="1" applyProtection="1">
      <alignment vertical="center"/>
      <protection locked="0"/>
    </xf>
    <xf numFmtId="0" fontId="37" fillId="0" borderId="22" xfId="0" applyFont="1" applyBorder="1" applyAlignment="1">
      <alignment vertical="center"/>
    </xf>
    <xf numFmtId="4" fontId="36" fillId="0" borderId="22" xfId="0" applyNumberFormat="1" applyFont="1" applyBorder="1" applyAlignment="1">
      <alignment vertical="center"/>
    </xf>
    <xf numFmtId="0" fontId="37" fillId="0" borderId="3" xfId="0" applyFont="1" applyBorder="1" applyAlignment="1">
      <alignment vertical="center"/>
    </xf>
    <xf numFmtId="0" fontId="36" fillId="2" borderId="14" xfId="0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29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4" borderId="7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left"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1"/>
  <sheetViews>
    <sheetView showGridLines="0" topLeftCell="A67" workbookViewId="0">
      <selection activeCell="E14" sqref="E14:AJ14"/>
    </sheetView>
  </sheetViews>
  <sheetFormatPr defaultRowHeight="1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9" width="25.83203125" hidden="1" customWidth="1"/>
    <col min="50" max="51" width="21.6640625" hidden="1" customWidth="1"/>
    <col min="52" max="53" width="25" hidden="1" customWidth="1"/>
    <col min="54" max="54" width="21.6640625" hidden="1" customWidth="1"/>
    <col min="55" max="55" width="19.1640625" hidden="1" customWidth="1"/>
    <col min="56" max="56" width="25" hidden="1" customWidth="1"/>
    <col min="57" max="57" width="21.6640625" hidden="1" customWidth="1"/>
    <col min="58" max="58" width="19.1640625" hidden="1" customWidth="1"/>
    <col min="59" max="59" width="66.5" customWidth="1"/>
    <col min="71" max="91" width="9.33203125" hidden="1"/>
  </cols>
  <sheetData>
    <row r="1" spans="1:74" ht="11.25">
      <c r="A1" s="14" t="s">
        <v>0</v>
      </c>
      <c r="AZ1" s="14" t="s">
        <v>1</v>
      </c>
      <c r="BA1" s="14" t="s">
        <v>2</v>
      </c>
      <c r="BB1" s="14" t="s">
        <v>3</v>
      </c>
      <c r="BT1" s="14" t="s">
        <v>4</v>
      </c>
      <c r="BU1" s="14" t="s">
        <v>5</v>
      </c>
      <c r="BV1" s="14" t="s">
        <v>6</v>
      </c>
    </row>
    <row r="2" spans="1:74" ht="36.950000000000003" customHeight="1"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S2" s="15" t="s">
        <v>7</v>
      </c>
      <c r="BT2" s="15" t="s">
        <v>8</v>
      </c>
    </row>
    <row r="3" spans="1:74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8"/>
      <c r="BS3" s="15" t="s">
        <v>7</v>
      </c>
      <c r="BT3" s="15" t="s">
        <v>9</v>
      </c>
    </row>
    <row r="4" spans="1:74" ht="24.95" customHeight="1">
      <c r="B4" s="18"/>
      <c r="D4" s="19" t="s">
        <v>10</v>
      </c>
      <c r="AR4" s="18"/>
      <c r="AS4" s="20" t="s">
        <v>11</v>
      </c>
      <c r="BG4" s="21" t="s">
        <v>12</v>
      </c>
      <c r="BS4" s="15" t="s">
        <v>13</v>
      </c>
    </row>
    <row r="5" spans="1:74" ht="12" customHeight="1">
      <c r="B5" s="18"/>
      <c r="D5" s="22" t="s">
        <v>14</v>
      </c>
      <c r="K5" s="218" t="s">
        <v>15</v>
      </c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R5" s="18"/>
      <c r="BG5" s="215" t="s">
        <v>16</v>
      </c>
      <c r="BS5" s="15" t="s">
        <v>7</v>
      </c>
    </row>
    <row r="6" spans="1:74" ht="36.950000000000003" customHeight="1">
      <c r="B6" s="18"/>
      <c r="D6" s="24" t="s">
        <v>17</v>
      </c>
      <c r="K6" s="220" t="s">
        <v>18</v>
      </c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R6" s="18"/>
      <c r="BG6" s="216"/>
      <c r="BS6" s="15" t="s">
        <v>7</v>
      </c>
    </row>
    <row r="7" spans="1:74" ht="12" customHeight="1">
      <c r="B7" s="18"/>
      <c r="D7" s="25" t="s">
        <v>19</v>
      </c>
      <c r="K7" s="23" t="s">
        <v>1</v>
      </c>
      <c r="AK7" s="25" t="s">
        <v>20</v>
      </c>
      <c r="AN7" s="23" t="s">
        <v>1</v>
      </c>
      <c r="AR7" s="18"/>
      <c r="BG7" s="216"/>
      <c r="BS7" s="15" t="s">
        <v>7</v>
      </c>
    </row>
    <row r="8" spans="1:74" ht="12" customHeight="1">
      <c r="B8" s="18"/>
      <c r="D8" s="25" t="s">
        <v>21</v>
      </c>
      <c r="K8" s="23" t="s">
        <v>22</v>
      </c>
      <c r="AK8" s="25" t="s">
        <v>23</v>
      </c>
      <c r="AN8" s="26" t="s">
        <v>24</v>
      </c>
      <c r="AR8" s="18"/>
      <c r="BG8" s="216"/>
      <c r="BS8" s="15" t="s">
        <v>7</v>
      </c>
    </row>
    <row r="9" spans="1:74" ht="14.45" customHeight="1">
      <c r="B9" s="18"/>
      <c r="AR9" s="18"/>
      <c r="BG9" s="216"/>
      <c r="BS9" s="15" t="s">
        <v>7</v>
      </c>
    </row>
    <row r="10" spans="1:74" ht="12" customHeight="1">
      <c r="B10" s="18"/>
      <c r="D10" s="25" t="s">
        <v>25</v>
      </c>
      <c r="AK10" s="25" t="s">
        <v>26</v>
      </c>
      <c r="AN10" s="23" t="s">
        <v>27</v>
      </c>
      <c r="AR10" s="18"/>
      <c r="BG10" s="216"/>
      <c r="BS10" s="15" t="s">
        <v>7</v>
      </c>
    </row>
    <row r="11" spans="1:74" ht="18.399999999999999" customHeight="1">
      <c r="B11" s="18"/>
      <c r="E11" s="23" t="s">
        <v>28</v>
      </c>
      <c r="AK11" s="25" t="s">
        <v>29</v>
      </c>
      <c r="AN11" s="23" t="s">
        <v>1</v>
      </c>
      <c r="AR11" s="18"/>
      <c r="BG11" s="216"/>
      <c r="BS11" s="15" t="s">
        <v>7</v>
      </c>
    </row>
    <row r="12" spans="1:74" ht="6.95" customHeight="1">
      <c r="B12" s="18"/>
      <c r="AR12" s="18"/>
      <c r="BG12" s="216"/>
      <c r="BS12" s="15" t="s">
        <v>7</v>
      </c>
    </row>
    <row r="13" spans="1:74" ht="12" customHeight="1">
      <c r="B13" s="18"/>
      <c r="D13" s="25" t="s">
        <v>30</v>
      </c>
      <c r="AK13" s="25" t="s">
        <v>26</v>
      </c>
      <c r="AN13" s="27" t="s">
        <v>31</v>
      </c>
      <c r="AR13" s="18"/>
      <c r="BG13" s="216"/>
      <c r="BS13" s="15" t="s">
        <v>7</v>
      </c>
    </row>
    <row r="14" spans="1:74" ht="12.75">
      <c r="B14" s="18"/>
      <c r="E14" s="221" t="s">
        <v>31</v>
      </c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5" t="s">
        <v>29</v>
      </c>
      <c r="AN14" s="27" t="s">
        <v>31</v>
      </c>
      <c r="AR14" s="18"/>
      <c r="BG14" s="216"/>
      <c r="BS14" s="15" t="s">
        <v>7</v>
      </c>
    </row>
    <row r="15" spans="1:74" ht="6.95" customHeight="1">
      <c r="B15" s="18"/>
      <c r="AR15" s="18"/>
      <c r="BG15" s="216"/>
      <c r="BS15" s="15" t="s">
        <v>4</v>
      </c>
    </row>
    <row r="16" spans="1:74" ht="12" customHeight="1">
      <c r="B16" s="18"/>
      <c r="D16" s="25" t="s">
        <v>32</v>
      </c>
      <c r="AK16" s="25" t="s">
        <v>26</v>
      </c>
      <c r="AN16" s="23" t="s">
        <v>33</v>
      </c>
      <c r="AR16" s="18"/>
      <c r="BG16" s="216"/>
      <c r="BS16" s="15" t="s">
        <v>4</v>
      </c>
    </row>
    <row r="17" spans="2:71" ht="18.399999999999999" customHeight="1">
      <c r="B17" s="18"/>
      <c r="E17" s="23" t="s">
        <v>34</v>
      </c>
      <c r="AK17" s="25" t="s">
        <v>29</v>
      </c>
      <c r="AN17" s="23" t="s">
        <v>1</v>
      </c>
      <c r="AR17" s="18"/>
      <c r="BG17" s="216"/>
      <c r="BS17" s="15" t="s">
        <v>4</v>
      </c>
    </row>
    <row r="18" spans="2:71" ht="6.95" customHeight="1">
      <c r="B18" s="18"/>
      <c r="AR18" s="18"/>
      <c r="BG18" s="216"/>
      <c r="BS18" s="15" t="s">
        <v>7</v>
      </c>
    </row>
    <row r="19" spans="2:71" ht="12" customHeight="1">
      <c r="B19" s="18"/>
      <c r="D19" s="25" t="s">
        <v>35</v>
      </c>
      <c r="AK19" s="25" t="s">
        <v>26</v>
      </c>
      <c r="AN19" s="23" t="s">
        <v>1</v>
      </c>
      <c r="AR19" s="18"/>
      <c r="BG19" s="216"/>
      <c r="BS19" s="15" t="s">
        <v>7</v>
      </c>
    </row>
    <row r="20" spans="2:71" ht="18.399999999999999" customHeight="1">
      <c r="B20" s="18"/>
      <c r="E20" s="23" t="s">
        <v>36</v>
      </c>
      <c r="AK20" s="25" t="s">
        <v>29</v>
      </c>
      <c r="AN20" s="23" t="s">
        <v>1</v>
      </c>
      <c r="AR20" s="18"/>
      <c r="BG20" s="216"/>
      <c r="BS20" s="15" t="s">
        <v>5</v>
      </c>
    </row>
    <row r="21" spans="2:71" ht="6.95" customHeight="1">
      <c r="B21" s="18"/>
      <c r="AR21" s="18"/>
      <c r="BG21" s="216"/>
    </row>
    <row r="22" spans="2:71" ht="12" customHeight="1">
      <c r="B22" s="18"/>
      <c r="D22" s="25" t="s">
        <v>37</v>
      </c>
      <c r="AR22" s="18"/>
      <c r="BG22" s="216"/>
    </row>
    <row r="23" spans="2:71" ht="16.5" customHeight="1">
      <c r="B23" s="18"/>
      <c r="E23" s="223" t="s">
        <v>1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R23" s="18"/>
      <c r="BG23" s="216"/>
    </row>
    <row r="24" spans="2:71" ht="6.95" customHeight="1">
      <c r="B24" s="18"/>
      <c r="AR24" s="18"/>
      <c r="BG24" s="216"/>
    </row>
    <row r="25" spans="2:71" ht="6.95" customHeight="1">
      <c r="B25" s="18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18"/>
      <c r="BG25" s="216"/>
    </row>
    <row r="26" spans="2:71" s="1" customFormat="1" ht="25.9" customHeight="1">
      <c r="B26" s="30"/>
      <c r="D26" s="31" t="s">
        <v>38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24">
        <f>ROUND(AG94,2)</f>
        <v>0</v>
      </c>
      <c r="AL26" s="225"/>
      <c r="AM26" s="225"/>
      <c r="AN26" s="225"/>
      <c r="AO26" s="225"/>
      <c r="AR26" s="30"/>
      <c r="BG26" s="216"/>
    </row>
    <row r="27" spans="2:71" s="1" customFormat="1" ht="6.95" customHeight="1">
      <c r="B27" s="30"/>
      <c r="AR27" s="30"/>
      <c r="BG27" s="216"/>
    </row>
    <row r="28" spans="2:71" s="1" customFormat="1" ht="12.75">
      <c r="B28" s="30"/>
      <c r="L28" s="226" t="s">
        <v>39</v>
      </c>
      <c r="M28" s="226"/>
      <c r="N28" s="226"/>
      <c r="O28" s="226"/>
      <c r="P28" s="226"/>
      <c r="W28" s="226" t="s">
        <v>40</v>
      </c>
      <c r="X28" s="226"/>
      <c r="Y28" s="226"/>
      <c r="Z28" s="226"/>
      <c r="AA28" s="226"/>
      <c r="AB28" s="226"/>
      <c r="AC28" s="226"/>
      <c r="AD28" s="226"/>
      <c r="AE28" s="226"/>
      <c r="AK28" s="226" t="s">
        <v>41</v>
      </c>
      <c r="AL28" s="226"/>
      <c r="AM28" s="226"/>
      <c r="AN28" s="226"/>
      <c r="AO28" s="226"/>
      <c r="AR28" s="30"/>
      <c r="BG28" s="216"/>
    </row>
    <row r="29" spans="2:71" s="2" customFormat="1" ht="14.45" customHeight="1">
      <c r="B29" s="34"/>
      <c r="D29" s="25" t="s">
        <v>42</v>
      </c>
      <c r="F29" s="25" t="s">
        <v>43</v>
      </c>
      <c r="L29" s="229">
        <v>0.21</v>
      </c>
      <c r="M29" s="228"/>
      <c r="N29" s="228"/>
      <c r="O29" s="228"/>
      <c r="P29" s="228"/>
      <c r="W29" s="227">
        <f>ROUND(BB94, 2)</f>
        <v>0</v>
      </c>
      <c r="X29" s="228"/>
      <c r="Y29" s="228"/>
      <c r="Z29" s="228"/>
      <c r="AA29" s="228"/>
      <c r="AB29" s="228"/>
      <c r="AC29" s="228"/>
      <c r="AD29" s="228"/>
      <c r="AE29" s="228"/>
      <c r="AK29" s="227">
        <f>ROUND(AX94, 2)</f>
        <v>0</v>
      </c>
      <c r="AL29" s="228"/>
      <c r="AM29" s="228"/>
      <c r="AN29" s="228"/>
      <c r="AO29" s="228"/>
      <c r="AR29" s="34"/>
      <c r="BG29" s="217"/>
    </row>
    <row r="30" spans="2:71" s="2" customFormat="1" ht="14.45" customHeight="1">
      <c r="B30" s="34"/>
      <c r="F30" s="25" t="s">
        <v>44</v>
      </c>
      <c r="L30" s="229">
        <v>0.12</v>
      </c>
      <c r="M30" s="228"/>
      <c r="N30" s="228"/>
      <c r="O30" s="228"/>
      <c r="P30" s="228"/>
      <c r="W30" s="227">
        <f>ROUND(BC94, 2)</f>
        <v>0</v>
      </c>
      <c r="X30" s="228"/>
      <c r="Y30" s="228"/>
      <c r="Z30" s="228"/>
      <c r="AA30" s="228"/>
      <c r="AB30" s="228"/>
      <c r="AC30" s="228"/>
      <c r="AD30" s="228"/>
      <c r="AE30" s="228"/>
      <c r="AK30" s="227">
        <f>ROUND(AY94, 2)</f>
        <v>0</v>
      </c>
      <c r="AL30" s="228"/>
      <c r="AM30" s="228"/>
      <c r="AN30" s="228"/>
      <c r="AO30" s="228"/>
      <c r="AR30" s="34"/>
      <c r="BG30" s="217"/>
    </row>
    <row r="31" spans="2:71" s="2" customFormat="1" ht="14.45" hidden="1" customHeight="1">
      <c r="B31" s="34"/>
      <c r="F31" s="25" t="s">
        <v>45</v>
      </c>
      <c r="L31" s="229">
        <v>0.21</v>
      </c>
      <c r="M31" s="228"/>
      <c r="N31" s="228"/>
      <c r="O31" s="228"/>
      <c r="P31" s="228"/>
      <c r="W31" s="227">
        <f>ROUND(BD94, 2)</f>
        <v>0</v>
      </c>
      <c r="X31" s="228"/>
      <c r="Y31" s="228"/>
      <c r="Z31" s="228"/>
      <c r="AA31" s="228"/>
      <c r="AB31" s="228"/>
      <c r="AC31" s="228"/>
      <c r="AD31" s="228"/>
      <c r="AE31" s="228"/>
      <c r="AK31" s="227">
        <v>0</v>
      </c>
      <c r="AL31" s="228"/>
      <c r="AM31" s="228"/>
      <c r="AN31" s="228"/>
      <c r="AO31" s="228"/>
      <c r="AR31" s="34"/>
      <c r="BG31" s="217"/>
    </row>
    <row r="32" spans="2:71" s="2" customFormat="1" ht="14.45" hidden="1" customHeight="1">
      <c r="B32" s="34"/>
      <c r="F32" s="25" t="s">
        <v>46</v>
      </c>
      <c r="L32" s="229">
        <v>0.12</v>
      </c>
      <c r="M32" s="228"/>
      <c r="N32" s="228"/>
      <c r="O32" s="228"/>
      <c r="P32" s="228"/>
      <c r="W32" s="227">
        <f>ROUND(BE94, 2)</f>
        <v>0</v>
      </c>
      <c r="X32" s="228"/>
      <c r="Y32" s="228"/>
      <c r="Z32" s="228"/>
      <c r="AA32" s="228"/>
      <c r="AB32" s="228"/>
      <c r="AC32" s="228"/>
      <c r="AD32" s="228"/>
      <c r="AE32" s="228"/>
      <c r="AK32" s="227">
        <v>0</v>
      </c>
      <c r="AL32" s="228"/>
      <c r="AM32" s="228"/>
      <c r="AN32" s="228"/>
      <c r="AO32" s="228"/>
      <c r="AR32" s="34"/>
      <c r="BG32" s="217"/>
    </row>
    <row r="33" spans="2:59" s="2" customFormat="1" ht="14.45" hidden="1" customHeight="1">
      <c r="B33" s="34"/>
      <c r="F33" s="25" t="s">
        <v>47</v>
      </c>
      <c r="L33" s="229">
        <v>0</v>
      </c>
      <c r="M33" s="228"/>
      <c r="N33" s="228"/>
      <c r="O33" s="228"/>
      <c r="P33" s="228"/>
      <c r="W33" s="227">
        <f>ROUND(BF94, 2)</f>
        <v>0</v>
      </c>
      <c r="X33" s="228"/>
      <c r="Y33" s="228"/>
      <c r="Z33" s="228"/>
      <c r="AA33" s="228"/>
      <c r="AB33" s="228"/>
      <c r="AC33" s="228"/>
      <c r="AD33" s="228"/>
      <c r="AE33" s="228"/>
      <c r="AK33" s="227">
        <v>0</v>
      </c>
      <c r="AL33" s="228"/>
      <c r="AM33" s="228"/>
      <c r="AN33" s="228"/>
      <c r="AO33" s="228"/>
      <c r="AR33" s="34"/>
      <c r="BG33" s="217"/>
    </row>
    <row r="34" spans="2:59" s="1" customFormat="1" ht="6.95" customHeight="1">
      <c r="B34" s="30"/>
      <c r="AR34" s="30"/>
      <c r="BG34" s="216"/>
    </row>
    <row r="35" spans="2:59" s="1" customFormat="1" ht="25.9" customHeight="1">
      <c r="B35" s="30"/>
      <c r="C35" s="35"/>
      <c r="D35" s="36" t="s">
        <v>48</v>
      </c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8" t="s">
        <v>49</v>
      </c>
      <c r="U35" s="37"/>
      <c r="V35" s="37"/>
      <c r="W35" s="37"/>
      <c r="X35" s="233" t="s">
        <v>50</v>
      </c>
      <c r="Y35" s="231"/>
      <c r="Z35" s="231"/>
      <c r="AA35" s="231"/>
      <c r="AB35" s="231"/>
      <c r="AC35" s="37"/>
      <c r="AD35" s="37"/>
      <c r="AE35" s="37"/>
      <c r="AF35" s="37"/>
      <c r="AG35" s="37"/>
      <c r="AH35" s="37"/>
      <c r="AI35" s="37"/>
      <c r="AJ35" s="37"/>
      <c r="AK35" s="230">
        <f>SUM(AK26:AK33)</f>
        <v>0</v>
      </c>
      <c r="AL35" s="231"/>
      <c r="AM35" s="231"/>
      <c r="AN35" s="231"/>
      <c r="AO35" s="232"/>
      <c r="AP35" s="35"/>
      <c r="AQ35" s="35"/>
      <c r="AR35" s="30"/>
    </row>
    <row r="36" spans="2:59" s="1" customFormat="1" ht="6.95" customHeight="1">
      <c r="B36" s="30"/>
      <c r="AR36" s="30"/>
    </row>
    <row r="37" spans="2:59" s="1" customFormat="1" ht="14.45" customHeight="1">
      <c r="B37" s="30"/>
      <c r="AR37" s="30"/>
    </row>
    <row r="38" spans="2:59" ht="14.45" customHeight="1">
      <c r="B38" s="18"/>
      <c r="AR38" s="18"/>
    </row>
    <row r="39" spans="2:59" ht="14.45" customHeight="1">
      <c r="B39" s="18"/>
      <c r="AR39" s="18"/>
    </row>
    <row r="40" spans="2:59" ht="14.45" customHeight="1">
      <c r="B40" s="18"/>
      <c r="AR40" s="18"/>
    </row>
    <row r="41" spans="2:59" ht="14.45" customHeight="1">
      <c r="B41" s="18"/>
      <c r="AR41" s="18"/>
    </row>
    <row r="42" spans="2:59" ht="14.45" customHeight="1">
      <c r="B42" s="18"/>
      <c r="AR42" s="18"/>
    </row>
    <row r="43" spans="2:59" ht="14.45" customHeight="1">
      <c r="B43" s="18"/>
      <c r="AR43" s="18"/>
    </row>
    <row r="44" spans="2:59" ht="14.45" customHeight="1">
      <c r="B44" s="18"/>
      <c r="AR44" s="18"/>
    </row>
    <row r="45" spans="2:59" ht="14.45" customHeight="1">
      <c r="B45" s="18"/>
      <c r="AR45" s="18"/>
    </row>
    <row r="46" spans="2:59" ht="14.45" customHeight="1">
      <c r="B46" s="18"/>
      <c r="AR46" s="18"/>
    </row>
    <row r="47" spans="2:59" ht="14.45" customHeight="1">
      <c r="B47" s="18"/>
      <c r="AR47" s="18"/>
    </row>
    <row r="48" spans="2:59" ht="14.45" customHeight="1">
      <c r="B48" s="18"/>
      <c r="AR48" s="18"/>
    </row>
    <row r="49" spans="2:44" s="1" customFormat="1" ht="14.45" customHeight="1">
      <c r="B49" s="30"/>
      <c r="D49" s="39" t="s">
        <v>51</v>
      </c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39" t="s">
        <v>52</v>
      </c>
      <c r="AI49" s="40"/>
      <c r="AJ49" s="40"/>
      <c r="AK49" s="40"/>
      <c r="AL49" s="40"/>
      <c r="AM49" s="40"/>
      <c r="AN49" s="40"/>
      <c r="AO49" s="40"/>
      <c r="AR49" s="30"/>
    </row>
    <row r="50" spans="2:44" ht="11.25">
      <c r="B50" s="18"/>
      <c r="AR50" s="18"/>
    </row>
    <row r="51" spans="2:44" ht="11.25">
      <c r="B51" s="18"/>
      <c r="AR51" s="18"/>
    </row>
    <row r="52" spans="2:44" ht="11.25">
      <c r="B52" s="18"/>
      <c r="AR52" s="18"/>
    </row>
    <row r="53" spans="2:44" ht="11.25">
      <c r="B53" s="18"/>
      <c r="AR53" s="18"/>
    </row>
    <row r="54" spans="2:44" ht="11.25">
      <c r="B54" s="18"/>
      <c r="AR54" s="18"/>
    </row>
    <row r="55" spans="2:44" ht="11.25">
      <c r="B55" s="18"/>
      <c r="AR55" s="18"/>
    </row>
    <row r="56" spans="2:44" ht="11.25">
      <c r="B56" s="18"/>
      <c r="AR56" s="18"/>
    </row>
    <row r="57" spans="2:44" ht="11.25">
      <c r="B57" s="18"/>
      <c r="AR57" s="18"/>
    </row>
    <row r="58" spans="2:44" ht="11.25">
      <c r="B58" s="18"/>
      <c r="AR58" s="18"/>
    </row>
    <row r="59" spans="2:44" ht="11.25">
      <c r="B59" s="18"/>
      <c r="AR59" s="18"/>
    </row>
    <row r="60" spans="2:44" s="1" customFormat="1" ht="12.75">
      <c r="B60" s="30"/>
      <c r="D60" s="41" t="s">
        <v>53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1" t="s">
        <v>54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1" t="s">
        <v>53</v>
      </c>
      <c r="AI60" s="32"/>
      <c r="AJ60" s="32"/>
      <c r="AK60" s="32"/>
      <c r="AL60" s="32"/>
      <c r="AM60" s="41" t="s">
        <v>54</v>
      </c>
      <c r="AN60" s="32"/>
      <c r="AO60" s="32"/>
      <c r="AR60" s="30"/>
    </row>
    <row r="61" spans="2:44" ht="11.25">
      <c r="B61" s="18"/>
      <c r="AR61" s="18"/>
    </row>
    <row r="62" spans="2:44" ht="11.25">
      <c r="B62" s="18"/>
      <c r="AR62" s="18"/>
    </row>
    <row r="63" spans="2:44" ht="11.25">
      <c r="B63" s="18"/>
      <c r="AR63" s="18"/>
    </row>
    <row r="64" spans="2:44" s="1" customFormat="1" ht="12.75">
      <c r="B64" s="30"/>
      <c r="D64" s="39" t="s">
        <v>55</v>
      </c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39" t="s">
        <v>56</v>
      </c>
      <c r="AI64" s="40"/>
      <c r="AJ64" s="40"/>
      <c r="AK64" s="40"/>
      <c r="AL64" s="40"/>
      <c r="AM64" s="40"/>
      <c r="AN64" s="40"/>
      <c r="AO64" s="40"/>
      <c r="AR64" s="30"/>
    </row>
    <row r="65" spans="2:44" ht="11.25">
      <c r="B65" s="18"/>
      <c r="AR65" s="18"/>
    </row>
    <row r="66" spans="2:44" ht="11.25">
      <c r="B66" s="18"/>
      <c r="AR66" s="18"/>
    </row>
    <row r="67" spans="2:44" ht="11.25">
      <c r="B67" s="18"/>
      <c r="AR67" s="18"/>
    </row>
    <row r="68" spans="2:44" ht="11.25">
      <c r="B68" s="18"/>
      <c r="AR68" s="18"/>
    </row>
    <row r="69" spans="2:44" ht="11.25">
      <c r="B69" s="18"/>
      <c r="AR69" s="18"/>
    </row>
    <row r="70" spans="2:44" ht="11.25">
      <c r="B70" s="18"/>
      <c r="AR70" s="18"/>
    </row>
    <row r="71" spans="2:44" ht="11.25">
      <c r="B71" s="18"/>
      <c r="AR71" s="18"/>
    </row>
    <row r="72" spans="2:44" ht="11.25">
      <c r="B72" s="18"/>
      <c r="AR72" s="18"/>
    </row>
    <row r="73" spans="2:44" ht="11.25">
      <c r="B73" s="18"/>
      <c r="AR73" s="18"/>
    </row>
    <row r="74" spans="2:44" ht="11.25">
      <c r="B74" s="18"/>
      <c r="AR74" s="18"/>
    </row>
    <row r="75" spans="2:44" s="1" customFormat="1" ht="12.75">
      <c r="B75" s="30"/>
      <c r="D75" s="41" t="s">
        <v>53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1" t="s">
        <v>54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1" t="s">
        <v>53</v>
      </c>
      <c r="AI75" s="32"/>
      <c r="AJ75" s="32"/>
      <c r="AK75" s="32"/>
      <c r="AL75" s="32"/>
      <c r="AM75" s="41" t="s">
        <v>54</v>
      </c>
      <c r="AN75" s="32"/>
      <c r="AO75" s="32"/>
      <c r="AR75" s="30"/>
    </row>
    <row r="76" spans="2:44" s="1" customFormat="1" ht="11.25">
      <c r="B76" s="30"/>
      <c r="AR76" s="30"/>
    </row>
    <row r="77" spans="2:44" s="1" customFormat="1" ht="6.95" customHeight="1"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30"/>
    </row>
    <row r="81" spans="1:91" s="1" customFormat="1" ht="6.95" customHeight="1"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30"/>
    </row>
    <row r="82" spans="1:91" s="1" customFormat="1" ht="24.95" customHeight="1">
      <c r="B82" s="30"/>
      <c r="C82" s="19" t="s">
        <v>57</v>
      </c>
      <c r="AR82" s="30"/>
    </row>
    <row r="83" spans="1:91" s="1" customFormat="1" ht="6.95" customHeight="1">
      <c r="B83" s="30"/>
      <c r="AR83" s="30"/>
    </row>
    <row r="84" spans="1:91" s="3" customFormat="1" ht="12" customHeight="1">
      <c r="B84" s="46"/>
      <c r="C84" s="25" t="s">
        <v>14</v>
      </c>
      <c r="L84" s="3" t="str">
        <f>K5</f>
        <v>2025-02</v>
      </c>
      <c r="AR84" s="46"/>
    </row>
    <row r="85" spans="1:91" s="4" customFormat="1" ht="36.950000000000003" customHeight="1">
      <c r="B85" s="47"/>
      <c r="C85" s="48" t="s">
        <v>17</v>
      </c>
      <c r="L85" s="195" t="str">
        <f>K6</f>
        <v>Splašková kanalizace Lada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R85" s="47"/>
    </row>
    <row r="86" spans="1:91" s="1" customFormat="1" ht="6.95" customHeight="1">
      <c r="B86" s="30"/>
      <c r="AR86" s="30"/>
    </row>
    <row r="87" spans="1:91" s="1" customFormat="1" ht="12" customHeight="1">
      <c r="B87" s="30"/>
      <c r="C87" s="25" t="s">
        <v>21</v>
      </c>
      <c r="L87" s="49" t="str">
        <f>IF(K8="","",K8)</f>
        <v>Lada</v>
      </c>
      <c r="AI87" s="25" t="s">
        <v>23</v>
      </c>
      <c r="AM87" s="201" t="str">
        <f>IF(AN8= "","",AN8)</f>
        <v>2. 4. 2025</v>
      </c>
      <c r="AN87" s="201"/>
      <c r="AR87" s="30"/>
    </row>
    <row r="88" spans="1:91" s="1" customFormat="1" ht="6.95" customHeight="1">
      <c r="B88" s="30"/>
      <c r="AR88" s="30"/>
    </row>
    <row r="89" spans="1:91" s="1" customFormat="1" ht="15.2" customHeight="1">
      <c r="B89" s="30"/>
      <c r="C89" s="25" t="s">
        <v>25</v>
      </c>
      <c r="L89" s="3" t="str">
        <f>IF(E11= "","",E11)</f>
        <v>Město Česká Lípa</v>
      </c>
      <c r="AI89" s="25" t="s">
        <v>32</v>
      </c>
      <c r="AM89" s="202" t="str">
        <f>IF(E17="","",E17)</f>
        <v>Ing. Mgr. Pavel Dvořák</v>
      </c>
      <c r="AN89" s="203"/>
      <c r="AO89" s="203"/>
      <c r="AP89" s="203"/>
      <c r="AR89" s="30"/>
      <c r="AS89" s="204" t="s">
        <v>58</v>
      </c>
      <c r="AT89" s="205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2"/>
    </row>
    <row r="90" spans="1:91" s="1" customFormat="1" ht="25.7" customHeight="1">
      <c r="B90" s="30"/>
      <c r="C90" s="25" t="s">
        <v>30</v>
      </c>
      <c r="L90" s="3" t="str">
        <f>IF(E14= "Vyplň údaj","",E14)</f>
        <v/>
      </c>
      <c r="AI90" s="25" t="s">
        <v>35</v>
      </c>
      <c r="AM90" s="202" t="str">
        <f>IF(E20="","",E20)</f>
        <v>Vodohospodářský rozvoj  a výstavba, a.s.</v>
      </c>
      <c r="AN90" s="203"/>
      <c r="AO90" s="203"/>
      <c r="AP90" s="203"/>
      <c r="AR90" s="30"/>
      <c r="AS90" s="206"/>
      <c r="AT90" s="207"/>
      <c r="BF90" s="54"/>
    </row>
    <row r="91" spans="1:91" s="1" customFormat="1" ht="10.9" customHeight="1">
      <c r="B91" s="30"/>
      <c r="AR91" s="30"/>
      <c r="AS91" s="206"/>
      <c r="AT91" s="207"/>
      <c r="BF91" s="54"/>
    </row>
    <row r="92" spans="1:91" s="1" customFormat="1" ht="29.25" customHeight="1">
      <c r="B92" s="30"/>
      <c r="C92" s="197" t="s">
        <v>59</v>
      </c>
      <c r="D92" s="198"/>
      <c r="E92" s="198"/>
      <c r="F92" s="198"/>
      <c r="G92" s="198"/>
      <c r="H92" s="55"/>
      <c r="I92" s="199" t="s">
        <v>60</v>
      </c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208" t="s">
        <v>61</v>
      </c>
      <c r="AH92" s="198"/>
      <c r="AI92" s="198"/>
      <c r="AJ92" s="198"/>
      <c r="AK92" s="198"/>
      <c r="AL92" s="198"/>
      <c r="AM92" s="198"/>
      <c r="AN92" s="199" t="s">
        <v>62</v>
      </c>
      <c r="AO92" s="198"/>
      <c r="AP92" s="209"/>
      <c r="AQ92" s="56" t="s">
        <v>63</v>
      </c>
      <c r="AR92" s="30"/>
      <c r="AS92" s="57" t="s">
        <v>64</v>
      </c>
      <c r="AT92" s="58" t="s">
        <v>65</v>
      </c>
      <c r="AU92" s="58" t="s">
        <v>66</v>
      </c>
      <c r="AV92" s="58" t="s">
        <v>67</v>
      </c>
      <c r="AW92" s="58" t="s">
        <v>68</v>
      </c>
      <c r="AX92" s="58" t="s">
        <v>69</v>
      </c>
      <c r="AY92" s="58" t="s">
        <v>70</v>
      </c>
      <c r="AZ92" s="58" t="s">
        <v>71</v>
      </c>
      <c r="BA92" s="58" t="s">
        <v>72</v>
      </c>
      <c r="BB92" s="58" t="s">
        <v>73</v>
      </c>
      <c r="BC92" s="58" t="s">
        <v>74</v>
      </c>
      <c r="BD92" s="58" t="s">
        <v>75</v>
      </c>
      <c r="BE92" s="58" t="s">
        <v>76</v>
      </c>
      <c r="BF92" s="59" t="s">
        <v>77</v>
      </c>
    </row>
    <row r="93" spans="1:91" s="1" customFormat="1" ht="10.9" customHeight="1">
      <c r="B93" s="30"/>
      <c r="AR93" s="30"/>
      <c r="AS93" s="60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2"/>
    </row>
    <row r="94" spans="1:91" s="5" customFormat="1" ht="32.450000000000003" customHeight="1">
      <c r="B94" s="61"/>
      <c r="C94" s="62" t="s">
        <v>78</v>
      </c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213">
        <f>ROUND(AG95,2)</f>
        <v>0</v>
      </c>
      <c r="AH94" s="213"/>
      <c r="AI94" s="213"/>
      <c r="AJ94" s="213"/>
      <c r="AK94" s="213"/>
      <c r="AL94" s="213"/>
      <c r="AM94" s="213"/>
      <c r="AN94" s="214">
        <f t="shared" ref="AN94:AN119" si="0">SUM(AG94,AV94)</f>
        <v>0</v>
      </c>
      <c r="AO94" s="214"/>
      <c r="AP94" s="214"/>
      <c r="AQ94" s="65" t="s">
        <v>1</v>
      </c>
      <c r="AR94" s="61"/>
      <c r="AS94" s="66">
        <f>ROUND(AS95,2)</f>
        <v>0</v>
      </c>
      <c r="AT94" s="67">
        <f>ROUND(AT95,2)</f>
        <v>0</v>
      </c>
      <c r="AU94" s="68">
        <f>ROUND(AU95,2)</f>
        <v>0</v>
      </c>
      <c r="AV94" s="68">
        <f t="shared" ref="AV94:AV119" si="1">ROUND(SUM(AX94:AY94),2)</f>
        <v>0</v>
      </c>
      <c r="AW94" s="69">
        <f>ROUND(AW95,5)</f>
        <v>0</v>
      </c>
      <c r="AX94" s="68">
        <f>ROUND(BB94*L29,2)</f>
        <v>0</v>
      </c>
      <c r="AY94" s="68">
        <f>ROUND(BC94*L30,2)</f>
        <v>0</v>
      </c>
      <c r="AZ94" s="68">
        <f>ROUND(BD94*L29,2)</f>
        <v>0</v>
      </c>
      <c r="BA94" s="68">
        <f>ROUND(BE94*L30,2)</f>
        <v>0</v>
      </c>
      <c r="BB94" s="68">
        <f>ROUND(BB95,2)</f>
        <v>0</v>
      </c>
      <c r="BC94" s="68">
        <f>ROUND(BC95,2)</f>
        <v>0</v>
      </c>
      <c r="BD94" s="68">
        <f>ROUND(BD95,2)</f>
        <v>0</v>
      </c>
      <c r="BE94" s="68">
        <f>ROUND(BE95,2)</f>
        <v>0</v>
      </c>
      <c r="BF94" s="70">
        <f>ROUND(BF95,2)</f>
        <v>0</v>
      </c>
      <c r="BS94" s="71" t="s">
        <v>79</v>
      </c>
      <c r="BT94" s="71" t="s">
        <v>80</v>
      </c>
      <c r="BU94" s="72" t="s">
        <v>81</v>
      </c>
      <c r="BV94" s="71" t="s">
        <v>82</v>
      </c>
      <c r="BW94" s="71" t="s">
        <v>6</v>
      </c>
      <c r="BX94" s="71" t="s">
        <v>83</v>
      </c>
      <c r="CL94" s="71" t="s">
        <v>1</v>
      </c>
    </row>
    <row r="95" spans="1:91" s="6" customFormat="1" ht="16.5" customHeight="1">
      <c r="B95" s="73"/>
      <c r="C95" s="74"/>
      <c r="D95" s="200" t="s">
        <v>84</v>
      </c>
      <c r="E95" s="200"/>
      <c r="F95" s="200"/>
      <c r="G95" s="200"/>
      <c r="H95" s="200"/>
      <c r="I95" s="75"/>
      <c r="J95" s="200" t="s">
        <v>85</v>
      </c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12">
        <f>ROUND(AG96+SUM(AG97:AG113)+AG119,2)</f>
        <v>0</v>
      </c>
      <c r="AH95" s="211"/>
      <c r="AI95" s="211"/>
      <c r="AJ95" s="211"/>
      <c r="AK95" s="211"/>
      <c r="AL95" s="211"/>
      <c r="AM95" s="211"/>
      <c r="AN95" s="210">
        <f t="shared" si="0"/>
        <v>0</v>
      </c>
      <c r="AO95" s="211"/>
      <c r="AP95" s="211"/>
      <c r="AQ95" s="76" t="s">
        <v>86</v>
      </c>
      <c r="AR95" s="73"/>
      <c r="AS95" s="77">
        <f>ROUND(AS96+SUM(AS97:AS113)+AS119,2)</f>
        <v>0</v>
      </c>
      <c r="AT95" s="78">
        <f>ROUND(AT96+SUM(AT97:AT113)+AT119,2)</f>
        <v>0</v>
      </c>
      <c r="AU95" s="79">
        <f>ROUND(AU96+SUM(AU97:AU113)+AU119,2)</f>
        <v>0</v>
      </c>
      <c r="AV95" s="79">
        <f t="shared" si="1"/>
        <v>0</v>
      </c>
      <c r="AW95" s="80">
        <f>ROUND(AW96+SUM(AW97:AW113)+AW119,5)</f>
        <v>0</v>
      </c>
      <c r="AX95" s="79">
        <f>ROUND(BB95*L29,2)</f>
        <v>0</v>
      </c>
      <c r="AY95" s="79">
        <f>ROUND(BC95*L30,2)</f>
        <v>0</v>
      </c>
      <c r="AZ95" s="79">
        <f>ROUND(BD95*L29,2)</f>
        <v>0</v>
      </c>
      <c r="BA95" s="79">
        <f>ROUND(BE95*L30,2)</f>
        <v>0</v>
      </c>
      <c r="BB95" s="79">
        <f>ROUND(BB96+SUM(BB97:BB113)+BB119,2)</f>
        <v>0</v>
      </c>
      <c r="BC95" s="79">
        <f>ROUND(BC96+SUM(BC97:BC113)+BC119,2)</f>
        <v>0</v>
      </c>
      <c r="BD95" s="79">
        <f>ROUND(BD96+SUM(BD97:BD113)+BD119,2)</f>
        <v>0</v>
      </c>
      <c r="BE95" s="79">
        <f>ROUND(BE96+SUM(BE97:BE113)+BE119,2)</f>
        <v>0</v>
      </c>
      <c r="BF95" s="81">
        <f>ROUND(BF96+SUM(BF97:BF113)+BF119,2)</f>
        <v>0</v>
      </c>
      <c r="BS95" s="82" t="s">
        <v>79</v>
      </c>
      <c r="BT95" s="82" t="s">
        <v>87</v>
      </c>
      <c r="BU95" s="82" t="s">
        <v>81</v>
      </c>
      <c r="BV95" s="82" t="s">
        <v>82</v>
      </c>
      <c r="BW95" s="82" t="s">
        <v>88</v>
      </c>
      <c r="BX95" s="82" t="s">
        <v>6</v>
      </c>
      <c r="CL95" s="82" t="s">
        <v>1</v>
      </c>
      <c r="CM95" s="82" t="s">
        <v>80</v>
      </c>
    </row>
    <row r="96" spans="1:91" s="3" customFormat="1" ht="23.25" customHeight="1">
      <c r="A96" s="83" t="s">
        <v>89</v>
      </c>
      <c r="B96" s="46"/>
      <c r="C96" s="9"/>
      <c r="D96" s="9"/>
      <c r="E96" s="191" t="s">
        <v>90</v>
      </c>
      <c r="F96" s="191"/>
      <c r="G96" s="191"/>
      <c r="H96" s="191"/>
      <c r="I96" s="191"/>
      <c r="J96" s="9"/>
      <c r="K96" s="191" t="s">
        <v>91</v>
      </c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2">
        <f>'2022_4.0 - SOUPIS VEDLEJŠ...'!K34</f>
        <v>0</v>
      </c>
      <c r="AH96" s="193"/>
      <c r="AI96" s="193"/>
      <c r="AJ96" s="193"/>
      <c r="AK96" s="193"/>
      <c r="AL96" s="193"/>
      <c r="AM96" s="193"/>
      <c r="AN96" s="192">
        <f t="shared" si="0"/>
        <v>0</v>
      </c>
      <c r="AO96" s="193"/>
      <c r="AP96" s="193"/>
      <c r="AQ96" s="84" t="s">
        <v>92</v>
      </c>
      <c r="AR96" s="46"/>
      <c r="AS96" s="85">
        <f>'2022_4.0 - SOUPIS VEDLEJŠ...'!K32</f>
        <v>0</v>
      </c>
      <c r="AT96" s="86">
        <f>'2022_4.0 - SOUPIS VEDLEJŠ...'!K33</f>
        <v>0</v>
      </c>
      <c r="AU96" s="86">
        <v>0</v>
      </c>
      <c r="AV96" s="86">
        <f t="shared" si="1"/>
        <v>0</v>
      </c>
      <c r="AW96" s="87">
        <f>'2022_4.0 - SOUPIS VEDLEJŠ...'!T125</f>
        <v>0</v>
      </c>
      <c r="AX96" s="86">
        <f>'2022_4.0 - SOUPIS VEDLEJŠ...'!K37</f>
        <v>0</v>
      </c>
      <c r="AY96" s="86">
        <f>'2022_4.0 - SOUPIS VEDLEJŠ...'!K38</f>
        <v>0</v>
      </c>
      <c r="AZ96" s="86">
        <f>'2022_4.0 - SOUPIS VEDLEJŠ...'!K39</f>
        <v>0</v>
      </c>
      <c r="BA96" s="86">
        <f>'2022_4.0 - SOUPIS VEDLEJŠ...'!K40</f>
        <v>0</v>
      </c>
      <c r="BB96" s="86">
        <f>'2022_4.0 - SOUPIS VEDLEJŠ...'!F37</f>
        <v>0</v>
      </c>
      <c r="BC96" s="86">
        <f>'2022_4.0 - SOUPIS VEDLEJŠ...'!F38</f>
        <v>0</v>
      </c>
      <c r="BD96" s="86">
        <f>'2022_4.0 - SOUPIS VEDLEJŠ...'!F39</f>
        <v>0</v>
      </c>
      <c r="BE96" s="86">
        <f>'2022_4.0 - SOUPIS VEDLEJŠ...'!F40</f>
        <v>0</v>
      </c>
      <c r="BF96" s="88">
        <f>'2022_4.0 - SOUPIS VEDLEJŠ...'!F41</f>
        <v>0</v>
      </c>
      <c r="BT96" s="23" t="s">
        <v>93</v>
      </c>
      <c r="BV96" s="23" t="s">
        <v>82</v>
      </c>
      <c r="BW96" s="23" t="s">
        <v>94</v>
      </c>
      <c r="BX96" s="23" t="s">
        <v>88</v>
      </c>
      <c r="CL96" s="23" t="s">
        <v>95</v>
      </c>
    </row>
    <row r="97" spans="1:90" s="3" customFormat="1" ht="16.5" customHeight="1">
      <c r="A97" s="83" t="s">
        <v>89</v>
      </c>
      <c r="B97" s="46"/>
      <c r="C97" s="9"/>
      <c r="D97" s="9"/>
      <c r="E97" s="191" t="s">
        <v>96</v>
      </c>
      <c r="F97" s="191"/>
      <c r="G97" s="191"/>
      <c r="H97" s="191"/>
      <c r="I97" s="191"/>
      <c r="J97" s="9"/>
      <c r="K97" s="191" t="s">
        <v>97</v>
      </c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2">
        <f>'2022_4.1 - IO 01 Stoka A'!K34</f>
        <v>0</v>
      </c>
      <c r="AH97" s="193"/>
      <c r="AI97" s="193"/>
      <c r="AJ97" s="193"/>
      <c r="AK97" s="193"/>
      <c r="AL97" s="193"/>
      <c r="AM97" s="193"/>
      <c r="AN97" s="192">
        <f t="shared" si="0"/>
        <v>0</v>
      </c>
      <c r="AO97" s="193"/>
      <c r="AP97" s="193"/>
      <c r="AQ97" s="84" t="s">
        <v>92</v>
      </c>
      <c r="AR97" s="46"/>
      <c r="AS97" s="85">
        <f>'2022_4.1 - IO 01 Stoka A'!K32</f>
        <v>0</v>
      </c>
      <c r="AT97" s="86">
        <f>'2022_4.1 - IO 01 Stoka A'!K33</f>
        <v>0</v>
      </c>
      <c r="AU97" s="86">
        <v>0</v>
      </c>
      <c r="AV97" s="86">
        <f t="shared" si="1"/>
        <v>0</v>
      </c>
      <c r="AW97" s="87">
        <f>'2022_4.1 - IO 01 Stoka A'!T135</f>
        <v>0</v>
      </c>
      <c r="AX97" s="86">
        <f>'2022_4.1 - IO 01 Stoka A'!K37</f>
        <v>0</v>
      </c>
      <c r="AY97" s="86">
        <f>'2022_4.1 - IO 01 Stoka A'!K38</f>
        <v>0</v>
      </c>
      <c r="AZ97" s="86">
        <f>'2022_4.1 - IO 01 Stoka A'!K39</f>
        <v>0</v>
      </c>
      <c r="BA97" s="86">
        <f>'2022_4.1 - IO 01 Stoka A'!K40</f>
        <v>0</v>
      </c>
      <c r="BB97" s="86">
        <f>'2022_4.1 - IO 01 Stoka A'!F37</f>
        <v>0</v>
      </c>
      <c r="BC97" s="86">
        <f>'2022_4.1 - IO 01 Stoka A'!F38</f>
        <v>0</v>
      </c>
      <c r="BD97" s="86">
        <f>'2022_4.1 - IO 01 Stoka A'!F39</f>
        <v>0</v>
      </c>
      <c r="BE97" s="86">
        <f>'2022_4.1 - IO 01 Stoka A'!F40</f>
        <v>0</v>
      </c>
      <c r="BF97" s="88">
        <f>'2022_4.1 - IO 01 Stoka A'!F41</f>
        <v>0</v>
      </c>
      <c r="BT97" s="23" t="s">
        <v>93</v>
      </c>
      <c r="BV97" s="23" t="s">
        <v>82</v>
      </c>
      <c r="BW97" s="23" t="s">
        <v>98</v>
      </c>
      <c r="BX97" s="23" t="s">
        <v>88</v>
      </c>
      <c r="CL97" s="23" t="s">
        <v>95</v>
      </c>
    </row>
    <row r="98" spans="1:90" s="3" customFormat="1" ht="16.5" customHeight="1">
      <c r="A98" s="83" t="s">
        <v>89</v>
      </c>
      <c r="B98" s="46"/>
      <c r="C98" s="9"/>
      <c r="D98" s="9"/>
      <c r="E98" s="191" t="s">
        <v>99</v>
      </c>
      <c r="F98" s="191"/>
      <c r="G98" s="191"/>
      <c r="H98" s="191"/>
      <c r="I98" s="191"/>
      <c r="J98" s="9"/>
      <c r="K98" s="191" t="s">
        <v>100</v>
      </c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2">
        <f>'2022_4.2 - IO 02 Stoka B'!K34</f>
        <v>0</v>
      </c>
      <c r="AH98" s="193"/>
      <c r="AI98" s="193"/>
      <c r="AJ98" s="193"/>
      <c r="AK98" s="193"/>
      <c r="AL98" s="193"/>
      <c r="AM98" s="193"/>
      <c r="AN98" s="192">
        <f t="shared" si="0"/>
        <v>0</v>
      </c>
      <c r="AO98" s="193"/>
      <c r="AP98" s="193"/>
      <c r="AQ98" s="84" t="s">
        <v>92</v>
      </c>
      <c r="AR98" s="46"/>
      <c r="AS98" s="85">
        <f>'2022_4.2 - IO 02 Stoka B'!K32</f>
        <v>0</v>
      </c>
      <c r="AT98" s="86">
        <f>'2022_4.2 - IO 02 Stoka B'!K33</f>
        <v>0</v>
      </c>
      <c r="AU98" s="86">
        <v>0</v>
      </c>
      <c r="AV98" s="86">
        <f t="shared" si="1"/>
        <v>0</v>
      </c>
      <c r="AW98" s="87">
        <f>'2022_4.2 - IO 02 Stoka B'!T135</f>
        <v>0</v>
      </c>
      <c r="AX98" s="86">
        <f>'2022_4.2 - IO 02 Stoka B'!K37</f>
        <v>0</v>
      </c>
      <c r="AY98" s="86">
        <f>'2022_4.2 - IO 02 Stoka B'!K38</f>
        <v>0</v>
      </c>
      <c r="AZ98" s="86">
        <f>'2022_4.2 - IO 02 Stoka B'!K39</f>
        <v>0</v>
      </c>
      <c r="BA98" s="86">
        <f>'2022_4.2 - IO 02 Stoka B'!K40</f>
        <v>0</v>
      </c>
      <c r="BB98" s="86">
        <f>'2022_4.2 - IO 02 Stoka B'!F37</f>
        <v>0</v>
      </c>
      <c r="BC98" s="86">
        <f>'2022_4.2 - IO 02 Stoka B'!F38</f>
        <v>0</v>
      </c>
      <c r="BD98" s="86">
        <f>'2022_4.2 - IO 02 Stoka B'!F39</f>
        <v>0</v>
      </c>
      <c r="BE98" s="86">
        <f>'2022_4.2 - IO 02 Stoka B'!F40</f>
        <v>0</v>
      </c>
      <c r="BF98" s="88">
        <f>'2022_4.2 - IO 02 Stoka B'!F41</f>
        <v>0</v>
      </c>
      <c r="BT98" s="23" t="s">
        <v>93</v>
      </c>
      <c r="BV98" s="23" t="s">
        <v>82</v>
      </c>
      <c r="BW98" s="23" t="s">
        <v>101</v>
      </c>
      <c r="BX98" s="23" t="s">
        <v>88</v>
      </c>
      <c r="CL98" s="23" t="s">
        <v>95</v>
      </c>
    </row>
    <row r="99" spans="1:90" s="3" customFormat="1" ht="16.5" customHeight="1">
      <c r="A99" s="83" t="s">
        <v>89</v>
      </c>
      <c r="B99" s="46"/>
      <c r="C99" s="9"/>
      <c r="D99" s="9"/>
      <c r="E99" s="191" t="s">
        <v>102</v>
      </c>
      <c r="F99" s="191"/>
      <c r="G99" s="191"/>
      <c r="H99" s="191"/>
      <c r="I99" s="191"/>
      <c r="J99" s="9"/>
      <c r="K99" s="191" t="s">
        <v>103</v>
      </c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2">
        <f>'2022_4.3 - IO 03.1 Stoka C'!K34</f>
        <v>0</v>
      </c>
      <c r="AH99" s="193"/>
      <c r="AI99" s="193"/>
      <c r="AJ99" s="193"/>
      <c r="AK99" s="193"/>
      <c r="AL99" s="193"/>
      <c r="AM99" s="193"/>
      <c r="AN99" s="192">
        <f t="shared" si="0"/>
        <v>0</v>
      </c>
      <c r="AO99" s="193"/>
      <c r="AP99" s="193"/>
      <c r="AQ99" s="84" t="s">
        <v>92</v>
      </c>
      <c r="AR99" s="46"/>
      <c r="AS99" s="85">
        <f>'2022_4.3 - IO 03.1 Stoka C'!K32</f>
        <v>0</v>
      </c>
      <c r="AT99" s="86">
        <f>'2022_4.3 - IO 03.1 Stoka C'!K33</f>
        <v>0</v>
      </c>
      <c r="AU99" s="86">
        <v>0</v>
      </c>
      <c r="AV99" s="86">
        <f t="shared" si="1"/>
        <v>0</v>
      </c>
      <c r="AW99" s="87">
        <f>'2022_4.3 - IO 03.1 Stoka C'!T135</f>
        <v>0</v>
      </c>
      <c r="AX99" s="86">
        <f>'2022_4.3 - IO 03.1 Stoka C'!K37</f>
        <v>0</v>
      </c>
      <c r="AY99" s="86">
        <f>'2022_4.3 - IO 03.1 Stoka C'!K38</f>
        <v>0</v>
      </c>
      <c r="AZ99" s="86">
        <f>'2022_4.3 - IO 03.1 Stoka C'!K39</f>
        <v>0</v>
      </c>
      <c r="BA99" s="86">
        <f>'2022_4.3 - IO 03.1 Stoka C'!K40</f>
        <v>0</v>
      </c>
      <c r="BB99" s="86">
        <f>'2022_4.3 - IO 03.1 Stoka C'!F37</f>
        <v>0</v>
      </c>
      <c r="BC99" s="86">
        <f>'2022_4.3 - IO 03.1 Stoka C'!F38</f>
        <v>0</v>
      </c>
      <c r="BD99" s="86">
        <f>'2022_4.3 - IO 03.1 Stoka C'!F39</f>
        <v>0</v>
      </c>
      <c r="BE99" s="86">
        <f>'2022_4.3 - IO 03.1 Stoka C'!F40</f>
        <v>0</v>
      </c>
      <c r="BF99" s="88">
        <f>'2022_4.3 - IO 03.1 Stoka C'!F41</f>
        <v>0</v>
      </c>
      <c r="BT99" s="23" t="s">
        <v>93</v>
      </c>
      <c r="BV99" s="23" t="s">
        <v>82</v>
      </c>
      <c r="BW99" s="23" t="s">
        <v>104</v>
      </c>
      <c r="BX99" s="23" t="s">
        <v>88</v>
      </c>
      <c r="CL99" s="23" t="s">
        <v>95</v>
      </c>
    </row>
    <row r="100" spans="1:90" s="3" customFormat="1" ht="16.5" customHeight="1">
      <c r="A100" s="83" t="s">
        <v>89</v>
      </c>
      <c r="B100" s="46"/>
      <c r="C100" s="9"/>
      <c r="D100" s="9"/>
      <c r="E100" s="191" t="s">
        <v>105</v>
      </c>
      <c r="F100" s="191"/>
      <c r="G100" s="191"/>
      <c r="H100" s="191"/>
      <c r="I100" s="191"/>
      <c r="J100" s="9"/>
      <c r="K100" s="191" t="s">
        <v>106</v>
      </c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2">
        <f>'2022_4.4 - IO 03.2 Stoka C1'!K34</f>
        <v>0</v>
      </c>
      <c r="AH100" s="193"/>
      <c r="AI100" s="193"/>
      <c r="AJ100" s="193"/>
      <c r="AK100" s="193"/>
      <c r="AL100" s="193"/>
      <c r="AM100" s="193"/>
      <c r="AN100" s="192">
        <f t="shared" si="0"/>
        <v>0</v>
      </c>
      <c r="AO100" s="193"/>
      <c r="AP100" s="193"/>
      <c r="AQ100" s="84" t="s">
        <v>92</v>
      </c>
      <c r="AR100" s="46"/>
      <c r="AS100" s="85">
        <f>'2022_4.4 - IO 03.2 Stoka C1'!K32</f>
        <v>0</v>
      </c>
      <c r="AT100" s="86">
        <f>'2022_4.4 - IO 03.2 Stoka C1'!K33</f>
        <v>0</v>
      </c>
      <c r="AU100" s="86">
        <v>0</v>
      </c>
      <c r="AV100" s="86">
        <f t="shared" si="1"/>
        <v>0</v>
      </c>
      <c r="AW100" s="87">
        <f>'2022_4.4 - IO 03.2 Stoka C1'!T133</f>
        <v>0</v>
      </c>
      <c r="AX100" s="86">
        <f>'2022_4.4 - IO 03.2 Stoka C1'!K37</f>
        <v>0</v>
      </c>
      <c r="AY100" s="86">
        <f>'2022_4.4 - IO 03.2 Stoka C1'!K38</f>
        <v>0</v>
      </c>
      <c r="AZ100" s="86">
        <f>'2022_4.4 - IO 03.2 Stoka C1'!K39</f>
        <v>0</v>
      </c>
      <c r="BA100" s="86">
        <f>'2022_4.4 - IO 03.2 Stoka C1'!K40</f>
        <v>0</v>
      </c>
      <c r="BB100" s="86">
        <f>'2022_4.4 - IO 03.2 Stoka C1'!F37</f>
        <v>0</v>
      </c>
      <c r="BC100" s="86">
        <f>'2022_4.4 - IO 03.2 Stoka C1'!F38</f>
        <v>0</v>
      </c>
      <c r="BD100" s="86">
        <f>'2022_4.4 - IO 03.2 Stoka C1'!F39</f>
        <v>0</v>
      </c>
      <c r="BE100" s="86">
        <f>'2022_4.4 - IO 03.2 Stoka C1'!F40</f>
        <v>0</v>
      </c>
      <c r="BF100" s="88">
        <f>'2022_4.4 - IO 03.2 Stoka C1'!F41</f>
        <v>0</v>
      </c>
      <c r="BT100" s="23" t="s">
        <v>93</v>
      </c>
      <c r="BV100" s="23" t="s">
        <v>82</v>
      </c>
      <c r="BW100" s="23" t="s">
        <v>107</v>
      </c>
      <c r="BX100" s="23" t="s">
        <v>88</v>
      </c>
      <c r="CL100" s="23" t="s">
        <v>95</v>
      </c>
    </row>
    <row r="101" spans="1:90" s="3" customFormat="1" ht="16.5" customHeight="1">
      <c r="A101" s="83" t="s">
        <v>89</v>
      </c>
      <c r="B101" s="46"/>
      <c r="C101" s="9"/>
      <c r="D101" s="9"/>
      <c r="E101" s="191" t="s">
        <v>108</v>
      </c>
      <c r="F101" s="191"/>
      <c r="G101" s="191"/>
      <c r="H101" s="191"/>
      <c r="I101" s="191"/>
      <c r="J101" s="9"/>
      <c r="K101" s="191" t="s">
        <v>109</v>
      </c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2">
        <f>'2022_4.5 - IO 03.3 Stoka C2'!K34</f>
        <v>0</v>
      </c>
      <c r="AH101" s="193"/>
      <c r="AI101" s="193"/>
      <c r="AJ101" s="193"/>
      <c r="AK101" s="193"/>
      <c r="AL101" s="193"/>
      <c r="AM101" s="193"/>
      <c r="AN101" s="192">
        <f t="shared" si="0"/>
        <v>0</v>
      </c>
      <c r="AO101" s="193"/>
      <c r="AP101" s="193"/>
      <c r="AQ101" s="84" t="s">
        <v>92</v>
      </c>
      <c r="AR101" s="46"/>
      <c r="AS101" s="85">
        <f>'2022_4.5 - IO 03.3 Stoka C2'!K32</f>
        <v>0</v>
      </c>
      <c r="AT101" s="86">
        <f>'2022_4.5 - IO 03.3 Stoka C2'!K33</f>
        <v>0</v>
      </c>
      <c r="AU101" s="86">
        <v>0</v>
      </c>
      <c r="AV101" s="86">
        <f t="shared" si="1"/>
        <v>0</v>
      </c>
      <c r="AW101" s="87">
        <f>'2022_4.5 - IO 03.3 Stoka C2'!T133</f>
        <v>0</v>
      </c>
      <c r="AX101" s="86">
        <f>'2022_4.5 - IO 03.3 Stoka C2'!K37</f>
        <v>0</v>
      </c>
      <c r="AY101" s="86">
        <f>'2022_4.5 - IO 03.3 Stoka C2'!K38</f>
        <v>0</v>
      </c>
      <c r="AZ101" s="86">
        <f>'2022_4.5 - IO 03.3 Stoka C2'!K39</f>
        <v>0</v>
      </c>
      <c r="BA101" s="86">
        <f>'2022_4.5 - IO 03.3 Stoka C2'!K40</f>
        <v>0</v>
      </c>
      <c r="BB101" s="86">
        <f>'2022_4.5 - IO 03.3 Stoka C2'!F37</f>
        <v>0</v>
      </c>
      <c r="BC101" s="86">
        <f>'2022_4.5 - IO 03.3 Stoka C2'!F38</f>
        <v>0</v>
      </c>
      <c r="BD101" s="86">
        <f>'2022_4.5 - IO 03.3 Stoka C2'!F39</f>
        <v>0</v>
      </c>
      <c r="BE101" s="86">
        <f>'2022_4.5 - IO 03.3 Stoka C2'!F40</f>
        <v>0</v>
      </c>
      <c r="BF101" s="88">
        <f>'2022_4.5 - IO 03.3 Stoka C2'!F41</f>
        <v>0</v>
      </c>
      <c r="BT101" s="23" t="s">
        <v>93</v>
      </c>
      <c r="BV101" s="23" t="s">
        <v>82</v>
      </c>
      <c r="BW101" s="23" t="s">
        <v>110</v>
      </c>
      <c r="BX101" s="23" t="s">
        <v>88</v>
      </c>
      <c r="CL101" s="23" t="s">
        <v>95</v>
      </c>
    </row>
    <row r="102" spans="1:90" s="3" customFormat="1" ht="16.5" customHeight="1">
      <c r="A102" s="83" t="s">
        <v>89</v>
      </c>
      <c r="B102" s="46"/>
      <c r="C102" s="9"/>
      <c r="D102" s="9"/>
      <c r="E102" s="191" t="s">
        <v>111</v>
      </c>
      <c r="F102" s="191"/>
      <c r="G102" s="191"/>
      <c r="H102" s="191"/>
      <c r="I102" s="191"/>
      <c r="J102" s="9"/>
      <c r="K102" s="191" t="s">
        <v>112</v>
      </c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2">
        <f>'2022_4.6 - IO 04  Stoka D'!K34</f>
        <v>0</v>
      </c>
      <c r="AH102" s="193"/>
      <c r="AI102" s="193"/>
      <c r="AJ102" s="193"/>
      <c r="AK102" s="193"/>
      <c r="AL102" s="193"/>
      <c r="AM102" s="193"/>
      <c r="AN102" s="192">
        <f t="shared" si="0"/>
        <v>0</v>
      </c>
      <c r="AO102" s="193"/>
      <c r="AP102" s="193"/>
      <c r="AQ102" s="84" t="s">
        <v>92</v>
      </c>
      <c r="AR102" s="46"/>
      <c r="AS102" s="85">
        <f>'2022_4.6 - IO 04  Stoka D'!K32</f>
        <v>0</v>
      </c>
      <c r="AT102" s="86">
        <f>'2022_4.6 - IO 04  Stoka D'!K33</f>
        <v>0</v>
      </c>
      <c r="AU102" s="86">
        <v>0</v>
      </c>
      <c r="AV102" s="86">
        <f t="shared" si="1"/>
        <v>0</v>
      </c>
      <c r="AW102" s="87">
        <f>'2022_4.6 - IO 04  Stoka D'!T135</f>
        <v>0</v>
      </c>
      <c r="AX102" s="86">
        <f>'2022_4.6 - IO 04  Stoka D'!K37</f>
        <v>0</v>
      </c>
      <c r="AY102" s="86">
        <f>'2022_4.6 - IO 04  Stoka D'!K38</f>
        <v>0</v>
      </c>
      <c r="AZ102" s="86">
        <f>'2022_4.6 - IO 04  Stoka D'!K39</f>
        <v>0</v>
      </c>
      <c r="BA102" s="86">
        <f>'2022_4.6 - IO 04  Stoka D'!K40</f>
        <v>0</v>
      </c>
      <c r="BB102" s="86">
        <f>'2022_4.6 - IO 04  Stoka D'!F37</f>
        <v>0</v>
      </c>
      <c r="BC102" s="86">
        <f>'2022_4.6 - IO 04  Stoka D'!F38</f>
        <v>0</v>
      </c>
      <c r="BD102" s="86">
        <f>'2022_4.6 - IO 04  Stoka D'!F39</f>
        <v>0</v>
      </c>
      <c r="BE102" s="86">
        <f>'2022_4.6 - IO 04  Stoka D'!F40</f>
        <v>0</v>
      </c>
      <c r="BF102" s="88">
        <f>'2022_4.6 - IO 04  Stoka D'!F41</f>
        <v>0</v>
      </c>
      <c r="BT102" s="23" t="s">
        <v>93</v>
      </c>
      <c r="BV102" s="23" t="s">
        <v>82</v>
      </c>
      <c r="BW102" s="23" t="s">
        <v>113</v>
      </c>
      <c r="BX102" s="23" t="s">
        <v>88</v>
      </c>
      <c r="CL102" s="23" t="s">
        <v>95</v>
      </c>
    </row>
    <row r="103" spans="1:90" s="3" customFormat="1" ht="16.5" customHeight="1">
      <c r="A103" s="83" t="s">
        <v>89</v>
      </c>
      <c r="B103" s="46"/>
      <c r="C103" s="9"/>
      <c r="D103" s="9"/>
      <c r="E103" s="191" t="s">
        <v>114</v>
      </c>
      <c r="F103" s="191"/>
      <c r="G103" s="191"/>
      <c r="H103" s="191"/>
      <c r="I103" s="191"/>
      <c r="J103" s="9"/>
      <c r="K103" s="191" t="s">
        <v>115</v>
      </c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2">
        <f>'2022_4.7 - IO 05.1  Stoka E'!K34</f>
        <v>0</v>
      </c>
      <c r="AH103" s="193"/>
      <c r="AI103" s="193"/>
      <c r="AJ103" s="193"/>
      <c r="AK103" s="193"/>
      <c r="AL103" s="193"/>
      <c r="AM103" s="193"/>
      <c r="AN103" s="192">
        <f t="shared" si="0"/>
        <v>0</v>
      </c>
      <c r="AO103" s="193"/>
      <c r="AP103" s="193"/>
      <c r="AQ103" s="84" t="s">
        <v>92</v>
      </c>
      <c r="AR103" s="46"/>
      <c r="AS103" s="85">
        <f>'2022_4.7 - IO 05.1  Stoka E'!K32</f>
        <v>0</v>
      </c>
      <c r="AT103" s="86">
        <f>'2022_4.7 - IO 05.1  Stoka E'!K33</f>
        <v>0</v>
      </c>
      <c r="AU103" s="86">
        <v>0</v>
      </c>
      <c r="AV103" s="86">
        <f t="shared" si="1"/>
        <v>0</v>
      </c>
      <c r="AW103" s="87">
        <f>'2022_4.7 - IO 05.1  Stoka E'!T135</f>
        <v>0</v>
      </c>
      <c r="AX103" s="86">
        <f>'2022_4.7 - IO 05.1  Stoka E'!K37</f>
        <v>0</v>
      </c>
      <c r="AY103" s="86">
        <f>'2022_4.7 - IO 05.1  Stoka E'!K38</f>
        <v>0</v>
      </c>
      <c r="AZ103" s="86">
        <f>'2022_4.7 - IO 05.1  Stoka E'!K39</f>
        <v>0</v>
      </c>
      <c r="BA103" s="86">
        <f>'2022_4.7 - IO 05.1  Stoka E'!K40</f>
        <v>0</v>
      </c>
      <c r="BB103" s="86">
        <f>'2022_4.7 - IO 05.1  Stoka E'!F37</f>
        <v>0</v>
      </c>
      <c r="BC103" s="86">
        <f>'2022_4.7 - IO 05.1  Stoka E'!F38</f>
        <v>0</v>
      </c>
      <c r="BD103" s="86">
        <f>'2022_4.7 - IO 05.1  Stoka E'!F39</f>
        <v>0</v>
      </c>
      <c r="BE103" s="86">
        <f>'2022_4.7 - IO 05.1  Stoka E'!F40</f>
        <v>0</v>
      </c>
      <c r="BF103" s="88">
        <f>'2022_4.7 - IO 05.1  Stoka E'!F41</f>
        <v>0</v>
      </c>
      <c r="BT103" s="23" t="s">
        <v>93</v>
      </c>
      <c r="BV103" s="23" t="s">
        <v>82</v>
      </c>
      <c r="BW103" s="23" t="s">
        <v>116</v>
      </c>
      <c r="BX103" s="23" t="s">
        <v>88</v>
      </c>
      <c r="CL103" s="23" t="s">
        <v>95</v>
      </c>
    </row>
    <row r="104" spans="1:90" s="3" customFormat="1" ht="16.5" customHeight="1">
      <c r="A104" s="83" t="s">
        <v>89</v>
      </c>
      <c r="B104" s="46"/>
      <c r="C104" s="9"/>
      <c r="D104" s="9"/>
      <c r="E104" s="191" t="s">
        <v>117</v>
      </c>
      <c r="F104" s="191"/>
      <c r="G104" s="191"/>
      <c r="H104" s="191"/>
      <c r="I104" s="191"/>
      <c r="J104" s="9"/>
      <c r="K104" s="191" t="s">
        <v>118</v>
      </c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2">
        <f>'2022_4.8 - IO 05.2  Stoka E1'!K34</f>
        <v>0</v>
      </c>
      <c r="AH104" s="193"/>
      <c r="AI104" s="193"/>
      <c r="AJ104" s="193"/>
      <c r="AK104" s="193"/>
      <c r="AL104" s="193"/>
      <c r="AM104" s="193"/>
      <c r="AN104" s="192">
        <f t="shared" si="0"/>
        <v>0</v>
      </c>
      <c r="AO104" s="193"/>
      <c r="AP104" s="193"/>
      <c r="AQ104" s="84" t="s">
        <v>92</v>
      </c>
      <c r="AR104" s="46"/>
      <c r="AS104" s="85">
        <f>'2022_4.8 - IO 05.2  Stoka E1'!K32</f>
        <v>0</v>
      </c>
      <c r="AT104" s="86">
        <f>'2022_4.8 - IO 05.2  Stoka E1'!K33</f>
        <v>0</v>
      </c>
      <c r="AU104" s="86">
        <v>0</v>
      </c>
      <c r="AV104" s="86">
        <f t="shared" si="1"/>
        <v>0</v>
      </c>
      <c r="AW104" s="87">
        <f>'2022_4.8 - IO 05.2  Stoka E1'!T132</f>
        <v>0</v>
      </c>
      <c r="AX104" s="86">
        <f>'2022_4.8 - IO 05.2  Stoka E1'!K37</f>
        <v>0</v>
      </c>
      <c r="AY104" s="86">
        <f>'2022_4.8 - IO 05.2  Stoka E1'!K38</f>
        <v>0</v>
      </c>
      <c r="AZ104" s="86">
        <f>'2022_4.8 - IO 05.2  Stoka E1'!K39</f>
        <v>0</v>
      </c>
      <c r="BA104" s="86">
        <f>'2022_4.8 - IO 05.2  Stoka E1'!K40</f>
        <v>0</v>
      </c>
      <c r="BB104" s="86">
        <f>'2022_4.8 - IO 05.2  Stoka E1'!F37</f>
        <v>0</v>
      </c>
      <c r="BC104" s="86">
        <f>'2022_4.8 - IO 05.2  Stoka E1'!F38</f>
        <v>0</v>
      </c>
      <c r="BD104" s="86">
        <f>'2022_4.8 - IO 05.2  Stoka E1'!F39</f>
        <v>0</v>
      </c>
      <c r="BE104" s="86">
        <f>'2022_4.8 - IO 05.2  Stoka E1'!F40</f>
        <v>0</v>
      </c>
      <c r="BF104" s="88">
        <f>'2022_4.8 - IO 05.2  Stoka E1'!F41</f>
        <v>0</v>
      </c>
      <c r="BT104" s="23" t="s">
        <v>93</v>
      </c>
      <c r="BV104" s="23" t="s">
        <v>82</v>
      </c>
      <c r="BW104" s="23" t="s">
        <v>119</v>
      </c>
      <c r="BX104" s="23" t="s">
        <v>88</v>
      </c>
      <c r="CL104" s="23" t="s">
        <v>95</v>
      </c>
    </row>
    <row r="105" spans="1:90" s="3" customFormat="1" ht="16.5" customHeight="1">
      <c r="A105" s="83" t="s">
        <v>89</v>
      </c>
      <c r="B105" s="46"/>
      <c r="C105" s="9"/>
      <c r="D105" s="9"/>
      <c r="E105" s="191" t="s">
        <v>120</v>
      </c>
      <c r="F105" s="191"/>
      <c r="G105" s="191"/>
      <c r="H105" s="191"/>
      <c r="I105" s="191"/>
      <c r="J105" s="9"/>
      <c r="K105" s="191" t="s">
        <v>121</v>
      </c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2">
        <f>'2022_4.9 - IO 06.1  Stoka F'!K34</f>
        <v>0</v>
      </c>
      <c r="AH105" s="193"/>
      <c r="AI105" s="193"/>
      <c r="AJ105" s="193"/>
      <c r="AK105" s="193"/>
      <c r="AL105" s="193"/>
      <c r="AM105" s="193"/>
      <c r="AN105" s="192">
        <f t="shared" si="0"/>
        <v>0</v>
      </c>
      <c r="AO105" s="193"/>
      <c r="AP105" s="193"/>
      <c r="AQ105" s="84" t="s">
        <v>92</v>
      </c>
      <c r="AR105" s="46"/>
      <c r="AS105" s="85">
        <f>'2022_4.9 - IO 06.1  Stoka F'!K32</f>
        <v>0</v>
      </c>
      <c r="AT105" s="86">
        <f>'2022_4.9 - IO 06.1  Stoka F'!K33</f>
        <v>0</v>
      </c>
      <c r="AU105" s="86">
        <v>0</v>
      </c>
      <c r="AV105" s="86">
        <f t="shared" si="1"/>
        <v>0</v>
      </c>
      <c r="AW105" s="87">
        <f>'2022_4.9 - IO 06.1  Stoka F'!T133</f>
        <v>0</v>
      </c>
      <c r="AX105" s="86">
        <f>'2022_4.9 - IO 06.1  Stoka F'!K37</f>
        <v>0</v>
      </c>
      <c r="AY105" s="86">
        <f>'2022_4.9 - IO 06.1  Stoka F'!K38</f>
        <v>0</v>
      </c>
      <c r="AZ105" s="86">
        <f>'2022_4.9 - IO 06.1  Stoka F'!K39</f>
        <v>0</v>
      </c>
      <c r="BA105" s="86">
        <f>'2022_4.9 - IO 06.1  Stoka F'!K40</f>
        <v>0</v>
      </c>
      <c r="BB105" s="86">
        <f>'2022_4.9 - IO 06.1  Stoka F'!F37</f>
        <v>0</v>
      </c>
      <c r="BC105" s="86">
        <f>'2022_4.9 - IO 06.1  Stoka F'!F38</f>
        <v>0</v>
      </c>
      <c r="BD105" s="86">
        <f>'2022_4.9 - IO 06.1  Stoka F'!F39</f>
        <v>0</v>
      </c>
      <c r="BE105" s="86">
        <f>'2022_4.9 - IO 06.1  Stoka F'!F40</f>
        <v>0</v>
      </c>
      <c r="BF105" s="88">
        <f>'2022_4.9 - IO 06.1  Stoka F'!F41</f>
        <v>0</v>
      </c>
      <c r="BT105" s="23" t="s">
        <v>93</v>
      </c>
      <c r="BV105" s="23" t="s">
        <v>82</v>
      </c>
      <c r="BW105" s="23" t="s">
        <v>122</v>
      </c>
      <c r="BX105" s="23" t="s">
        <v>88</v>
      </c>
      <c r="CL105" s="23" t="s">
        <v>95</v>
      </c>
    </row>
    <row r="106" spans="1:90" s="3" customFormat="1" ht="23.25" customHeight="1">
      <c r="A106" s="83" t="s">
        <v>89</v>
      </c>
      <c r="B106" s="46"/>
      <c r="C106" s="9"/>
      <c r="D106" s="9"/>
      <c r="E106" s="191" t="s">
        <v>123</v>
      </c>
      <c r="F106" s="191"/>
      <c r="G106" s="191"/>
      <c r="H106" s="191"/>
      <c r="I106" s="191"/>
      <c r="J106" s="9"/>
      <c r="K106" s="191" t="s">
        <v>124</v>
      </c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2">
        <f>'2022_4.10 - IO 06.2  Stok...'!K34</f>
        <v>0</v>
      </c>
      <c r="AH106" s="193"/>
      <c r="AI106" s="193"/>
      <c r="AJ106" s="193"/>
      <c r="AK106" s="193"/>
      <c r="AL106" s="193"/>
      <c r="AM106" s="193"/>
      <c r="AN106" s="192">
        <f t="shared" si="0"/>
        <v>0</v>
      </c>
      <c r="AO106" s="193"/>
      <c r="AP106" s="193"/>
      <c r="AQ106" s="84" t="s">
        <v>92</v>
      </c>
      <c r="AR106" s="46"/>
      <c r="AS106" s="85">
        <f>'2022_4.10 - IO 06.2  Stok...'!K32</f>
        <v>0</v>
      </c>
      <c r="AT106" s="86">
        <f>'2022_4.10 - IO 06.2  Stok...'!K33</f>
        <v>0</v>
      </c>
      <c r="AU106" s="86">
        <v>0</v>
      </c>
      <c r="AV106" s="86">
        <f t="shared" si="1"/>
        <v>0</v>
      </c>
      <c r="AW106" s="87">
        <f>'2022_4.10 - IO 06.2  Stok...'!T132</f>
        <v>0</v>
      </c>
      <c r="AX106" s="86">
        <f>'2022_4.10 - IO 06.2  Stok...'!K37</f>
        <v>0</v>
      </c>
      <c r="AY106" s="86">
        <f>'2022_4.10 - IO 06.2  Stok...'!K38</f>
        <v>0</v>
      </c>
      <c r="AZ106" s="86">
        <f>'2022_4.10 - IO 06.2  Stok...'!K39</f>
        <v>0</v>
      </c>
      <c r="BA106" s="86">
        <f>'2022_4.10 - IO 06.2  Stok...'!K40</f>
        <v>0</v>
      </c>
      <c r="BB106" s="86">
        <f>'2022_4.10 - IO 06.2  Stok...'!F37</f>
        <v>0</v>
      </c>
      <c r="BC106" s="86">
        <f>'2022_4.10 - IO 06.2  Stok...'!F38</f>
        <v>0</v>
      </c>
      <c r="BD106" s="86">
        <f>'2022_4.10 - IO 06.2  Stok...'!F39</f>
        <v>0</v>
      </c>
      <c r="BE106" s="86">
        <f>'2022_4.10 - IO 06.2  Stok...'!F40</f>
        <v>0</v>
      </c>
      <c r="BF106" s="88">
        <f>'2022_4.10 - IO 06.2  Stok...'!F41</f>
        <v>0</v>
      </c>
      <c r="BT106" s="23" t="s">
        <v>93</v>
      </c>
      <c r="BV106" s="23" t="s">
        <v>82</v>
      </c>
      <c r="BW106" s="23" t="s">
        <v>125</v>
      </c>
      <c r="BX106" s="23" t="s">
        <v>88</v>
      </c>
      <c r="CL106" s="23" t="s">
        <v>95</v>
      </c>
    </row>
    <row r="107" spans="1:90" s="3" customFormat="1" ht="23.25" customHeight="1">
      <c r="A107" s="83" t="s">
        <v>89</v>
      </c>
      <c r="B107" s="46"/>
      <c r="C107" s="9"/>
      <c r="D107" s="9"/>
      <c r="E107" s="191" t="s">
        <v>126</v>
      </c>
      <c r="F107" s="191"/>
      <c r="G107" s="191"/>
      <c r="H107" s="191"/>
      <c r="I107" s="191"/>
      <c r="J107" s="9"/>
      <c r="K107" s="191" t="s">
        <v>127</v>
      </c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2">
        <f>'2022_4.11 - IO 07.1  Tlak...'!K34</f>
        <v>0</v>
      </c>
      <c r="AH107" s="193"/>
      <c r="AI107" s="193"/>
      <c r="AJ107" s="193"/>
      <c r="AK107" s="193"/>
      <c r="AL107" s="193"/>
      <c r="AM107" s="193"/>
      <c r="AN107" s="192">
        <f t="shared" si="0"/>
        <v>0</v>
      </c>
      <c r="AO107" s="193"/>
      <c r="AP107" s="193"/>
      <c r="AQ107" s="84" t="s">
        <v>92</v>
      </c>
      <c r="AR107" s="46"/>
      <c r="AS107" s="85">
        <f>'2022_4.11 - IO 07.1  Tlak...'!K32</f>
        <v>0</v>
      </c>
      <c r="AT107" s="86">
        <f>'2022_4.11 - IO 07.1  Tlak...'!K33</f>
        <v>0</v>
      </c>
      <c r="AU107" s="86">
        <v>0</v>
      </c>
      <c r="AV107" s="86">
        <f t="shared" si="1"/>
        <v>0</v>
      </c>
      <c r="AW107" s="87">
        <f>'2022_4.11 - IO 07.1  Tlak...'!T132</f>
        <v>0</v>
      </c>
      <c r="AX107" s="86">
        <f>'2022_4.11 - IO 07.1  Tlak...'!K37</f>
        <v>0</v>
      </c>
      <c r="AY107" s="86">
        <f>'2022_4.11 - IO 07.1  Tlak...'!K38</f>
        <v>0</v>
      </c>
      <c r="AZ107" s="86">
        <f>'2022_4.11 - IO 07.1  Tlak...'!K39</f>
        <v>0</v>
      </c>
      <c r="BA107" s="86">
        <f>'2022_4.11 - IO 07.1  Tlak...'!K40</f>
        <v>0</v>
      </c>
      <c r="BB107" s="86">
        <f>'2022_4.11 - IO 07.1  Tlak...'!F37</f>
        <v>0</v>
      </c>
      <c r="BC107" s="86">
        <f>'2022_4.11 - IO 07.1  Tlak...'!F38</f>
        <v>0</v>
      </c>
      <c r="BD107" s="86">
        <f>'2022_4.11 - IO 07.1  Tlak...'!F39</f>
        <v>0</v>
      </c>
      <c r="BE107" s="86">
        <f>'2022_4.11 - IO 07.1  Tlak...'!F40</f>
        <v>0</v>
      </c>
      <c r="BF107" s="88">
        <f>'2022_4.11 - IO 07.1  Tlak...'!F41</f>
        <v>0</v>
      </c>
      <c r="BT107" s="23" t="s">
        <v>93</v>
      </c>
      <c r="BV107" s="23" t="s">
        <v>82</v>
      </c>
      <c r="BW107" s="23" t="s">
        <v>128</v>
      </c>
      <c r="BX107" s="23" t="s">
        <v>88</v>
      </c>
      <c r="CL107" s="23" t="s">
        <v>95</v>
      </c>
    </row>
    <row r="108" spans="1:90" s="3" customFormat="1" ht="23.25" customHeight="1">
      <c r="A108" s="83" t="s">
        <v>89</v>
      </c>
      <c r="B108" s="46"/>
      <c r="C108" s="9"/>
      <c r="D108" s="9"/>
      <c r="E108" s="191" t="s">
        <v>129</v>
      </c>
      <c r="F108" s="191"/>
      <c r="G108" s="191"/>
      <c r="H108" s="191"/>
      <c r="I108" s="191"/>
      <c r="J108" s="9"/>
      <c r="K108" s="191" t="s">
        <v>130</v>
      </c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2">
        <f>'2022_4.12 - IO 07.2  Tlak...'!K34</f>
        <v>0</v>
      </c>
      <c r="AH108" s="193"/>
      <c r="AI108" s="193"/>
      <c r="AJ108" s="193"/>
      <c r="AK108" s="193"/>
      <c r="AL108" s="193"/>
      <c r="AM108" s="193"/>
      <c r="AN108" s="192">
        <f t="shared" si="0"/>
        <v>0</v>
      </c>
      <c r="AO108" s="193"/>
      <c r="AP108" s="193"/>
      <c r="AQ108" s="84" t="s">
        <v>92</v>
      </c>
      <c r="AR108" s="46"/>
      <c r="AS108" s="85">
        <f>'2022_4.12 - IO 07.2  Tlak...'!K32</f>
        <v>0</v>
      </c>
      <c r="AT108" s="86">
        <f>'2022_4.12 - IO 07.2  Tlak...'!K33</f>
        <v>0</v>
      </c>
      <c r="AU108" s="86">
        <v>0</v>
      </c>
      <c r="AV108" s="86">
        <f t="shared" si="1"/>
        <v>0</v>
      </c>
      <c r="AW108" s="87">
        <f>'2022_4.12 - IO 07.2  Tlak...'!T132</f>
        <v>0</v>
      </c>
      <c r="AX108" s="86">
        <f>'2022_4.12 - IO 07.2  Tlak...'!K37</f>
        <v>0</v>
      </c>
      <c r="AY108" s="86">
        <f>'2022_4.12 - IO 07.2  Tlak...'!K38</f>
        <v>0</v>
      </c>
      <c r="AZ108" s="86">
        <f>'2022_4.12 - IO 07.2  Tlak...'!K39</f>
        <v>0</v>
      </c>
      <c r="BA108" s="86">
        <f>'2022_4.12 - IO 07.2  Tlak...'!K40</f>
        <v>0</v>
      </c>
      <c r="BB108" s="86">
        <f>'2022_4.12 - IO 07.2  Tlak...'!F37</f>
        <v>0</v>
      </c>
      <c r="BC108" s="86">
        <f>'2022_4.12 - IO 07.2  Tlak...'!F38</f>
        <v>0</v>
      </c>
      <c r="BD108" s="86">
        <f>'2022_4.12 - IO 07.2  Tlak...'!F39</f>
        <v>0</v>
      </c>
      <c r="BE108" s="86">
        <f>'2022_4.12 - IO 07.2  Tlak...'!F40</f>
        <v>0</v>
      </c>
      <c r="BF108" s="88">
        <f>'2022_4.12 - IO 07.2  Tlak...'!F41</f>
        <v>0</v>
      </c>
      <c r="BT108" s="23" t="s">
        <v>93</v>
      </c>
      <c r="BV108" s="23" t="s">
        <v>82</v>
      </c>
      <c r="BW108" s="23" t="s">
        <v>131</v>
      </c>
      <c r="BX108" s="23" t="s">
        <v>88</v>
      </c>
      <c r="CL108" s="23" t="s">
        <v>95</v>
      </c>
    </row>
    <row r="109" spans="1:90" s="3" customFormat="1" ht="23.25" customHeight="1">
      <c r="A109" s="83" t="s">
        <v>89</v>
      </c>
      <c r="B109" s="46"/>
      <c r="C109" s="9"/>
      <c r="D109" s="9"/>
      <c r="E109" s="191" t="s">
        <v>132</v>
      </c>
      <c r="F109" s="191"/>
      <c r="G109" s="191"/>
      <c r="H109" s="191"/>
      <c r="I109" s="191"/>
      <c r="J109" s="9"/>
      <c r="K109" s="191" t="s">
        <v>133</v>
      </c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2">
        <f>'2022_4.13 - IO 07.3 Tlako...'!K34</f>
        <v>0</v>
      </c>
      <c r="AH109" s="193"/>
      <c r="AI109" s="193"/>
      <c r="AJ109" s="193"/>
      <c r="AK109" s="193"/>
      <c r="AL109" s="193"/>
      <c r="AM109" s="193"/>
      <c r="AN109" s="192">
        <f t="shared" si="0"/>
        <v>0</v>
      </c>
      <c r="AO109" s="193"/>
      <c r="AP109" s="193"/>
      <c r="AQ109" s="84" t="s">
        <v>92</v>
      </c>
      <c r="AR109" s="46"/>
      <c r="AS109" s="85">
        <f>'2022_4.13 - IO 07.3 Tlako...'!K32</f>
        <v>0</v>
      </c>
      <c r="AT109" s="86">
        <f>'2022_4.13 - IO 07.3 Tlako...'!K33</f>
        <v>0</v>
      </c>
      <c r="AU109" s="86">
        <v>0</v>
      </c>
      <c r="AV109" s="86">
        <f t="shared" si="1"/>
        <v>0</v>
      </c>
      <c r="AW109" s="87">
        <f>'2022_4.13 - IO 07.3 Tlako...'!T132</f>
        <v>0</v>
      </c>
      <c r="AX109" s="86">
        <f>'2022_4.13 - IO 07.3 Tlako...'!K37</f>
        <v>0</v>
      </c>
      <c r="AY109" s="86">
        <f>'2022_4.13 - IO 07.3 Tlako...'!K38</f>
        <v>0</v>
      </c>
      <c r="AZ109" s="86">
        <f>'2022_4.13 - IO 07.3 Tlako...'!K39</f>
        <v>0</v>
      </c>
      <c r="BA109" s="86">
        <f>'2022_4.13 - IO 07.3 Tlako...'!K40</f>
        <v>0</v>
      </c>
      <c r="BB109" s="86">
        <f>'2022_4.13 - IO 07.3 Tlako...'!F37</f>
        <v>0</v>
      </c>
      <c r="BC109" s="86">
        <f>'2022_4.13 - IO 07.3 Tlako...'!F38</f>
        <v>0</v>
      </c>
      <c r="BD109" s="86">
        <f>'2022_4.13 - IO 07.3 Tlako...'!F39</f>
        <v>0</v>
      </c>
      <c r="BE109" s="86">
        <f>'2022_4.13 - IO 07.3 Tlako...'!F40</f>
        <v>0</v>
      </c>
      <c r="BF109" s="88">
        <f>'2022_4.13 - IO 07.3 Tlako...'!F41</f>
        <v>0</v>
      </c>
      <c r="BT109" s="23" t="s">
        <v>93</v>
      </c>
      <c r="BV109" s="23" t="s">
        <v>82</v>
      </c>
      <c r="BW109" s="23" t="s">
        <v>134</v>
      </c>
      <c r="BX109" s="23" t="s">
        <v>88</v>
      </c>
      <c r="CL109" s="23" t="s">
        <v>95</v>
      </c>
    </row>
    <row r="110" spans="1:90" s="3" customFormat="1" ht="23.25" customHeight="1">
      <c r="A110" s="83" t="s">
        <v>89</v>
      </c>
      <c r="B110" s="46"/>
      <c r="C110" s="9"/>
      <c r="D110" s="9"/>
      <c r="E110" s="191" t="s">
        <v>135</v>
      </c>
      <c r="F110" s="191"/>
      <c r="G110" s="191"/>
      <c r="H110" s="191"/>
      <c r="I110" s="191"/>
      <c r="J110" s="9"/>
      <c r="K110" s="191" t="s">
        <v>136</v>
      </c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2">
        <f>'2022_4.14 - IO 08 Výtlak'!K34</f>
        <v>0</v>
      </c>
      <c r="AH110" s="193"/>
      <c r="AI110" s="193"/>
      <c r="AJ110" s="193"/>
      <c r="AK110" s="193"/>
      <c r="AL110" s="193"/>
      <c r="AM110" s="193"/>
      <c r="AN110" s="192">
        <f t="shared" si="0"/>
        <v>0</v>
      </c>
      <c r="AO110" s="193"/>
      <c r="AP110" s="193"/>
      <c r="AQ110" s="84" t="s">
        <v>92</v>
      </c>
      <c r="AR110" s="46"/>
      <c r="AS110" s="85">
        <f>'2022_4.14 - IO 08 Výtlak'!K32</f>
        <v>0</v>
      </c>
      <c r="AT110" s="86">
        <f>'2022_4.14 - IO 08 Výtlak'!K33</f>
        <v>0</v>
      </c>
      <c r="AU110" s="86">
        <v>0</v>
      </c>
      <c r="AV110" s="86">
        <f t="shared" si="1"/>
        <v>0</v>
      </c>
      <c r="AW110" s="87">
        <f>'2022_4.14 - IO 08 Výtlak'!T136</f>
        <v>0</v>
      </c>
      <c r="AX110" s="86">
        <f>'2022_4.14 - IO 08 Výtlak'!K37</f>
        <v>0</v>
      </c>
      <c r="AY110" s="86">
        <f>'2022_4.14 - IO 08 Výtlak'!K38</f>
        <v>0</v>
      </c>
      <c r="AZ110" s="86">
        <f>'2022_4.14 - IO 08 Výtlak'!K39</f>
        <v>0</v>
      </c>
      <c r="BA110" s="86">
        <f>'2022_4.14 - IO 08 Výtlak'!K40</f>
        <v>0</v>
      </c>
      <c r="BB110" s="86">
        <f>'2022_4.14 - IO 08 Výtlak'!F37</f>
        <v>0</v>
      </c>
      <c r="BC110" s="86">
        <f>'2022_4.14 - IO 08 Výtlak'!F38</f>
        <v>0</v>
      </c>
      <c r="BD110" s="86">
        <f>'2022_4.14 - IO 08 Výtlak'!F39</f>
        <v>0</v>
      </c>
      <c r="BE110" s="86">
        <f>'2022_4.14 - IO 08 Výtlak'!F40</f>
        <v>0</v>
      </c>
      <c r="BF110" s="88">
        <f>'2022_4.14 - IO 08 Výtlak'!F41</f>
        <v>0</v>
      </c>
      <c r="BT110" s="23" t="s">
        <v>93</v>
      </c>
      <c r="BV110" s="23" t="s">
        <v>82</v>
      </c>
      <c r="BW110" s="23" t="s">
        <v>137</v>
      </c>
      <c r="BX110" s="23" t="s">
        <v>88</v>
      </c>
      <c r="CL110" s="23" t="s">
        <v>95</v>
      </c>
    </row>
    <row r="111" spans="1:90" s="3" customFormat="1" ht="23.25" customHeight="1">
      <c r="A111" s="83" t="s">
        <v>89</v>
      </c>
      <c r="B111" s="46"/>
      <c r="C111" s="9"/>
      <c r="D111" s="9"/>
      <c r="E111" s="191" t="s">
        <v>138</v>
      </c>
      <c r="F111" s="191"/>
      <c r="G111" s="191"/>
      <c r="H111" s="191"/>
      <c r="I111" s="191"/>
      <c r="J111" s="9"/>
      <c r="K111" s="191" t="s">
        <v>139</v>
      </c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2">
        <f>'2022_4.15 - IO 09 Kanaliz...'!K34</f>
        <v>0</v>
      </c>
      <c r="AH111" s="193"/>
      <c r="AI111" s="193"/>
      <c r="AJ111" s="193"/>
      <c r="AK111" s="193"/>
      <c r="AL111" s="193"/>
      <c r="AM111" s="193"/>
      <c r="AN111" s="192">
        <f t="shared" si="0"/>
        <v>0</v>
      </c>
      <c r="AO111" s="193"/>
      <c r="AP111" s="193"/>
      <c r="AQ111" s="84" t="s">
        <v>92</v>
      </c>
      <c r="AR111" s="46"/>
      <c r="AS111" s="85">
        <f>'2022_4.15 - IO 09 Kanaliz...'!K32</f>
        <v>0</v>
      </c>
      <c r="AT111" s="86">
        <f>'2022_4.15 - IO 09 Kanaliz...'!K33</f>
        <v>0</v>
      </c>
      <c r="AU111" s="86">
        <v>0</v>
      </c>
      <c r="AV111" s="86">
        <f t="shared" si="1"/>
        <v>0</v>
      </c>
      <c r="AW111" s="87">
        <f>'2022_4.15 - IO 09 Kanaliz...'!T127</f>
        <v>0</v>
      </c>
      <c r="AX111" s="86">
        <f>'2022_4.15 - IO 09 Kanaliz...'!K37</f>
        <v>0</v>
      </c>
      <c r="AY111" s="86">
        <f>'2022_4.15 - IO 09 Kanaliz...'!K38</f>
        <v>0</v>
      </c>
      <c r="AZ111" s="86">
        <f>'2022_4.15 - IO 09 Kanaliz...'!K39</f>
        <v>0</v>
      </c>
      <c r="BA111" s="86">
        <f>'2022_4.15 - IO 09 Kanaliz...'!K40</f>
        <v>0</v>
      </c>
      <c r="BB111" s="86">
        <f>'2022_4.15 - IO 09 Kanaliz...'!F37</f>
        <v>0</v>
      </c>
      <c r="BC111" s="86">
        <f>'2022_4.15 - IO 09 Kanaliz...'!F38</f>
        <v>0</v>
      </c>
      <c r="BD111" s="86">
        <f>'2022_4.15 - IO 09 Kanaliz...'!F39</f>
        <v>0</v>
      </c>
      <c r="BE111" s="86">
        <f>'2022_4.15 - IO 09 Kanaliz...'!F40</f>
        <v>0</v>
      </c>
      <c r="BF111" s="88">
        <f>'2022_4.15 - IO 09 Kanaliz...'!F41</f>
        <v>0</v>
      </c>
      <c r="BT111" s="23" t="s">
        <v>93</v>
      </c>
      <c r="BV111" s="23" t="s">
        <v>82</v>
      </c>
      <c r="BW111" s="23" t="s">
        <v>140</v>
      </c>
      <c r="BX111" s="23" t="s">
        <v>88</v>
      </c>
      <c r="CL111" s="23" t="s">
        <v>95</v>
      </c>
    </row>
    <row r="112" spans="1:90" s="3" customFormat="1" ht="23.25" customHeight="1">
      <c r="A112" s="83" t="s">
        <v>89</v>
      </c>
      <c r="B112" s="46"/>
      <c r="C112" s="9"/>
      <c r="D112" s="9"/>
      <c r="E112" s="191" t="s">
        <v>141</v>
      </c>
      <c r="F112" s="191"/>
      <c r="G112" s="191"/>
      <c r="H112" s="191"/>
      <c r="I112" s="191"/>
      <c r="J112" s="9"/>
      <c r="K112" s="191" t="s">
        <v>142</v>
      </c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2">
        <f>'2022_4.16 - SO 01 Čerpací...'!K34</f>
        <v>0</v>
      </c>
      <c r="AH112" s="193"/>
      <c r="AI112" s="193"/>
      <c r="AJ112" s="193"/>
      <c r="AK112" s="193"/>
      <c r="AL112" s="193"/>
      <c r="AM112" s="193"/>
      <c r="AN112" s="192">
        <f t="shared" si="0"/>
        <v>0</v>
      </c>
      <c r="AO112" s="193"/>
      <c r="AP112" s="193"/>
      <c r="AQ112" s="84" t="s">
        <v>92</v>
      </c>
      <c r="AR112" s="46"/>
      <c r="AS112" s="85">
        <f>'2022_4.16 - SO 01 Čerpací...'!K32</f>
        <v>0</v>
      </c>
      <c r="AT112" s="86">
        <f>'2022_4.16 - SO 01 Čerpací...'!K33</f>
        <v>0</v>
      </c>
      <c r="AU112" s="86">
        <v>0</v>
      </c>
      <c r="AV112" s="86">
        <f t="shared" si="1"/>
        <v>0</v>
      </c>
      <c r="AW112" s="87">
        <f>'2022_4.16 - SO 01 Čerpací...'!T128</f>
        <v>0</v>
      </c>
      <c r="AX112" s="86">
        <f>'2022_4.16 - SO 01 Čerpací...'!K37</f>
        <v>0</v>
      </c>
      <c r="AY112" s="86">
        <f>'2022_4.16 - SO 01 Čerpací...'!K38</f>
        <v>0</v>
      </c>
      <c r="AZ112" s="86">
        <f>'2022_4.16 - SO 01 Čerpací...'!K39</f>
        <v>0</v>
      </c>
      <c r="BA112" s="86">
        <f>'2022_4.16 - SO 01 Čerpací...'!K40</f>
        <v>0</v>
      </c>
      <c r="BB112" s="86">
        <f>'2022_4.16 - SO 01 Čerpací...'!F37</f>
        <v>0</v>
      </c>
      <c r="BC112" s="86">
        <f>'2022_4.16 - SO 01 Čerpací...'!F38</f>
        <v>0</v>
      </c>
      <c r="BD112" s="86">
        <f>'2022_4.16 - SO 01 Čerpací...'!F39</f>
        <v>0</v>
      </c>
      <c r="BE112" s="86">
        <f>'2022_4.16 - SO 01 Čerpací...'!F40</f>
        <v>0</v>
      </c>
      <c r="BF112" s="88">
        <f>'2022_4.16 - SO 01 Čerpací...'!F41</f>
        <v>0</v>
      </c>
      <c r="BT112" s="23" t="s">
        <v>93</v>
      </c>
      <c r="BV112" s="23" t="s">
        <v>82</v>
      </c>
      <c r="BW112" s="23" t="s">
        <v>143</v>
      </c>
      <c r="BX112" s="23" t="s">
        <v>88</v>
      </c>
      <c r="CL112" s="23" t="s">
        <v>144</v>
      </c>
    </row>
    <row r="113" spans="1:90" s="3" customFormat="1" ht="23.25" customHeight="1">
      <c r="B113" s="46"/>
      <c r="C113" s="9"/>
      <c r="D113" s="9"/>
      <c r="E113" s="191" t="s">
        <v>145</v>
      </c>
      <c r="F113" s="191"/>
      <c r="G113" s="191"/>
      <c r="H113" s="191"/>
      <c r="I113" s="191"/>
      <c r="J113" s="9"/>
      <c r="K113" s="191" t="s">
        <v>146</v>
      </c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4">
        <f>ROUND(AG114+AG115,2)</f>
        <v>0</v>
      </c>
      <c r="AH113" s="193"/>
      <c r="AI113" s="193"/>
      <c r="AJ113" s="193"/>
      <c r="AK113" s="193"/>
      <c r="AL113" s="193"/>
      <c r="AM113" s="193"/>
      <c r="AN113" s="192">
        <f t="shared" si="0"/>
        <v>0</v>
      </c>
      <c r="AO113" s="193"/>
      <c r="AP113" s="193"/>
      <c r="AQ113" s="84" t="s">
        <v>92</v>
      </c>
      <c r="AR113" s="46"/>
      <c r="AS113" s="89">
        <f>ROUND(AS114+AS115,2)</f>
        <v>0</v>
      </c>
      <c r="AT113" s="90">
        <f>ROUND(AT114+AT115,2)</f>
        <v>0</v>
      </c>
      <c r="AU113" s="86">
        <f>ROUND(AU114+AU115,2)</f>
        <v>0</v>
      </c>
      <c r="AV113" s="86">
        <f t="shared" si="1"/>
        <v>0</v>
      </c>
      <c r="AW113" s="87">
        <f>ROUND(AW114+AW115,5)</f>
        <v>0</v>
      </c>
      <c r="AX113" s="86">
        <f>ROUND(BB113*L29,2)</f>
        <v>0</v>
      </c>
      <c r="AY113" s="86">
        <f>ROUND(BC113*L30,2)</f>
        <v>0</v>
      </c>
      <c r="AZ113" s="86">
        <f>ROUND(BD113*L29,2)</f>
        <v>0</v>
      </c>
      <c r="BA113" s="86">
        <f>ROUND(BE113*L30,2)</f>
        <v>0</v>
      </c>
      <c r="BB113" s="86">
        <f>ROUND(BB114+BB115,2)</f>
        <v>0</v>
      </c>
      <c r="BC113" s="86">
        <f>ROUND(BC114+BC115,2)</f>
        <v>0</v>
      </c>
      <c r="BD113" s="86">
        <f>ROUND(BD114+BD115,2)</f>
        <v>0</v>
      </c>
      <c r="BE113" s="86">
        <f>ROUND(BE114+BE115,2)</f>
        <v>0</v>
      </c>
      <c r="BF113" s="88">
        <f>ROUND(BF114+BF115,2)</f>
        <v>0</v>
      </c>
      <c r="BS113" s="23" t="s">
        <v>79</v>
      </c>
      <c r="BT113" s="23" t="s">
        <v>93</v>
      </c>
      <c r="BU113" s="23" t="s">
        <v>81</v>
      </c>
      <c r="BV113" s="23" t="s">
        <v>82</v>
      </c>
      <c r="BW113" s="23" t="s">
        <v>147</v>
      </c>
      <c r="BX113" s="23" t="s">
        <v>88</v>
      </c>
      <c r="CL113" s="23" t="s">
        <v>1</v>
      </c>
    </row>
    <row r="114" spans="1:90" s="3" customFormat="1" ht="23.25" customHeight="1">
      <c r="A114" s="83" t="s">
        <v>89</v>
      </c>
      <c r="B114" s="46"/>
      <c r="C114" s="9"/>
      <c r="D114" s="9"/>
      <c r="E114" s="9"/>
      <c r="F114" s="191" t="s">
        <v>148</v>
      </c>
      <c r="G114" s="191"/>
      <c r="H114" s="191"/>
      <c r="I114" s="191"/>
      <c r="J114" s="191"/>
      <c r="K114" s="9"/>
      <c r="L114" s="191" t="s">
        <v>149</v>
      </c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2">
        <f>'2022_4.17.1 - Strojní čás...'!K36</f>
        <v>0</v>
      </c>
      <c r="AH114" s="193"/>
      <c r="AI114" s="193"/>
      <c r="AJ114" s="193"/>
      <c r="AK114" s="193"/>
      <c r="AL114" s="193"/>
      <c r="AM114" s="193"/>
      <c r="AN114" s="192">
        <f t="shared" si="0"/>
        <v>0</v>
      </c>
      <c r="AO114" s="193"/>
      <c r="AP114" s="193"/>
      <c r="AQ114" s="84" t="s">
        <v>92</v>
      </c>
      <c r="AR114" s="46"/>
      <c r="AS114" s="85">
        <f>'2022_4.17.1 - Strojní čás...'!K34</f>
        <v>0</v>
      </c>
      <c r="AT114" s="86">
        <f>'2022_4.17.1 - Strojní čás...'!K35</f>
        <v>0</v>
      </c>
      <c r="AU114" s="86">
        <v>0</v>
      </c>
      <c r="AV114" s="86">
        <f t="shared" si="1"/>
        <v>0</v>
      </c>
      <c r="AW114" s="87">
        <f>'2022_4.17.1 - Strojní čás...'!T127</f>
        <v>0</v>
      </c>
      <c r="AX114" s="86">
        <f>'2022_4.17.1 - Strojní čás...'!K39</f>
        <v>0</v>
      </c>
      <c r="AY114" s="86">
        <f>'2022_4.17.1 - Strojní čás...'!K40</f>
        <v>0</v>
      </c>
      <c r="AZ114" s="86">
        <f>'2022_4.17.1 - Strojní čás...'!K41</f>
        <v>0</v>
      </c>
      <c r="BA114" s="86">
        <f>'2022_4.17.1 - Strojní čás...'!K42</f>
        <v>0</v>
      </c>
      <c r="BB114" s="86">
        <f>'2022_4.17.1 - Strojní čás...'!F39</f>
        <v>0</v>
      </c>
      <c r="BC114" s="86">
        <f>'2022_4.17.1 - Strojní čás...'!F40</f>
        <v>0</v>
      </c>
      <c r="BD114" s="86">
        <f>'2022_4.17.1 - Strojní čás...'!F41</f>
        <v>0</v>
      </c>
      <c r="BE114" s="86">
        <f>'2022_4.17.1 - Strojní čás...'!F42</f>
        <v>0</v>
      </c>
      <c r="BF114" s="88">
        <f>'2022_4.17.1 - Strojní čás...'!F43</f>
        <v>0</v>
      </c>
      <c r="BT114" s="23" t="s">
        <v>150</v>
      </c>
      <c r="BV114" s="23" t="s">
        <v>82</v>
      </c>
      <c r="BW114" s="23" t="s">
        <v>151</v>
      </c>
      <c r="BX114" s="23" t="s">
        <v>147</v>
      </c>
      <c r="CL114" s="23" t="s">
        <v>152</v>
      </c>
    </row>
    <row r="115" spans="1:90" s="3" customFormat="1" ht="23.25" customHeight="1">
      <c r="B115" s="46"/>
      <c r="C115" s="9"/>
      <c r="D115" s="9"/>
      <c r="E115" s="9"/>
      <c r="F115" s="191" t="s">
        <v>153</v>
      </c>
      <c r="G115" s="191"/>
      <c r="H115" s="191"/>
      <c r="I115" s="191"/>
      <c r="J115" s="191"/>
      <c r="K115" s="9"/>
      <c r="L115" s="191" t="s">
        <v>154</v>
      </c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4">
        <f>ROUND(SUM(AG116:AG118),2)</f>
        <v>0</v>
      </c>
      <c r="AH115" s="193"/>
      <c r="AI115" s="193"/>
      <c r="AJ115" s="193"/>
      <c r="AK115" s="193"/>
      <c r="AL115" s="193"/>
      <c r="AM115" s="193"/>
      <c r="AN115" s="192">
        <f t="shared" si="0"/>
        <v>0</v>
      </c>
      <c r="AO115" s="193"/>
      <c r="AP115" s="193"/>
      <c r="AQ115" s="84" t="s">
        <v>92</v>
      </c>
      <c r="AR115" s="46"/>
      <c r="AS115" s="89">
        <f>ROUND(SUM(AS116:AS118),2)</f>
        <v>0</v>
      </c>
      <c r="AT115" s="90">
        <f>ROUND(SUM(AT116:AT118),2)</f>
        <v>0</v>
      </c>
      <c r="AU115" s="86">
        <f>ROUND(SUM(AU116:AU118),2)</f>
        <v>0</v>
      </c>
      <c r="AV115" s="86">
        <f t="shared" si="1"/>
        <v>0</v>
      </c>
      <c r="AW115" s="87">
        <f>ROUND(SUM(AW116:AW118),5)</f>
        <v>0</v>
      </c>
      <c r="AX115" s="86">
        <f>ROUND(BB115*L29,2)</f>
        <v>0</v>
      </c>
      <c r="AY115" s="86">
        <f>ROUND(BC115*L30,2)</f>
        <v>0</v>
      </c>
      <c r="AZ115" s="86">
        <f>ROUND(BD115*L29,2)</f>
        <v>0</v>
      </c>
      <c r="BA115" s="86">
        <f>ROUND(BE115*L30,2)</f>
        <v>0</v>
      </c>
      <c r="BB115" s="86">
        <f>ROUND(SUM(BB116:BB118),2)</f>
        <v>0</v>
      </c>
      <c r="BC115" s="86">
        <f>ROUND(SUM(BC116:BC118),2)</f>
        <v>0</v>
      </c>
      <c r="BD115" s="86">
        <f>ROUND(SUM(BD116:BD118),2)</f>
        <v>0</v>
      </c>
      <c r="BE115" s="86">
        <f>ROUND(SUM(BE116:BE118),2)</f>
        <v>0</v>
      </c>
      <c r="BF115" s="88">
        <f>ROUND(SUM(BF116:BF118),2)</f>
        <v>0</v>
      </c>
      <c r="BS115" s="23" t="s">
        <v>79</v>
      </c>
      <c r="BT115" s="23" t="s">
        <v>150</v>
      </c>
      <c r="BU115" s="23" t="s">
        <v>81</v>
      </c>
      <c r="BV115" s="23" t="s">
        <v>82</v>
      </c>
      <c r="BW115" s="23" t="s">
        <v>155</v>
      </c>
      <c r="BX115" s="23" t="s">
        <v>147</v>
      </c>
      <c r="CL115" s="23" t="s">
        <v>1</v>
      </c>
    </row>
    <row r="116" spans="1:90" s="3" customFormat="1" ht="23.25" customHeight="1">
      <c r="A116" s="83" t="s">
        <v>89</v>
      </c>
      <c r="B116" s="46"/>
      <c r="C116" s="9"/>
      <c r="D116" s="9"/>
      <c r="E116" s="9"/>
      <c r="F116" s="9"/>
      <c r="G116" s="191" t="s">
        <v>156</v>
      </c>
      <c r="H116" s="191"/>
      <c r="I116" s="191"/>
      <c r="J116" s="191"/>
      <c r="K116" s="191"/>
      <c r="L116" s="9"/>
      <c r="M116" s="191" t="s">
        <v>157</v>
      </c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2">
        <f>'2022_4.17.2.1. - Přípojka nn'!K36</f>
        <v>0</v>
      </c>
      <c r="AH116" s="193"/>
      <c r="AI116" s="193"/>
      <c r="AJ116" s="193"/>
      <c r="AK116" s="193"/>
      <c r="AL116" s="193"/>
      <c r="AM116" s="193"/>
      <c r="AN116" s="192">
        <f t="shared" si="0"/>
        <v>0</v>
      </c>
      <c r="AO116" s="193"/>
      <c r="AP116" s="193"/>
      <c r="AQ116" s="84" t="s">
        <v>92</v>
      </c>
      <c r="AR116" s="46"/>
      <c r="AS116" s="85">
        <f>'2022_4.17.2.1. - Přípojka nn'!K34</f>
        <v>0</v>
      </c>
      <c r="AT116" s="86">
        <f>'2022_4.17.2.1. - Přípojka nn'!K35</f>
        <v>0</v>
      </c>
      <c r="AU116" s="86">
        <v>0</v>
      </c>
      <c r="AV116" s="86">
        <f t="shared" si="1"/>
        <v>0</v>
      </c>
      <c r="AW116" s="87">
        <f>'2022_4.17.2.1. - Přípojka nn'!T128</f>
        <v>0</v>
      </c>
      <c r="AX116" s="86">
        <f>'2022_4.17.2.1. - Přípojka nn'!K39</f>
        <v>0</v>
      </c>
      <c r="AY116" s="86">
        <f>'2022_4.17.2.1. - Přípojka nn'!K40</f>
        <v>0</v>
      </c>
      <c r="AZ116" s="86">
        <f>'2022_4.17.2.1. - Přípojka nn'!K41</f>
        <v>0</v>
      </c>
      <c r="BA116" s="86">
        <f>'2022_4.17.2.1. - Přípojka nn'!K42</f>
        <v>0</v>
      </c>
      <c r="BB116" s="86">
        <f>'2022_4.17.2.1. - Přípojka nn'!F39</f>
        <v>0</v>
      </c>
      <c r="BC116" s="86">
        <f>'2022_4.17.2.1. - Přípojka nn'!F40</f>
        <v>0</v>
      </c>
      <c r="BD116" s="86">
        <f>'2022_4.17.2.1. - Přípojka nn'!F41</f>
        <v>0</v>
      </c>
      <c r="BE116" s="86">
        <f>'2022_4.17.2.1. - Přípojka nn'!F42</f>
        <v>0</v>
      </c>
      <c r="BF116" s="88">
        <f>'2022_4.17.2.1. - Přípojka nn'!F43</f>
        <v>0</v>
      </c>
      <c r="BT116" s="23" t="s">
        <v>158</v>
      </c>
      <c r="BV116" s="23" t="s">
        <v>82</v>
      </c>
      <c r="BW116" s="23" t="s">
        <v>159</v>
      </c>
      <c r="BX116" s="23" t="s">
        <v>155</v>
      </c>
      <c r="CL116" s="23" t="s">
        <v>152</v>
      </c>
    </row>
    <row r="117" spans="1:90" s="3" customFormat="1" ht="23.25" customHeight="1">
      <c r="A117" s="83" t="s">
        <v>89</v>
      </c>
      <c r="B117" s="46"/>
      <c r="C117" s="9"/>
      <c r="D117" s="9"/>
      <c r="E117" s="9"/>
      <c r="F117" s="9"/>
      <c r="G117" s="191" t="s">
        <v>160</v>
      </c>
      <c r="H117" s="191"/>
      <c r="I117" s="191"/>
      <c r="J117" s="191"/>
      <c r="K117" s="191"/>
      <c r="L117" s="9"/>
      <c r="M117" s="191" t="s">
        <v>161</v>
      </c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2">
        <f>'2022_4.17.2.2. - Dodávky ...'!K36</f>
        <v>0</v>
      </c>
      <c r="AH117" s="193"/>
      <c r="AI117" s="193"/>
      <c r="AJ117" s="193"/>
      <c r="AK117" s="193"/>
      <c r="AL117" s="193"/>
      <c r="AM117" s="193"/>
      <c r="AN117" s="192">
        <f t="shared" si="0"/>
        <v>0</v>
      </c>
      <c r="AO117" s="193"/>
      <c r="AP117" s="193"/>
      <c r="AQ117" s="84" t="s">
        <v>92</v>
      </c>
      <c r="AR117" s="46"/>
      <c r="AS117" s="85">
        <f>'2022_4.17.2.2. - Dodávky ...'!K34</f>
        <v>0</v>
      </c>
      <c r="AT117" s="86">
        <f>'2022_4.17.2.2. - Dodávky ...'!K35</f>
        <v>0</v>
      </c>
      <c r="AU117" s="86">
        <v>0</v>
      </c>
      <c r="AV117" s="86">
        <f t="shared" si="1"/>
        <v>0</v>
      </c>
      <c r="AW117" s="87">
        <f>'2022_4.17.2.2. - Dodávky ...'!T127</f>
        <v>0</v>
      </c>
      <c r="AX117" s="86">
        <f>'2022_4.17.2.2. - Dodávky ...'!K39</f>
        <v>0</v>
      </c>
      <c r="AY117" s="86">
        <f>'2022_4.17.2.2. - Dodávky ...'!K40</f>
        <v>0</v>
      </c>
      <c r="AZ117" s="86">
        <f>'2022_4.17.2.2. - Dodávky ...'!K41</f>
        <v>0</v>
      </c>
      <c r="BA117" s="86">
        <f>'2022_4.17.2.2. - Dodávky ...'!K42</f>
        <v>0</v>
      </c>
      <c r="BB117" s="86">
        <f>'2022_4.17.2.2. - Dodávky ...'!F39</f>
        <v>0</v>
      </c>
      <c r="BC117" s="86">
        <f>'2022_4.17.2.2. - Dodávky ...'!F40</f>
        <v>0</v>
      </c>
      <c r="BD117" s="86">
        <f>'2022_4.17.2.2. - Dodávky ...'!F41</f>
        <v>0</v>
      </c>
      <c r="BE117" s="86">
        <f>'2022_4.17.2.2. - Dodávky ...'!F42</f>
        <v>0</v>
      </c>
      <c r="BF117" s="88">
        <f>'2022_4.17.2.2. - Dodávky ...'!F43</f>
        <v>0</v>
      </c>
      <c r="BT117" s="23" t="s">
        <v>158</v>
      </c>
      <c r="BV117" s="23" t="s">
        <v>82</v>
      </c>
      <c r="BW117" s="23" t="s">
        <v>162</v>
      </c>
      <c r="BX117" s="23" t="s">
        <v>155</v>
      </c>
      <c r="CL117" s="23" t="s">
        <v>152</v>
      </c>
    </row>
    <row r="118" spans="1:90" s="3" customFormat="1" ht="23.25" customHeight="1">
      <c r="A118" s="83" t="s">
        <v>89</v>
      </c>
      <c r="B118" s="46"/>
      <c r="C118" s="9"/>
      <c r="D118" s="9"/>
      <c r="E118" s="9"/>
      <c r="F118" s="9"/>
      <c r="G118" s="191" t="s">
        <v>163</v>
      </c>
      <c r="H118" s="191"/>
      <c r="I118" s="191"/>
      <c r="J118" s="191"/>
      <c r="K118" s="191"/>
      <c r="L118" s="9"/>
      <c r="M118" s="191" t="s">
        <v>164</v>
      </c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2">
        <f>'2022_4.17.2.3. - Rozvaděč R1'!K36</f>
        <v>0</v>
      </c>
      <c r="AH118" s="193"/>
      <c r="AI118" s="193"/>
      <c r="AJ118" s="193"/>
      <c r="AK118" s="193"/>
      <c r="AL118" s="193"/>
      <c r="AM118" s="193"/>
      <c r="AN118" s="192">
        <f t="shared" si="0"/>
        <v>0</v>
      </c>
      <c r="AO118" s="193"/>
      <c r="AP118" s="193"/>
      <c r="AQ118" s="84" t="s">
        <v>92</v>
      </c>
      <c r="AR118" s="46"/>
      <c r="AS118" s="85">
        <f>'2022_4.17.2.3. - Rozvaděč R1'!K34</f>
        <v>0</v>
      </c>
      <c r="AT118" s="86">
        <f>'2022_4.17.2.3. - Rozvaděč R1'!K35</f>
        <v>0</v>
      </c>
      <c r="AU118" s="86">
        <v>0</v>
      </c>
      <c r="AV118" s="86">
        <f t="shared" si="1"/>
        <v>0</v>
      </c>
      <c r="AW118" s="87">
        <f>'2022_4.17.2.3. - Rozvaděč R1'!T125</f>
        <v>0</v>
      </c>
      <c r="AX118" s="86">
        <f>'2022_4.17.2.3. - Rozvaděč R1'!K39</f>
        <v>0</v>
      </c>
      <c r="AY118" s="86">
        <f>'2022_4.17.2.3. - Rozvaděč R1'!K40</f>
        <v>0</v>
      </c>
      <c r="AZ118" s="86">
        <f>'2022_4.17.2.3. - Rozvaděč R1'!K41</f>
        <v>0</v>
      </c>
      <c r="BA118" s="86">
        <f>'2022_4.17.2.3. - Rozvaděč R1'!K42</f>
        <v>0</v>
      </c>
      <c r="BB118" s="86">
        <f>'2022_4.17.2.3. - Rozvaděč R1'!F39</f>
        <v>0</v>
      </c>
      <c r="BC118" s="86">
        <f>'2022_4.17.2.3. - Rozvaděč R1'!F40</f>
        <v>0</v>
      </c>
      <c r="BD118" s="86">
        <f>'2022_4.17.2.3. - Rozvaděč R1'!F41</f>
        <v>0</v>
      </c>
      <c r="BE118" s="86">
        <f>'2022_4.17.2.3. - Rozvaděč R1'!F42</f>
        <v>0</v>
      </c>
      <c r="BF118" s="88">
        <f>'2022_4.17.2.3. - Rozvaděč R1'!F43</f>
        <v>0</v>
      </c>
      <c r="BT118" s="23" t="s">
        <v>158</v>
      </c>
      <c r="BV118" s="23" t="s">
        <v>82</v>
      </c>
      <c r="BW118" s="23" t="s">
        <v>165</v>
      </c>
      <c r="BX118" s="23" t="s">
        <v>155</v>
      </c>
      <c r="CL118" s="23" t="s">
        <v>152</v>
      </c>
    </row>
    <row r="119" spans="1:90" s="3" customFormat="1" ht="23.25" customHeight="1">
      <c r="A119" s="83" t="s">
        <v>89</v>
      </c>
      <c r="B119" s="46"/>
      <c r="C119" s="9"/>
      <c r="D119" s="9"/>
      <c r="E119" s="191" t="s">
        <v>166</v>
      </c>
      <c r="F119" s="191"/>
      <c r="G119" s="191"/>
      <c r="H119" s="191"/>
      <c r="I119" s="191"/>
      <c r="J119" s="9"/>
      <c r="K119" s="191" t="s">
        <v>167</v>
      </c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2">
        <f>'2022_4.18 - Rekonstrukce ...'!K34</f>
        <v>0</v>
      </c>
      <c r="AH119" s="193"/>
      <c r="AI119" s="193"/>
      <c r="AJ119" s="193"/>
      <c r="AK119" s="193"/>
      <c r="AL119" s="193"/>
      <c r="AM119" s="193"/>
      <c r="AN119" s="192">
        <f t="shared" si="0"/>
        <v>0</v>
      </c>
      <c r="AO119" s="193"/>
      <c r="AP119" s="193"/>
      <c r="AQ119" s="84" t="s">
        <v>92</v>
      </c>
      <c r="AR119" s="46"/>
      <c r="AS119" s="91">
        <f>'2022_4.18 - Rekonstrukce ...'!K32</f>
        <v>0</v>
      </c>
      <c r="AT119" s="92">
        <f>'2022_4.18 - Rekonstrukce ...'!K33</f>
        <v>0</v>
      </c>
      <c r="AU119" s="92">
        <v>0</v>
      </c>
      <c r="AV119" s="92">
        <f t="shared" si="1"/>
        <v>0</v>
      </c>
      <c r="AW119" s="93">
        <f>'2022_4.18 - Rekonstrukce ...'!T126</f>
        <v>0</v>
      </c>
      <c r="AX119" s="92">
        <f>'2022_4.18 - Rekonstrukce ...'!K37</f>
        <v>0</v>
      </c>
      <c r="AY119" s="92">
        <f>'2022_4.18 - Rekonstrukce ...'!K38</f>
        <v>0</v>
      </c>
      <c r="AZ119" s="92">
        <f>'2022_4.18 - Rekonstrukce ...'!K39</f>
        <v>0</v>
      </c>
      <c r="BA119" s="92">
        <f>'2022_4.18 - Rekonstrukce ...'!K40</f>
        <v>0</v>
      </c>
      <c r="BB119" s="92">
        <f>'2022_4.18 - Rekonstrukce ...'!F37</f>
        <v>0</v>
      </c>
      <c r="BC119" s="92">
        <f>'2022_4.18 - Rekonstrukce ...'!F38</f>
        <v>0</v>
      </c>
      <c r="BD119" s="92">
        <f>'2022_4.18 - Rekonstrukce ...'!F39</f>
        <v>0</v>
      </c>
      <c r="BE119" s="92">
        <f>'2022_4.18 - Rekonstrukce ...'!F40</f>
        <v>0</v>
      </c>
      <c r="BF119" s="94">
        <f>'2022_4.18 - Rekonstrukce ...'!F41</f>
        <v>0</v>
      </c>
      <c r="BT119" s="23" t="s">
        <v>93</v>
      </c>
      <c r="BV119" s="23" t="s">
        <v>82</v>
      </c>
      <c r="BW119" s="23" t="s">
        <v>168</v>
      </c>
      <c r="BX119" s="23" t="s">
        <v>88</v>
      </c>
      <c r="CL119" s="23" t="s">
        <v>95</v>
      </c>
    </row>
    <row r="120" spans="1:90" s="1" customFormat="1" ht="30" customHeight="1">
      <c r="B120" s="30"/>
      <c r="AR120" s="30"/>
    </row>
    <row r="121" spans="1:90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30"/>
    </row>
  </sheetData>
  <sheetProtection algorithmName="SHA-512" hashValue="JOd4BsOBsvDgKVhHb+CxStsOgu9suikTHBT2OMCF58Ud9wOhI6JTwijFFlwt+pGjlq+Dmm+QYduBJSF52wTHKw==" saltValue="eo6jaYcFFH66GSwawHXj2R+4wdGAZXaatEkhPYEsVO1+igmr+kSYKuidXJe5ti+ZymcMhg6mO9YOGLMIUPU7wg==" spinCount="100000" sheet="1" objects="1" scenarios="1" formatColumns="0" formatRows="0"/>
  <mergeCells count="138">
    <mergeCell ref="AK35:AO35"/>
    <mergeCell ref="X35:AB35"/>
    <mergeCell ref="AR2:BG2"/>
    <mergeCell ref="BG5:BG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E102:I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AN117:AP117"/>
    <mergeCell ref="AG117:AM117"/>
    <mergeCell ref="AN118:AP118"/>
    <mergeCell ref="AG118:AM118"/>
    <mergeCell ref="AN119:AP119"/>
    <mergeCell ref="AG119:AM119"/>
    <mergeCell ref="L85:AJ85"/>
    <mergeCell ref="C92:G92"/>
    <mergeCell ref="I92:AF92"/>
    <mergeCell ref="J95:AF95"/>
    <mergeCell ref="D95:H95"/>
    <mergeCell ref="K96:AF96"/>
    <mergeCell ref="E96:I96"/>
    <mergeCell ref="K97:AF97"/>
    <mergeCell ref="E97:I97"/>
    <mergeCell ref="K98:AF98"/>
    <mergeCell ref="E98:I98"/>
    <mergeCell ref="K99:AF99"/>
    <mergeCell ref="E99:I99"/>
    <mergeCell ref="E100:I100"/>
    <mergeCell ref="K100:AF100"/>
    <mergeCell ref="K101:AF101"/>
    <mergeCell ref="E101:I101"/>
    <mergeCell ref="K102:AF102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E119:I119"/>
    <mergeCell ref="K119:AF119"/>
    <mergeCell ref="AG101:AM101"/>
    <mergeCell ref="AN101:AP101"/>
    <mergeCell ref="AG102:AM102"/>
    <mergeCell ref="AN102:AP102"/>
    <mergeCell ref="AG103:AM103"/>
    <mergeCell ref="AN103:AP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F114:J114"/>
    <mergeCell ref="L114:AF114"/>
    <mergeCell ref="L115:AF115"/>
    <mergeCell ref="F115:J115"/>
    <mergeCell ref="G116:K116"/>
    <mergeCell ref="M116:AF116"/>
    <mergeCell ref="M117:AF117"/>
    <mergeCell ref="G117:K117"/>
    <mergeCell ref="G118:K118"/>
    <mergeCell ref="M118:AF118"/>
    <mergeCell ref="E109:I109"/>
    <mergeCell ref="K109:AF109"/>
    <mergeCell ref="E110:I110"/>
    <mergeCell ref="K110:AF110"/>
    <mergeCell ref="K111:AF111"/>
    <mergeCell ref="E111:I111"/>
    <mergeCell ref="E112:I112"/>
    <mergeCell ref="K112:AF112"/>
    <mergeCell ref="E113:I113"/>
    <mergeCell ref="K113:AF113"/>
    <mergeCell ref="E104:I104"/>
    <mergeCell ref="K104:AF104"/>
    <mergeCell ref="K105:AF105"/>
    <mergeCell ref="E105:I105"/>
    <mergeCell ref="E106:I106"/>
    <mergeCell ref="K106:AF106"/>
    <mergeCell ref="K107:AF107"/>
    <mergeCell ref="E107:I107"/>
    <mergeCell ref="E108:I108"/>
    <mergeCell ref="K108:AF108"/>
  </mergeCells>
  <hyperlinks>
    <hyperlink ref="A96" location="'2022_4.0 - SOUPIS VEDLEJŠ...'!C2" display="/" xr:uid="{00000000-0004-0000-0000-000000000000}"/>
    <hyperlink ref="A97" location="'2022_4.1 - IO 01 Stoka A'!C2" display="/" xr:uid="{00000000-0004-0000-0000-000001000000}"/>
    <hyperlink ref="A98" location="'2022_4.2 - IO 02 Stoka B'!C2" display="/" xr:uid="{00000000-0004-0000-0000-000002000000}"/>
    <hyperlink ref="A99" location="'2022_4.3 - IO 03.1 Stoka C'!C2" display="/" xr:uid="{00000000-0004-0000-0000-000003000000}"/>
    <hyperlink ref="A100" location="'2022_4.4 - IO 03.2 Stoka C1'!C2" display="/" xr:uid="{00000000-0004-0000-0000-000004000000}"/>
    <hyperlink ref="A101" location="'2022_4.5 - IO 03.3 Stoka C2'!C2" display="/" xr:uid="{00000000-0004-0000-0000-000005000000}"/>
    <hyperlink ref="A102" location="'2022_4.6 - IO 04  Stoka D'!C2" display="/" xr:uid="{00000000-0004-0000-0000-000006000000}"/>
    <hyperlink ref="A103" location="'2022_4.7 - IO 05.1  Stoka E'!C2" display="/" xr:uid="{00000000-0004-0000-0000-000007000000}"/>
    <hyperlink ref="A104" location="'2022_4.8 - IO 05.2  Stoka E1'!C2" display="/" xr:uid="{00000000-0004-0000-0000-000008000000}"/>
    <hyperlink ref="A105" location="'2022_4.9 - IO 06.1  Stoka F'!C2" display="/" xr:uid="{00000000-0004-0000-0000-000009000000}"/>
    <hyperlink ref="A106" location="'2022_4.10 - IO 06.2  Stok...'!C2" display="/" xr:uid="{00000000-0004-0000-0000-00000A000000}"/>
    <hyperlink ref="A107" location="'2022_4.11 - IO 07.1  Tlak...'!C2" display="/" xr:uid="{00000000-0004-0000-0000-00000B000000}"/>
    <hyperlink ref="A108" location="'2022_4.12 - IO 07.2  Tlak...'!C2" display="/" xr:uid="{00000000-0004-0000-0000-00000C000000}"/>
    <hyperlink ref="A109" location="'2022_4.13 - IO 07.3 Tlako...'!C2" display="/" xr:uid="{00000000-0004-0000-0000-00000D000000}"/>
    <hyperlink ref="A110" location="'2022_4.14 - IO 08 Výtlak'!C2" display="/" xr:uid="{00000000-0004-0000-0000-00000E000000}"/>
    <hyperlink ref="A111" location="'2022_4.15 - IO 09 Kanaliz...'!C2" display="/" xr:uid="{00000000-0004-0000-0000-00000F000000}"/>
    <hyperlink ref="A112" location="'2022_4.16 - SO 01 Čerpací...'!C2" display="/" xr:uid="{00000000-0004-0000-0000-000010000000}"/>
    <hyperlink ref="A114" location="'2022_4.17.1 - Strojní čás...'!C2" display="/" xr:uid="{00000000-0004-0000-0000-000011000000}"/>
    <hyperlink ref="A116" location="'2022_4.17.2.1. - Přípojka nn'!C2" display="/" xr:uid="{00000000-0004-0000-0000-000012000000}"/>
    <hyperlink ref="A117" location="'2022_4.17.2.2. - Dodávky ...'!C2" display="/" xr:uid="{00000000-0004-0000-0000-000013000000}"/>
    <hyperlink ref="A118" location="'2022_4.17.2.3. - Rozvaděč R1'!C2" display="/" xr:uid="{00000000-0004-0000-0000-000014000000}"/>
    <hyperlink ref="A119" location="'2022_4.18 - Rekonstrukce ...'!C2" display="/" xr:uid="{00000000-0004-0000-0000-000015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38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119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1817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ROUND(K132,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ROUND((SUM(BE132:BE381)),  2)</f>
        <v>0</v>
      </c>
      <c r="I37" s="99">
        <v>0.21</v>
      </c>
      <c r="K37" s="86">
        <f>ROUND(((SUM(BE132:BE381))*I37),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ROUND((SUM(BF132:BF381)),  2)</f>
        <v>0</v>
      </c>
      <c r="I38" s="99">
        <v>0.12</v>
      </c>
      <c r="K38" s="86">
        <f>ROUND(((SUM(BF132:BF381))*I38),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ROUND((SUM(BG132:BG381)),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ROUND((SUM(BH132:BH381)),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ROUND((SUM(BI132:BI381)),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2022_4.8 - IO 05.2  Stoka E1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Q132</f>
        <v>0</v>
      </c>
      <c r="J97" s="64">
        <f t="shared" si="0"/>
        <v>0</v>
      </c>
      <c r="K97" s="64">
        <f>K132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K133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K134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Q246</f>
        <v>0</v>
      </c>
      <c r="J100" s="118">
        <f>R246</f>
        <v>0</v>
      </c>
      <c r="K100" s="118">
        <f>K246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Q250</f>
        <v>0</v>
      </c>
      <c r="J101" s="118">
        <f>R250</f>
        <v>0</v>
      </c>
      <c r="K101" s="118">
        <f>K250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Q254</f>
        <v>0</v>
      </c>
      <c r="J102" s="118">
        <f>R254</f>
        <v>0</v>
      </c>
      <c r="K102" s="118">
        <f>K254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Q258</f>
        <v>0</v>
      </c>
      <c r="J103" s="118">
        <f>R258</f>
        <v>0</v>
      </c>
      <c r="K103" s="118">
        <f>K258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Q268</f>
        <v>0</v>
      </c>
      <c r="J104" s="118">
        <f>R268</f>
        <v>0</v>
      </c>
      <c r="K104" s="118">
        <f>K268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Q272</f>
        <v>0</v>
      </c>
      <c r="J105" s="118">
        <f>R272</f>
        <v>0</v>
      </c>
      <c r="K105" s="118">
        <f>K272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Q344</f>
        <v>0</v>
      </c>
      <c r="J106" s="118">
        <f>R344</f>
        <v>0</v>
      </c>
      <c r="K106" s="118">
        <f>K344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Q354</f>
        <v>0</v>
      </c>
      <c r="J107" s="118">
        <f>R354</f>
        <v>0</v>
      </c>
      <c r="K107" s="118">
        <f>K354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Q373</f>
        <v>0</v>
      </c>
      <c r="J108" s="118">
        <f>R373</f>
        <v>0</v>
      </c>
      <c r="K108" s="118">
        <f>K373</f>
        <v>0</v>
      </c>
      <c r="M108" s="115"/>
    </row>
    <row r="109" spans="2:47" s="8" customFormat="1" ht="24.95" customHeight="1">
      <c r="B109" s="111"/>
      <c r="D109" s="112" t="s">
        <v>344</v>
      </c>
      <c r="E109" s="113"/>
      <c r="F109" s="113"/>
      <c r="G109" s="113"/>
      <c r="H109" s="113"/>
      <c r="I109" s="114">
        <f>Q377</f>
        <v>0</v>
      </c>
      <c r="J109" s="114">
        <f>R377</f>
        <v>0</v>
      </c>
      <c r="K109" s="114">
        <f>K377</f>
        <v>0</v>
      </c>
      <c r="M109" s="111"/>
    </row>
    <row r="110" spans="2:47" s="9" customFormat="1" ht="19.899999999999999" customHeight="1">
      <c r="B110" s="115"/>
      <c r="D110" s="116" t="s">
        <v>345</v>
      </c>
      <c r="E110" s="117"/>
      <c r="F110" s="117"/>
      <c r="G110" s="117"/>
      <c r="H110" s="117"/>
      <c r="I110" s="118">
        <f>Q378</f>
        <v>0</v>
      </c>
      <c r="J110" s="118">
        <f>R378</f>
        <v>0</v>
      </c>
      <c r="K110" s="118">
        <f>K378</f>
        <v>0</v>
      </c>
      <c r="M110" s="115"/>
    </row>
    <row r="111" spans="2:47" s="1" customFormat="1" ht="21.75" customHeight="1">
      <c r="B111" s="30"/>
      <c r="M111" s="30"/>
    </row>
    <row r="112" spans="2:47" s="1" customFormat="1" ht="6.95" customHeight="1"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30"/>
    </row>
    <row r="116" spans="2:13" s="1" customFormat="1" ht="6.95" customHeight="1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0"/>
    </row>
    <row r="117" spans="2:13" s="1" customFormat="1" ht="24.95" customHeight="1">
      <c r="B117" s="30"/>
      <c r="C117" s="19" t="s">
        <v>199</v>
      </c>
      <c r="M117" s="30"/>
    </row>
    <row r="118" spans="2:13" s="1" customFormat="1" ht="6.95" customHeight="1">
      <c r="B118" s="30"/>
      <c r="M118" s="30"/>
    </row>
    <row r="119" spans="2:13" s="1" customFormat="1" ht="12" customHeight="1">
      <c r="B119" s="30"/>
      <c r="C119" s="25" t="s">
        <v>17</v>
      </c>
      <c r="M119" s="30"/>
    </row>
    <row r="120" spans="2:13" s="1" customFormat="1" ht="16.5" customHeight="1">
      <c r="B120" s="30"/>
      <c r="E120" s="234" t="str">
        <f>E7</f>
        <v>Splašková kanalizace Lada</v>
      </c>
      <c r="F120" s="235"/>
      <c r="G120" s="235"/>
      <c r="H120" s="235"/>
      <c r="M120" s="30"/>
    </row>
    <row r="121" spans="2:13" ht="12" customHeight="1">
      <c r="B121" s="18"/>
      <c r="C121" s="25" t="s">
        <v>170</v>
      </c>
      <c r="M121" s="18"/>
    </row>
    <row r="122" spans="2:13" s="1" customFormat="1" ht="16.5" customHeight="1">
      <c r="B122" s="30"/>
      <c r="E122" s="234" t="s">
        <v>171</v>
      </c>
      <c r="F122" s="236"/>
      <c r="G122" s="236"/>
      <c r="H122" s="236"/>
      <c r="M122" s="30"/>
    </row>
    <row r="123" spans="2:13" s="1" customFormat="1" ht="12" customHeight="1">
      <c r="B123" s="30"/>
      <c r="C123" s="25" t="s">
        <v>172</v>
      </c>
      <c r="M123" s="30"/>
    </row>
    <row r="124" spans="2:13" s="1" customFormat="1" ht="16.5" customHeight="1">
      <c r="B124" s="30"/>
      <c r="E124" s="195" t="str">
        <f>E11</f>
        <v>2022_4.8 - IO 05.2  Stoka E1</v>
      </c>
      <c r="F124" s="236"/>
      <c r="G124" s="236"/>
      <c r="H124" s="236"/>
      <c r="M124" s="30"/>
    </row>
    <row r="125" spans="2:13" s="1" customFormat="1" ht="6.95" customHeight="1">
      <c r="B125" s="30"/>
      <c r="M125" s="30"/>
    </row>
    <row r="126" spans="2:13" s="1" customFormat="1" ht="12" customHeight="1">
      <c r="B126" s="30"/>
      <c r="C126" s="25" t="s">
        <v>21</v>
      </c>
      <c r="F126" s="23" t="str">
        <f>F14</f>
        <v>Česká Lípa</v>
      </c>
      <c r="I126" s="25" t="s">
        <v>23</v>
      </c>
      <c r="J126" s="50" t="str">
        <f>IF(J14="","",J14)</f>
        <v>2. 4. 2025</v>
      </c>
      <c r="M126" s="30"/>
    </row>
    <row r="127" spans="2:13" s="1" customFormat="1" ht="6.95" customHeight="1">
      <c r="B127" s="30"/>
      <c r="M127" s="30"/>
    </row>
    <row r="128" spans="2:13" s="1" customFormat="1" ht="25.7" customHeight="1">
      <c r="B128" s="30"/>
      <c r="C128" s="25" t="s">
        <v>25</v>
      </c>
      <c r="F128" s="23" t="str">
        <f>E17</f>
        <v>Město Česká Lípa</v>
      </c>
      <c r="I128" s="25" t="s">
        <v>32</v>
      </c>
      <c r="J128" s="28" t="str">
        <f>E23</f>
        <v>Vodohospodářský rozvoj a výstavba a.s.</v>
      </c>
      <c r="M128" s="30"/>
    </row>
    <row r="129" spans="2:65" s="1" customFormat="1" ht="15.2" customHeight="1">
      <c r="B129" s="30"/>
      <c r="C129" s="25" t="s">
        <v>30</v>
      </c>
      <c r="F129" s="23" t="str">
        <f>IF(E20="","",E20)</f>
        <v>Vyplň údaj</v>
      </c>
      <c r="I129" s="25" t="s">
        <v>35</v>
      </c>
      <c r="J129" s="28" t="str">
        <f>E26</f>
        <v>Dvořák</v>
      </c>
      <c r="M129" s="30"/>
    </row>
    <row r="130" spans="2:65" s="1" customFormat="1" ht="10.35" customHeight="1">
      <c r="B130" s="30"/>
      <c r="M130" s="30"/>
    </row>
    <row r="131" spans="2:65" s="10" customFormat="1" ht="29.25" customHeight="1">
      <c r="B131" s="119"/>
      <c r="C131" s="120" t="s">
        <v>200</v>
      </c>
      <c r="D131" s="121" t="s">
        <v>63</v>
      </c>
      <c r="E131" s="121" t="s">
        <v>59</v>
      </c>
      <c r="F131" s="121" t="s">
        <v>60</v>
      </c>
      <c r="G131" s="121" t="s">
        <v>201</v>
      </c>
      <c r="H131" s="121" t="s">
        <v>202</v>
      </c>
      <c r="I131" s="121" t="s">
        <v>203</v>
      </c>
      <c r="J131" s="121" t="s">
        <v>204</v>
      </c>
      <c r="K131" s="122" t="s">
        <v>190</v>
      </c>
      <c r="L131" s="123" t="s">
        <v>205</v>
      </c>
      <c r="M131" s="119"/>
      <c r="N131" s="57" t="s">
        <v>1</v>
      </c>
      <c r="O131" s="58" t="s">
        <v>42</v>
      </c>
      <c r="P131" s="58" t="s">
        <v>206</v>
      </c>
      <c r="Q131" s="58" t="s">
        <v>207</v>
      </c>
      <c r="R131" s="58" t="s">
        <v>208</v>
      </c>
      <c r="S131" s="58" t="s">
        <v>209</v>
      </c>
      <c r="T131" s="58" t="s">
        <v>210</v>
      </c>
      <c r="U131" s="58" t="s">
        <v>211</v>
      </c>
      <c r="V131" s="58" t="s">
        <v>212</v>
      </c>
      <c r="W131" s="58" t="s">
        <v>213</v>
      </c>
      <c r="X131" s="59" t="s">
        <v>214</v>
      </c>
    </row>
    <row r="132" spans="2:65" s="1" customFormat="1" ht="22.9" customHeight="1">
      <c r="B132" s="30"/>
      <c r="C132" s="62" t="s">
        <v>215</v>
      </c>
      <c r="K132" s="124">
        <f>BK132</f>
        <v>0</v>
      </c>
      <c r="M132" s="30"/>
      <c r="N132" s="60"/>
      <c r="O132" s="51"/>
      <c r="P132" s="51"/>
      <c r="Q132" s="125">
        <f>Q133+Q377</f>
        <v>0</v>
      </c>
      <c r="R132" s="125">
        <f>R133+R377</f>
        <v>0</v>
      </c>
      <c r="S132" s="51"/>
      <c r="T132" s="126">
        <f>T133+T377</f>
        <v>0</v>
      </c>
      <c r="U132" s="51"/>
      <c r="V132" s="126">
        <f>V133+V377</f>
        <v>130.54744500000001</v>
      </c>
      <c r="W132" s="51"/>
      <c r="X132" s="127">
        <f>X133+X377</f>
        <v>6.0399999999999991</v>
      </c>
      <c r="AT132" s="15" t="s">
        <v>79</v>
      </c>
      <c r="AU132" s="15" t="s">
        <v>192</v>
      </c>
      <c r="BK132" s="128">
        <f>BK133+BK377</f>
        <v>0</v>
      </c>
    </row>
    <row r="133" spans="2:65" s="11" customFormat="1" ht="25.9" customHeight="1">
      <c r="B133" s="129"/>
      <c r="D133" s="130" t="s">
        <v>79</v>
      </c>
      <c r="E133" s="131" t="s">
        <v>348</v>
      </c>
      <c r="F133" s="131" t="s">
        <v>349</v>
      </c>
      <c r="I133" s="132"/>
      <c r="J133" s="132"/>
      <c r="K133" s="133">
        <f>BK133</f>
        <v>0</v>
      </c>
      <c r="M133" s="129"/>
      <c r="N133" s="134"/>
      <c r="Q133" s="135">
        <f>Q134+Q246+Q250+Q254+Q258+Q268+Q272+Q344+Q373</f>
        <v>0</v>
      </c>
      <c r="R133" s="135">
        <f>R134+R246+R250+R254+R258+R268+R272+R344+R373</f>
        <v>0</v>
      </c>
      <c r="T133" s="136">
        <f>T134+T246+T250+T254+T258+T268+T272+T344+T373</f>
        <v>0</v>
      </c>
      <c r="V133" s="136">
        <f>V134+V246+V250+V254+V258+V268+V272+V344+V373</f>
        <v>130.54744500000001</v>
      </c>
      <c r="X133" s="137">
        <f>X134+X246+X250+X254+X258+X268+X272+X344+X373</f>
        <v>6.0399999999999991</v>
      </c>
      <c r="AR133" s="130" t="s">
        <v>87</v>
      </c>
      <c r="AT133" s="138" t="s">
        <v>79</v>
      </c>
      <c r="AU133" s="138" t="s">
        <v>80</v>
      </c>
      <c r="AY133" s="130" t="s">
        <v>219</v>
      </c>
      <c r="BK133" s="139">
        <f>BK134+BK246+BK250+BK254+BK258+BK268+BK272+BK344+BK373</f>
        <v>0</v>
      </c>
    </row>
    <row r="134" spans="2:65" s="11" customFormat="1" ht="22.9" customHeight="1">
      <c r="B134" s="129"/>
      <c r="D134" s="130" t="s">
        <v>79</v>
      </c>
      <c r="E134" s="140" t="s">
        <v>87</v>
      </c>
      <c r="F134" s="140" t="s">
        <v>350</v>
      </c>
      <c r="I134" s="132"/>
      <c r="J134" s="132"/>
      <c r="K134" s="141">
        <f>BK134</f>
        <v>0</v>
      </c>
      <c r="M134" s="129"/>
      <c r="N134" s="134"/>
      <c r="Q134" s="135">
        <f>SUM(Q135:Q245)</f>
        <v>0</v>
      </c>
      <c r="R134" s="135">
        <f>SUM(R135:R245)</f>
        <v>0</v>
      </c>
      <c r="T134" s="136">
        <f>SUM(T135:T245)</f>
        <v>0</v>
      </c>
      <c r="V134" s="136">
        <f>SUM(V135:V245)</f>
        <v>100.869405</v>
      </c>
      <c r="X134" s="137">
        <f>SUM(X135:X245)</f>
        <v>1.7399999999999998</v>
      </c>
      <c r="AR134" s="130" t="s">
        <v>87</v>
      </c>
      <c r="AT134" s="138" t="s">
        <v>79</v>
      </c>
      <c r="AU134" s="138" t="s">
        <v>87</v>
      </c>
      <c r="AY134" s="130" t="s">
        <v>219</v>
      </c>
      <c r="BK134" s="139">
        <f>SUM(BK135:BK245)</f>
        <v>0</v>
      </c>
    </row>
    <row r="135" spans="2:65" s="1" customFormat="1" ht="24.2" customHeight="1">
      <c r="B135" s="30"/>
      <c r="C135" s="142" t="s">
        <v>87</v>
      </c>
      <c r="D135" s="142" t="s">
        <v>220</v>
      </c>
      <c r="E135" s="143" t="s">
        <v>351</v>
      </c>
      <c r="F135" s="144" t="s">
        <v>352</v>
      </c>
      <c r="G135" s="145" t="s">
        <v>353</v>
      </c>
      <c r="H135" s="146">
        <v>6</v>
      </c>
      <c r="I135" s="147"/>
      <c r="J135" s="147"/>
      <c r="K135" s="148">
        <f>ROUND(P135*H135,2)</f>
        <v>0</v>
      </c>
      <c r="L135" s="149"/>
      <c r="M135" s="30"/>
      <c r="N135" s="150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0</v>
      </c>
      <c r="V135" s="153">
        <f>U135*H135</f>
        <v>0</v>
      </c>
      <c r="W135" s="153">
        <v>0.28999999999999998</v>
      </c>
      <c r="X135" s="154">
        <f>W135*H135</f>
        <v>1.7399999999999998</v>
      </c>
      <c r="AR135" s="155" t="s">
        <v>158</v>
      </c>
      <c r="AT135" s="155" t="s">
        <v>220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158</v>
      </c>
      <c r="BM135" s="155" t="s">
        <v>1818</v>
      </c>
    </row>
    <row r="136" spans="2:65" s="1" customFormat="1" ht="39">
      <c r="B136" s="30"/>
      <c r="D136" s="157" t="s">
        <v>226</v>
      </c>
      <c r="F136" s="158" t="s">
        <v>355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2" customFormat="1" ht="11.25">
      <c r="B137" s="161"/>
      <c r="D137" s="157" t="s">
        <v>303</v>
      </c>
      <c r="E137" s="162" t="s">
        <v>1</v>
      </c>
      <c r="F137" s="163" t="s">
        <v>1819</v>
      </c>
      <c r="H137" s="164">
        <v>6</v>
      </c>
      <c r="I137" s="165"/>
      <c r="J137" s="165"/>
      <c r="M137" s="161"/>
      <c r="N137" s="166"/>
      <c r="X137" s="167"/>
      <c r="AT137" s="162" t="s">
        <v>303</v>
      </c>
      <c r="AU137" s="162" t="s">
        <v>93</v>
      </c>
      <c r="AV137" s="12" t="s">
        <v>93</v>
      </c>
      <c r="AW137" s="12" t="s">
        <v>5</v>
      </c>
      <c r="AX137" s="12" t="s">
        <v>87</v>
      </c>
      <c r="AY137" s="162" t="s">
        <v>219</v>
      </c>
    </row>
    <row r="138" spans="2:65" s="1" customFormat="1" ht="16.5" customHeight="1">
      <c r="B138" s="30"/>
      <c r="C138" s="142" t="s">
        <v>93</v>
      </c>
      <c r="D138" s="142" t="s">
        <v>220</v>
      </c>
      <c r="E138" s="143" t="s">
        <v>368</v>
      </c>
      <c r="F138" s="144" t="s">
        <v>369</v>
      </c>
      <c r="G138" s="145" t="s">
        <v>370</v>
      </c>
      <c r="H138" s="146">
        <v>50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7.1900000000000002E-3</v>
      </c>
      <c r="V138" s="153">
        <f>U138*H138</f>
        <v>0.35949999999999999</v>
      </c>
      <c r="W138" s="153">
        <v>0</v>
      </c>
      <c r="X138" s="154">
        <f>W138*H138</f>
        <v>0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1820</v>
      </c>
    </row>
    <row r="139" spans="2:65" s="1" customFormat="1" ht="11.25">
      <c r="B139" s="30"/>
      <c r="D139" s="157" t="s">
        <v>226</v>
      </c>
      <c r="F139" s="158" t="s">
        <v>372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443</v>
      </c>
      <c r="H140" s="164">
        <v>50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150</v>
      </c>
      <c r="D141" s="142" t="s">
        <v>220</v>
      </c>
      <c r="E141" s="143" t="s">
        <v>374</v>
      </c>
      <c r="F141" s="144" t="s">
        <v>375</v>
      </c>
      <c r="G141" s="145" t="s">
        <v>376</v>
      </c>
      <c r="H141" s="146">
        <v>120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4.0000000000000003E-5</v>
      </c>
      <c r="V141" s="153">
        <f>U141*H141</f>
        <v>4.8000000000000004E-3</v>
      </c>
      <c r="W141" s="153">
        <v>0</v>
      </c>
      <c r="X141" s="154">
        <f>W141*H141</f>
        <v>0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1821</v>
      </c>
    </row>
    <row r="142" spans="2:65" s="1" customFormat="1" ht="19.5">
      <c r="B142" s="30"/>
      <c r="D142" s="157" t="s">
        <v>226</v>
      </c>
      <c r="F142" s="158" t="s">
        <v>378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1656</v>
      </c>
      <c r="H143" s="164">
        <v>120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87</v>
      </c>
      <c r="AY143" s="162" t="s">
        <v>219</v>
      </c>
    </row>
    <row r="144" spans="2:65" s="1" customFormat="1" ht="24.2" customHeight="1">
      <c r="B144" s="30"/>
      <c r="C144" s="142" t="s">
        <v>158</v>
      </c>
      <c r="D144" s="142" t="s">
        <v>220</v>
      </c>
      <c r="E144" s="143" t="s">
        <v>380</v>
      </c>
      <c r="F144" s="144" t="s">
        <v>381</v>
      </c>
      <c r="G144" s="145" t="s">
        <v>382</v>
      </c>
      <c r="H144" s="146">
        <v>10</v>
      </c>
      <c r="I144" s="147"/>
      <c r="J144" s="147"/>
      <c r="K144" s="148">
        <f>ROUND(P144*H144,2)</f>
        <v>0</v>
      </c>
      <c r="L144" s="149"/>
      <c r="M144" s="30"/>
      <c r="N144" s="150" t="s">
        <v>1</v>
      </c>
      <c r="O144" s="151" t="s">
        <v>43</v>
      </c>
      <c r="P144" s="152">
        <f>I144+J144</f>
        <v>0</v>
      </c>
      <c r="Q144" s="152">
        <f>ROUND(I144*H144,2)</f>
        <v>0</v>
      </c>
      <c r="R144" s="152">
        <f>ROUND(J144*H144,2)</f>
        <v>0</v>
      </c>
      <c r="T144" s="153">
        <f>S144*H144</f>
        <v>0</v>
      </c>
      <c r="U144" s="153">
        <v>0</v>
      </c>
      <c r="V144" s="153">
        <f>U144*H144</f>
        <v>0</v>
      </c>
      <c r="W144" s="153">
        <v>0</v>
      </c>
      <c r="X144" s="154">
        <f>W144*H144</f>
        <v>0</v>
      </c>
      <c r="AR144" s="155" t="s">
        <v>158</v>
      </c>
      <c r="AT144" s="155" t="s">
        <v>220</v>
      </c>
      <c r="AU144" s="155" t="s">
        <v>93</v>
      </c>
      <c r="AY144" s="15" t="s">
        <v>219</v>
      </c>
      <c r="BE144" s="156">
        <f>IF(O144="základní",K144,0)</f>
        <v>0</v>
      </c>
      <c r="BF144" s="156">
        <f>IF(O144="snížená",K144,0)</f>
        <v>0</v>
      </c>
      <c r="BG144" s="156">
        <f>IF(O144="zákl. přenesená",K144,0)</f>
        <v>0</v>
      </c>
      <c r="BH144" s="156">
        <f>IF(O144="sníž. přenesená",K144,0)</f>
        <v>0</v>
      </c>
      <c r="BI144" s="156">
        <f>IF(O144="nulová",K144,0)</f>
        <v>0</v>
      </c>
      <c r="BJ144" s="15" t="s">
        <v>87</v>
      </c>
      <c r="BK144" s="156">
        <f>ROUND(P144*H144,2)</f>
        <v>0</v>
      </c>
      <c r="BL144" s="15" t="s">
        <v>158</v>
      </c>
      <c r="BM144" s="155" t="s">
        <v>1822</v>
      </c>
    </row>
    <row r="145" spans="2:65" s="1" customFormat="1" ht="19.5">
      <c r="B145" s="30"/>
      <c r="D145" s="157" t="s">
        <v>226</v>
      </c>
      <c r="F145" s="158" t="s">
        <v>384</v>
      </c>
      <c r="I145" s="159"/>
      <c r="J145" s="159"/>
      <c r="M145" s="30"/>
      <c r="N145" s="160"/>
      <c r="X145" s="54"/>
      <c r="AT145" s="15" t="s">
        <v>226</v>
      </c>
      <c r="AU145" s="15" t="s">
        <v>93</v>
      </c>
    </row>
    <row r="146" spans="2:65" s="12" customFormat="1" ht="11.25">
      <c r="B146" s="161"/>
      <c r="D146" s="157" t="s">
        <v>303</v>
      </c>
      <c r="E146" s="162" t="s">
        <v>1</v>
      </c>
      <c r="F146" s="163" t="s">
        <v>265</v>
      </c>
      <c r="H146" s="164">
        <v>10</v>
      </c>
      <c r="I146" s="165"/>
      <c r="J146" s="165"/>
      <c r="M146" s="161"/>
      <c r="N146" s="166"/>
      <c r="X146" s="167"/>
      <c r="AT146" s="162" t="s">
        <v>303</v>
      </c>
      <c r="AU146" s="162" t="s">
        <v>93</v>
      </c>
      <c r="AV146" s="12" t="s">
        <v>93</v>
      </c>
      <c r="AW146" s="12" t="s">
        <v>5</v>
      </c>
      <c r="AX146" s="12" t="s">
        <v>87</v>
      </c>
      <c r="AY146" s="162" t="s">
        <v>219</v>
      </c>
    </row>
    <row r="147" spans="2:65" s="1" customFormat="1" ht="24.2" customHeight="1">
      <c r="B147" s="30"/>
      <c r="C147" s="142" t="s">
        <v>218</v>
      </c>
      <c r="D147" s="142" t="s">
        <v>220</v>
      </c>
      <c r="E147" s="143" t="s">
        <v>386</v>
      </c>
      <c r="F147" s="144" t="s">
        <v>387</v>
      </c>
      <c r="G147" s="145" t="s">
        <v>370</v>
      </c>
      <c r="H147" s="146">
        <v>30</v>
      </c>
      <c r="I147" s="147"/>
      <c r="J147" s="147"/>
      <c r="K147" s="148">
        <f>ROUND(P147*H147,2)</f>
        <v>0</v>
      </c>
      <c r="L147" s="149"/>
      <c r="M147" s="30"/>
      <c r="N147" s="150" t="s">
        <v>1</v>
      </c>
      <c r="O147" s="151" t="s">
        <v>43</v>
      </c>
      <c r="P147" s="152">
        <f>I147+J147</f>
        <v>0</v>
      </c>
      <c r="Q147" s="152">
        <f>ROUND(I147*H147,2)</f>
        <v>0</v>
      </c>
      <c r="R147" s="152">
        <f>ROUND(J147*H147,2)</f>
        <v>0</v>
      </c>
      <c r="T147" s="153">
        <f>S147*H147</f>
        <v>0</v>
      </c>
      <c r="U147" s="153">
        <v>8.6800000000000002E-3</v>
      </c>
      <c r="V147" s="153">
        <f>U147*H147</f>
        <v>0.26040000000000002</v>
      </c>
      <c r="W147" s="153">
        <v>0</v>
      </c>
      <c r="X147" s="154">
        <f>W147*H147</f>
        <v>0</v>
      </c>
      <c r="AR147" s="155" t="s">
        <v>158</v>
      </c>
      <c r="AT147" s="155" t="s">
        <v>220</v>
      </c>
      <c r="AU147" s="155" t="s">
        <v>93</v>
      </c>
      <c r="AY147" s="15" t="s">
        <v>219</v>
      </c>
      <c r="BE147" s="156">
        <f>IF(O147="základní",K147,0)</f>
        <v>0</v>
      </c>
      <c r="BF147" s="156">
        <f>IF(O147="snížená",K147,0)</f>
        <v>0</v>
      </c>
      <c r="BG147" s="156">
        <f>IF(O147="zákl. přenesená",K147,0)</f>
        <v>0</v>
      </c>
      <c r="BH147" s="156">
        <f>IF(O147="sníž. přenesená",K147,0)</f>
        <v>0</v>
      </c>
      <c r="BI147" s="156">
        <f>IF(O147="nulová",K147,0)</f>
        <v>0</v>
      </c>
      <c r="BJ147" s="15" t="s">
        <v>87</v>
      </c>
      <c r="BK147" s="156">
        <f>ROUND(P147*H147,2)</f>
        <v>0</v>
      </c>
      <c r="BL147" s="15" t="s">
        <v>158</v>
      </c>
      <c r="BM147" s="155" t="s">
        <v>1823</v>
      </c>
    </row>
    <row r="148" spans="2:65" s="1" customFormat="1" ht="58.5">
      <c r="B148" s="30"/>
      <c r="D148" s="157" t="s">
        <v>226</v>
      </c>
      <c r="F148" s="158" t="s">
        <v>389</v>
      </c>
      <c r="I148" s="159"/>
      <c r="J148" s="159"/>
      <c r="M148" s="30"/>
      <c r="N148" s="160"/>
      <c r="X148" s="54"/>
      <c r="AT148" s="15" t="s">
        <v>226</v>
      </c>
      <c r="AU148" s="15" t="s">
        <v>93</v>
      </c>
    </row>
    <row r="149" spans="2:65" s="12" customFormat="1" ht="11.25">
      <c r="B149" s="161"/>
      <c r="D149" s="157" t="s">
        <v>303</v>
      </c>
      <c r="E149" s="162" t="s">
        <v>1</v>
      </c>
      <c r="F149" s="163" t="s">
        <v>385</v>
      </c>
      <c r="H149" s="164">
        <v>30</v>
      </c>
      <c r="I149" s="165"/>
      <c r="J149" s="165"/>
      <c r="M149" s="161"/>
      <c r="N149" s="166"/>
      <c r="X149" s="167"/>
      <c r="AT149" s="162" t="s">
        <v>303</v>
      </c>
      <c r="AU149" s="162" t="s">
        <v>93</v>
      </c>
      <c r="AV149" s="12" t="s">
        <v>93</v>
      </c>
      <c r="AW149" s="12" t="s">
        <v>5</v>
      </c>
      <c r="AX149" s="12" t="s">
        <v>87</v>
      </c>
      <c r="AY149" s="162" t="s">
        <v>219</v>
      </c>
    </row>
    <row r="150" spans="2:65" s="1" customFormat="1" ht="24.2" customHeight="1">
      <c r="B150" s="30"/>
      <c r="C150" s="142" t="s">
        <v>244</v>
      </c>
      <c r="D150" s="142" t="s">
        <v>220</v>
      </c>
      <c r="E150" s="143" t="s">
        <v>391</v>
      </c>
      <c r="F150" s="144" t="s">
        <v>392</v>
      </c>
      <c r="G150" s="145" t="s">
        <v>370</v>
      </c>
      <c r="H150" s="146">
        <v>80</v>
      </c>
      <c r="I150" s="147"/>
      <c r="J150" s="147"/>
      <c r="K150" s="148">
        <f>ROUND(P150*H150,2)</f>
        <v>0</v>
      </c>
      <c r="L150" s="149"/>
      <c r="M150" s="30"/>
      <c r="N150" s="150" t="s">
        <v>1</v>
      </c>
      <c r="O150" s="151" t="s">
        <v>43</v>
      </c>
      <c r="P150" s="152">
        <f>I150+J150</f>
        <v>0</v>
      </c>
      <c r="Q150" s="152">
        <f>ROUND(I150*H150,2)</f>
        <v>0</v>
      </c>
      <c r="R150" s="152">
        <f>ROUND(J150*H150,2)</f>
        <v>0</v>
      </c>
      <c r="T150" s="153">
        <f>S150*H150</f>
        <v>0</v>
      </c>
      <c r="U150" s="153">
        <v>3.6900000000000002E-2</v>
      </c>
      <c r="V150" s="153">
        <f>U150*H150</f>
        <v>2.952</v>
      </c>
      <c r="W150" s="153">
        <v>0</v>
      </c>
      <c r="X150" s="154">
        <f>W150*H150</f>
        <v>0</v>
      </c>
      <c r="AR150" s="155" t="s">
        <v>158</v>
      </c>
      <c r="AT150" s="155" t="s">
        <v>220</v>
      </c>
      <c r="AU150" s="155" t="s">
        <v>93</v>
      </c>
      <c r="AY150" s="15" t="s">
        <v>219</v>
      </c>
      <c r="BE150" s="156">
        <f>IF(O150="základní",K150,0)</f>
        <v>0</v>
      </c>
      <c r="BF150" s="156">
        <f>IF(O150="snížená",K150,0)</f>
        <v>0</v>
      </c>
      <c r="BG150" s="156">
        <f>IF(O150="zákl. přenesená",K150,0)</f>
        <v>0</v>
      </c>
      <c r="BH150" s="156">
        <f>IF(O150="sníž. přenesená",K150,0)</f>
        <v>0</v>
      </c>
      <c r="BI150" s="156">
        <f>IF(O150="nulová",K150,0)</f>
        <v>0</v>
      </c>
      <c r="BJ150" s="15" t="s">
        <v>87</v>
      </c>
      <c r="BK150" s="156">
        <f>ROUND(P150*H150,2)</f>
        <v>0</v>
      </c>
      <c r="BL150" s="15" t="s">
        <v>158</v>
      </c>
      <c r="BM150" s="155" t="s">
        <v>1824</v>
      </c>
    </row>
    <row r="151" spans="2:65" s="1" customFormat="1" ht="58.5">
      <c r="B151" s="30"/>
      <c r="D151" s="157" t="s">
        <v>226</v>
      </c>
      <c r="F151" s="158" t="s">
        <v>394</v>
      </c>
      <c r="I151" s="159"/>
      <c r="J151" s="159"/>
      <c r="M151" s="30"/>
      <c r="N151" s="160"/>
      <c r="X151" s="54"/>
      <c r="AT151" s="15" t="s">
        <v>226</v>
      </c>
      <c r="AU151" s="15" t="s">
        <v>93</v>
      </c>
    </row>
    <row r="152" spans="2:65" s="12" customFormat="1" ht="11.25">
      <c r="B152" s="161"/>
      <c r="D152" s="157" t="s">
        <v>303</v>
      </c>
      <c r="E152" s="162" t="s">
        <v>1</v>
      </c>
      <c r="F152" s="163" t="s">
        <v>790</v>
      </c>
      <c r="H152" s="164">
        <v>80</v>
      </c>
      <c r="I152" s="165"/>
      <c r="J152" s="165"/>
      <c r="M152" s="161"/>
      <c r="N152" s="166"/>
      <c r="X152" s="167"/>
      <c r="AT152" s="162" t="s">
        <v>303</v>
      </c>
      <c r="AU152" s="162" t="s">
        <v>93</v>
      </c>
      <c r="AV152" s="12" t="s">
        <v>93</v>
      </c>
      <c r="AW152" s="12" t="s">
        <v>5</v>
      </c>
      <c r="AX152" s="12" t="s">
        <v>87</v>
      </c>
      <c r="AY152" s="162" t="s">
        <v>219</v>
      </c>
    </row>
    <row r="153" spans="2:65" s="1" customFormat="1" ht="24.2" customHeight="1">
      <c r="B153" s="30"/>
      <c r="C153" s="142" t="s">
        <v>249</v>
      </c>
      <c r="D153" s="142" t="s">
        <v>220</v>
      </c>
      <c r="E153" s="143" t="s">
        <v>396</v>
      </c>
      <c r="F153" s="144" t="s">
        <v>397</v>
      </c>
      <c r="G153" s="145" t="s">
        <v>398</v>
      </c>
      <c r="H153" s="146">
        <v>180</v>
      </c>
      <c r="I153" s="147"/>
      <c r="J153" s="147"/>
      <c r="K153" s="148">
        <f>ROUND(P153*H153,2)</f>
        <v>0</v>
      </c>
      <c r="L153" s="149"/>
      <c r="M153" s="30"/>
      <c r="N153" s="150" t="s">
        <v>1</v>
      </c>
      <c r="O153" s="151" t="s">
        <v>43</v>
      </c>
      <c r="P153" s="152">
        <f>I153+J153</f>
        <v>0</v>
      </c>
      <c r="Q153" s="152">
        <f>ROUND(I153*H153,2)</f>
        <v>0</v>
      </c>
      <c r="R153" s="152">
        <f>ROUND(J153*H153,2)</f>
        <v>0</v>
      </c>
      <c r="T153" s="153">
        <f>S153*H153</f>
        <v>0</v>
      </c>
      <c r="U153" s="153">
        <v>0</v>
      </c>
      <c r="V153" s="153">
        <f>U153*H153</f>
        <v>0</v>
      </c>
      <c r="W153" s="153">
        <v>0</v>
      </c>
      <c r="X153" s="154">
        <f>W153*H153</f>
        <v>0</v>
      </c>
      <c r="AR153" s="155" t="s">
        <v>158</v>
      </c>
      <c r="AT153" s="155" t="s">
        <v>220</v>
      </c>
      <c r="AU153" s="155" t="s">
        <v>93</v>
      </c>
      <c r="AY153" s="15" t="s">
        <v>219</v>
      </c>
      <c r="BE153" s="156">
        <f>IF(O153="základní",K153,0)</f>
        <v>0</v>
      </c>
      <c r="BF153" s="156">
        <f>IF(O153="snížená",K153,0)</f>
        <v>0</v>
      </c>
      <c r="BG153" s="156">
        <f>IF(O153="zákl. přenesená",K153,0)</f>
        <v>0</v>
      </c>
      <c r="BH153" s="156">
        <f>IF(O153="sníž. přenesená",K153,0)</f>
        <v>0</v>
      </c>
      <c r="BI153" s="156">
        <f>IF(O153="nulová",K153,0)</f>
        <v>0</v>
      </c>
      <c r="BJ153" s="15" t="s">
        <v>87</v>
      </c>
      <c r="BK153" s="156">
        <f>ROUND(P153*H153,2)</f>
        <v>0</v>
      </c>
      <c r="BL153" s="15" t="s">
        <v>158</v>
      </c>
      <c r="BM153" s="155" t="s">
        <v>1825</v>
      </c>
    </row>
    <row r="154" spans="2:65" s="1" customFormat="1" ht="19.5">
      <c r="B154" s="30"/>
      <c r="D154" s="157" t="s">
        <v>226</v>
      </c>
      <c r="F154" s="158" t="s">
        <v>400</v>
      </c>
      <c r="I154" s="159"/>
      <c r="J154" s="159"/>
      <c r="M154" s="30"/>
      <c r="N154" s="160"/>
      <c r="X154" s="54"/>
      <c r="AT154" s="15" t="s">
        <v>226</v>
      </c>
      <c r="AU154" s="15" t="s">
        <v>93</v>
      </c>
    </row>
    <row r="155" spans="2:65" s="12" customFormat="1" ht="11.25">
      <c r="B155" s="161"/>
      <c r="D155" s="157" t="s">
        <v>303</v>
      </c>
      <c r="E155" s="162" t="s">
        <v>1</v>
      </c>
      <c r="F155" s="163" t="s">
        <v>1826</v>
      </c>
      <c r="H155" s="164">
        <v>180</v>
      </c>
      <c r="I155" s="165"/>
      <c r="J155" s="165"/>
      <c r="M155" s="161"/>
      <c r="N155" s="166"/>
      <c r="X155" s="167"/>
      <c r="AT155" s="162" t="s">
        <v>303</v>
      </c>
      <c r="AU155" s="162" t="s">
        <v>93</v>
      </c>
      <c r="AV155" s="12" t="s">
        <v>93</v>
      </c>
      <c r="AW155" s="12" t="s">
        <v>5</v>
      </c>
      <c r="AX155" s="12" t="s">
        <v>87</v>
      </c>
      <c r="AY155" s="162" t="s">
        <v>219</v>
      </c>
    </row>
    <row r="156" spans="2:65" s="1" customFormat="1" ht="24.2" customHeight="1">
      <c r="B156" s="30"/>
      <c r="C156" s="142" t="s">
        <v>254</v>
      </c>
      <c r="D156" s="142" t="s">
        <v>220</v>
      </c>
      <c r="E156" s="143" t="s">
        <v>994</v>
      </c>
      <c r="F156" s="144" t="s">
        <v>995</v>
      </c>
      <c r="G156" s="145" t="s">
        <v>353</v>
      </c>
      <c r="H156" s="146">
        <v>205.2</v>
      </c>
      <c r="I156" s="147"/>
      <c r="J156" s="147"/>
      <c r="K156" s="148">
        <f>ROUND(P156*H156,2)</f>
        <v>0</v>
      </c>
      <c r="L156" s="149"/>
      <c r="M156" s="30"/>
      <c r="N156" s="150" t="s">
        <v>1</v>
      </c>
      <c r="O156" s="151" t="s">
        <v>43</v>
      </c>
      <c r="P156" s="152">
        <f>I156+J156</f>
        <v>0</v>
      </c>
      <c r="Q156" s="152">
        <f>ROUND(I156*H156,2)</f>
        <v>0</v>
      </c>
      <c r="R156" s="152">
        <f>ROUND(J156*H156,2)</f>
        <v>0</v>
      </c>
      <c r="T156" s="153">
        <f>S156*H156</f>
        <v>0</v>
      </c>
      <c r="U156" s="153">
        <v>0</v>
      </c>
      <c r="V156" s="153">
        <f>U156*H156</f>
        <v>0</v>
      </c>
      <c r="W156" s="153">
        <v>0</v>
      </c>
      <c r="X156" s="154">
        <f>W156*H156</f>
        <v>0</v>
      </c>
      <c r="AR156" s="155" t="s">
        <v>158</v>
      </c>
      <c r="AT156" s="155" t="s">
        <v>220</v>
      </c>
      <c r="AU156" s="155" t="s">
        <v>93</v>
      </c>
      <c r="AY156" s="15" t="s">
        <v>219</v>
      </c>
      <c r="BE156" s="156">
        <f>IF(O156="základní",K156,0)</f>
        <v>0</v>
      </c>
      <c r="BF156" s="156">
        <f>IF(O156="snížená",K156,0)</f>
        <v>0</v>
      </c>
      <c r="BG156" s="156">
        <f>IF(O156="zákl. přenesená",K156,0)</f>
        <v>0</v>
      </c>
      <c r="BH156" s="156">
        <f>IF(O156="sníž. přenesená",K156,0)</f>
        <v>0</v>
      </c>
      <c r="BI156" s="156">
        <f>IF(O156="nulová",K156,0)</f>
        <v>0</v>
      </c>
      <c r="BJ156" s="15" t="s">
        <v>87</v>
      </c>
      <c r="BK156" s="156">
        <f>ROUND(P156*H156,2)</f>
        <v>0</v>
      </c>
      <c r="BL156" s="15" t="s">
        <v>158</v>
      </c>
      <c r="BM156" s="155" t="s">
        <v>1827</v>
      </c>
    </row>
    <row r="157" spans="2:65" s="1" customFormat="1" ht="19.5">
      <c r="B157" s="30"/>
      <c r="D157" s="157" t="s">
        <v>226</v>
      </c>
      <c r="F157" s="158" t="s">
        <v>997</v>
      </c>
      <c r="I157" s="159"/>
      <c r="J157" s="159"/>
      <c r="M157" s="30"/>
      <c r="N157" s="160"/>
      <c r="X157" s="54"/>
      <c r="AT157" s="15" t="s">
        <v>226</v>
      </c>
      <c r="AU157" s="15" t="s">
        <v>93</v>
      </c>
    </row>
    <row r="158" spans="2:65" s="12" customFormat="1" ht="11.25">
      <c r="B158" s="161"/>
      <c r="D158" s="157" t="s">
        <v>303</v>
      </c>
      <c r="E158" s="162" t="s">
        <v>1</v>
      </c>
      <c r="F158" s="163" t="s">
        <v>1828</v>
      </c>
      <c r="H158" s="164">
        <v>205.2</v>
      </c>
      <c r="I158" s="165"/>
      <c r="J158" s="165"/>
      <c r="M158" s="161"/>
      <c r="N158" s="166"/>
      <c r="X158" s="167"/>
      <c r="AT158" s="162" t="s">
        <v>303</v>
      </c>
      <c r="AU158" s="162" t="s">
        <v>93</v>
      </c>
      <c r="AV158" s="12" t="s">
        <v>93</v>
      </c>
      <c r="AW158" s="12" t="s">
        <v>5</v>
      </c>
      <c r="AX158" s="12" t="s">
        <v>87</v>
      </c>
      <c r="AY158" s="162" t="s">
        <v>219</v>
      </c>
    </row>
    <row r="159" spans="2:65" s="1" customFormat="1" ht="33" customHeight="1">
      <c r="B159" s="30"/>
      <c r="C159" s="142" t="s">
        <v>260</v>
      </c>
      <c r="D159" s="142" t="s">
        <v>220</v>
      </c>
      <c r="E159" s="143" t="s">
        <v>999</v>
      </c>
      <c r="F159" s="144" t="s">
        <v>1000</v>
      </c>
      <c r="G159" s="145" t="s">
        <v>398</v>
      </c>
      <c r="H159" s="146">
        <v>94.71</v>
      </c>
      <c r="I159" s="147"/>
      <c r="J159" s="147"/>
      <c r="K159" s="148">
        <f>ROUND(P159*H159,2)</f>
        <v>0</v>
      </c>
      <c r="L159" s="149"/>
      <c r="M159" s="30"/>
      <c r="N159" s="150" t="s">
        <v>1</v>
      </c>
      <c r="O159" s="151" t="s">
        <v>43</v>
      </c>
      <c r="P159" s="152">
        <f>I159+J159</f>
        <v>0</v>
      </c>
      <c r="Q159" s="152">
        <f>ROUND(I159*H159,2)</f>
        <v>0</v>
      </c>
      <c r="R159" s="152">
        <f>ROUND(J159*H159,2)</f>
        <v>0</v>
      </c>
      <c r="T159" s="153">
        <f>S159*H159</f>
        <v>0</v>
      </c>
      <c r="U159" s="153">
        <v>0</v>
      </c>
      <c r="V159" s="153">
        <f>U159*H159</f>
        <v>0</v>
      </c>
      <c r="W159" s="153">
        <v>0</v>
      </c>
      <c r="X159" s="154">
        <f>W159*H159</f>
        <v>0</v>
      </c>
      <c r="AR159" s="155" t="s">
        <v>158</v>
      </c>
      <c r="AT159" s="155" t="s">
        <v>220</v>
      </c>
      <c r="AU159" s="155" t="s">
        <v>93</v>
      </c>
      <c r="AY159" s="15" t="s">
        <v>219</v>
      </c>
      <c r="BE159" s="156">
        <f>IF(O159="základní",K159,0)</f>
        <v>0</v>
      </c>
      <c r="BF159" s="156">
        <f>IF(O159="snížená",K159,0)</f>
        <v>0</v>
      </c>
      <c r="BG159" s="156">
        <f>IF(O159="zákl. přenesená",K159,0)</f>
        <v>0</v>
      </c>
      <c r="BH159" s="156">
        <f>IF(O159="sníž. přenesená",K159,0)</f>
        <v>0</v>
      </c>
      <c r="BI159" s="156">
        <f>IF(O159="nulová",K159,0)</f>
        <v>0</v>
      </c>
      <c r="BJ159" s="15" t="s">
        <v>87</v>
      </c>
      <c r="BK159" s="156">
        <f>ROUND(P159*H159,2)</f>
        <v>0</v>
      </c>
      <c r="BL159" s="15" t="s">
        <v>158</v>
      </c>
      <c r="BM159" s="155" t="s">
        <v>1829</v>
      </c>
    </row>
    <row r="160" spans="2:65" s="1" customFormat="1" ht="29.25">
      <c r="B160" s="30"/>
      <c r="D160" s="157" t="s">
        <v>226</v>
      </c>
      <c r="F160" s="158" t="s">
        <v>1002</v>
      </c>
      <c r="I160" s="159"/>
      <c r="J160" s="159"/>
      <c r="M160" s="30"/>
      <c r="N160" s="160"/>
      <c r="X160" s="54"/>
      <c r="AT160" s="15" t="s">
        <v>226</v>
      </c>
      <c r="AU160" s="15" t="s">
        <v>93</v>
      </c>
    </row>
    <row r="161" spans="2:65" s="12" customFormat="1" ht="22.5">
      <c r="B161" s="161"/>
      <c r="D161" s="157" t="s">
        <v>303</v>
      </c>
      <c r="E161" s="162" t="s">
        <v>1</v>
      </c>
      <c r="F161" s="163" t="s">
        <v>1830</v>
      </c>
      <c r="H161" s="164">
        <v>103.95</v>
      </c>
      <c r="I161" s="165"/>
      <c r="J161" s="165"/>
      <c r="M161" s="161"/>
      <c r="N161" s="166"/>
      <c r="X161" s="167"/>
      <c r="AT161" s="162" t="s">
        <v>303</v>
      </c>
      <c r="AU161" s="162" t="s">
        <v>93</v>
      </c>
      <c r="AV161" s="12" t="s">
        <v>93</v>
      </c>
      <c r="AW161" s="12" t="s">
        <v>5</v>
      </c>
      <c r="AX161" s="12" t="s">
        <v>80</v>
      </c>
      <c r="AY161" s="162" t="s">
        <v>219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1831</v>
      </c>
      <c r="H162" s="164">
        <v>-9.24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80</v>
      </c>
      <c r="AY162" s="162" t="s">
        <v>219</v>
      </c>
    </row>
    <row r="163" spans="2:65" s="13" customFormat="1" ht="11.25">
      <c r="B163" s="171"/>
      <c r="D163" s="157" t="s">
        <v>303</v>
      </c>
      <c r="E163" s="172" t="s">
        <v>1</v>
      </c>
      <c r="F163" s="173" t="s">
        <v>362</v>
      </c>
      <c r="H163" s="174">
        <v>94.710000000000008</v>
      </c>
      <c r="I163" s="175"/>
      <c r="J163" s="175"/>
      <c r="M163" s="171"/>
      <c r="N163" s="176"/>
      <c r="X163" s="177"/>
      <c r="AT163" s="172" t="s">
        <v>303</v>
      </c>
      <c r="AU163" s="172" t="s">
        <v>93</v>
      </c>
      <c r="AV163" s="13" t="s">
        <v>158</v>
      </c>
      <c r="AW163" s="13" t="s">
        <v>4</v>
      </c>
      <c r="AX163" s="13" t="s">
        <v>87</v>
      </c>
      <c r="AY163" s="172" t="s">
        <v>219</v>
      </c>
    </row>
    <row r="164" spans="2:65" s="1" customFormat="1" ht="37.9" customHeight="1">
      <c r="B164" s="30"/>
      <c r="C164" s="142" t="s">
        <v>265</v>
      </c>
      <c r="D164" s="142" t="s">
        <v>220</v>
      </c>
      <c r="E164" s="143" t="s">
        <v>428</v>
      </c>
      <c r="F164" s="144" t="s">
        <v>429</v>
      </c>
      <c r="G164" s="145" t="s">
        <v>398</v>
      </c>
      <c r="H164" s="146">
        <v>20</v>
      </c>
      <c r="I164" s="147"/>
      <c r="J164" s="147"/>
      <c r="K164" s="148">
        <f>ROUND(P164*H164,2)</f>
        <v>0</v>
      </c>
      <c r="L164" s="149"/>
      <c r="M164" s="30"/>
      <c r="N164" s="150" t="s">
        <v>1</v>
      </c>
      <c r="O164" s="151" t="s">
        <v>43</v>
      </c>
      <c r="P164" s="152">
        <f>I164+J164</f>
        <v>0</v>
      </c>
      <c r="Q164" s="152">
        <f>ROUND(I164*H164,2)</f>
        <v>0</v>
      </c>
      <c r="R164" s="152">
        <f>ROUND(J164*H164,2)</f>
        <v>0</v>
      </c>
      <c r="T164" s="153">
        <f>S164*H164</f>
        <v>0</v>
      </c>
      <c r="U164" s="153">
        <v>0</v>
      </c>
      <c r="V164" s="153">
        <f>U164*H164</f>
        <v>0</v>
      </c>
      <c r="W164" s="153">
        <v>0</v>
      </c>
      <c r="X164" s="154">
        <f>W164*H164</f>
        <v>0</v>
      </c>
      <c r="AR164" s="155" t="s">
        <v>158</v>
      </c>
      <c r="AT164" s="155" t="s">
        <v>220</v>
      </c>
      <c r="AU164" s="155" t="s">
        <v>93</v>
      </c>
      <c r="AY164" s="15" t="s">
        <v>219</v>
      </c>
      <c r="BE164" s="156">
        <f>IF(O164="základní",K164,0)</f>
        <v>0</v>
      </c>
      <c r="BF164" s="156">
        <f>IF(O164="snížená",K164,0)</f>
        <v>0</v>
      </c>
      <c r="BG164" s="156">
        <f>IF(O164="zákl. přenesená",K164,0)</f>
        <v>0</v>
      </c>
      <c r="BH164" s="156">
        <f>IF(O164="sníž. přenesená",K164,0)</f>
        <v>0</v>
      </c>
      <c r="BI164" s="156">
        <f>IF(O164="nulová",K164,0)</f>
        <v>0</v>
      </c>
      <c r="BJ164" s="15" t="s">
        <v>87</v>
      </c>
      <c r="BK164" s="156">
        <f>ROUND(P164*H164,2)</f>
        <v>0</v>
      </c>
      <c r="BL164" s="15" t="s">
        <v>158</v>
      </c>
      <c r="BM164" s="155" t="s">
        <v>1832</v>
      </c>
    </row>
    <row r="165" spans="2:65" s="1" customFormat="1" ht="39">
      <c r="B165" s="30"/>
      <c r="D165" s="157" t="s">
        <v>226</v>
      </c>
      <c r="F165" s="158" t="s">
        <v>431</v>
      </c>
      <c r="I165" s="159"/>
      <c r="J165" s="159"/>
      <c r="M165" s="30"/>
      <c r="N165" s="160"/>
      <c r="X165" s="54"/>
      <c r="AT165" s="15" t="s">
        <v>226</v>
      </c>
      <c r="AU165" s="15" t="s">
        <v>93</v>
      </c>
    </row>
    <row r="166" spans="2:65" s="12" customFormat="1" ht="11.25">
      <c r="B166" s="161"/>
      <c r="D166" s="157" t="s">
        <v>303</v>
      </c>
      <c r="E166" s="162" t="s">
        <v>1</v>
      </c>
      <c r="F166" s="163" t="s">
        <v>323</v>
      </c>
      <c r="H166" s="164">
        <v>20</v>
      </c>
      <c r="I166" s="165"/>
      <c r="J166" s="165"/>
      <c r="M166" s="161"/>
      <c r="N166" s="166"/>
      <c r="X166" s="167"/>
      <c r="AT166" s="162" t="s">
        <v>303</v>
      </c>
      <c r="AU166" s="162" t="s">
        <v>93</v>
      </c>
      <c r="AV166" s="12" t="s">
        <v>93</v>
      </c>
      <c r="AW166" s="12" t="s">
        <v>5</v>
      </c>
      <c r="AX166" s="12" t="s">
        <v>87</v>
      </c>
      <c r="AY166" s="162" t="s">
        <v>219</v>
      </c>
    </row>
    <row r="167" spans="2:65" s="1" customFormat="1" ht="33" customHeight="1">
      <c r="B167" s="30"/>
      <c r="C167" s="142" t="s">
        <v>270</v>
      </c>
      <c r="D167" s="142" t="s">
        <v>220</v>
      </c>
      <c r="E167" s="143" t="s">
        <v>1006</v>
      </c>
      <c r="F167" s="144" t="s">
        <v>1007</v>
      </c>
      <c r="G167" s="145" t="s">
        <v>398</v>
      </c>
      <c r="H167" s="146">
        <v>98.388000000000005</v>
      </c>
      <c r="I167" s="147"/>
      <c r="J167" s="147"/>
      <c r="K167" s="148">
        <f>ROUND(P167*H167,2)</f>
        <v>0</v>
      </c>
      <c r="L167" s="149"/>
      <c r="M167" s="30"/>
      <c r="N167" s="150" t="s">
        <v>1</v>
      </c>
      <c r="O167" s="151" t="s">
        <v>43</v>
      </c>
      <c r="P167" s="152">
        <f>I167+J167</f>
        <v>0</v>
      </c>
      <c r="Q167" s="152">
        <f>ROUND(I167*H167,2)</f>
        <v>0</v>
      </c>
      <c r="R167" s="152">
        <f>ROUND(J167*H167,2)</f>
        <v>0</v>
      </c>
      <c r="T167" s="153">
        <f>S167*H167</f>
        <v>0</v>
      </c>
      <c r="U167" s="153">
        <v>0</v>
      </c>
      <c r="V167" s="153">
        <f>U167*H167</f>
        <v>0</v>
      </c>
      <c r="W167" s="153">
        <v>0</v>
      </c>
      <c r="X167" s="154">
        <f>W167*H167</f>
        <v>0</v>
      </c>
      <c r="AR167" s="155" t="s">
        <v>158</v>
      </c>
      <c r="AT167" s="155" t="s">
        <v>220</v>
      </c>
      <c r="AU167" s="155" t="s">
        <v>93</v>
      </c>
      <c r="AY167" s="15" t="s">
        <v>219</v>
      </c>
      <c r="BE167" s="156">
        <f>IF(O167="základní",K167,0)</f>
        <v>0</v>
      </c>
      <c r="BF167" s="156">
        <f>IF(O167="snížená",K167,0)</f>
        <v>0</v>
      </c>
      <c r="BG167" s="156">
        <f>IF(O167="zákl. přenesená",K167,0)</f>
        <v>0</v>
      </c>
      <c r="BH167" s="156">
        <f>IF(O167="sníž. přenesená",K167,0)</f>
        <v>0</v>
      </c>
      <c r="BI167" s="156">
        <f>IF(O167="nulová",K167,0)</f>
        <v>0</v>
      </c>
      <c r="BJ167" s="15" t="s">
        <v>87</v>
      </c>
      <c r="BK167" s="156">
        <f>ROUND(P167*H167,2)</f>
        <v>0</v>
      </c>
      <c r="BL167" s="15" t="s">
        <v>158</v>
      </c>
      <c r="BM167" s="155" t="s">
        <v>1833</v>
      </c>
    </row>
    <row r="168" spans="2:65" s="1" customFormat="1" ht="29.25">
      <c r="B168" s="30"/>
      <c r="D168" s="157" t="s">
        <v>226</v>
      </c>
      <c r="F168" s="158" t="s">
        <v>1009</v>
      </c>
      <c r="I168" s="159"/>
      <c r="J168" s="159"/>
      <c r="M168" s="30"/>
      <c r="N168" s="160"/>
      <c r="X168" s="54"/>
      <c r="AT168" s="15" t="s">
        <v>226</v>
      </c>
      <c r="AU168" s="15" t="s">
        <v>93</v>
      </c>
    </row>
    <row r="169" spans="2:65" s="12" customFormat="1" ht="22.5">
      <c r="B169" s="161"/>
      <c r="D169" s="157" t="s">
        <v>303</v>
      </c>
      <c r="E169" s="162" t="s">
        <v>1</v>
      </c>
      <c r="F169" s="163" t="s">
        <v>1834</v>
      </c>
      <c r="H169" s="164">
        <v>109.9375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2" customFormat="1" ht="11.25">
      <c r="B170" s="161"/>
      <c r="D170" s="157" t="s">
        <v>303</v>
      </c>
      <c r="E170" s="162" t="s">
        <v>1</v>
      </c>
      <c r="F170" s="163" t="s">
        <v>1835</v>
      </c>
      <c r="H170" s="164">
        <v>-11.55</v>
      </c>
      <c r="I170" s="165"/>
      <c r="J170" s="165"/>
      <c r="M170" s="161"/>
      <c r="N170" s="166"/>
      <c r="X170" s="167"/>
      <c r="AT170" s="162" t="s">
        <v>303</v>
      </c>
      <c r="AU170" s="162" t="s">
        <v>93</v>
      </c>
      <c r="AV170" s="12" t="s">
        <v>93</v>
      </c>
      <c r="AW170" s="12" t="s">
        <v>5</v>
      </c>
      <c r="AX170" s="12" t="s">
        <v>80</v>
      </c>
      <c r="AY170" s="162" t="s">
        <v>219</v>
      </c>
    </row>
    <row r="171" spans="2:65" s="13" customFormat="1" ht="11.25">
      <c r="B171" s="171"/>
      <c r="D171" s="157" t="s">
        <v>303</v>
      </c>
      <c r="E171" s="172" t="s">
        <v>1</v>
      </c>
      <c r="F171" s="173" t="s">
        <v>362</v>
      </c>
      <c r="H171" s="174">
        <v>98.387500000000003</v>
      </c>
      <c r="I171" s="175"/>
      <c r="J171" s="175"/>
      <c r="M171" s="171"/>
      <c r="N171" s="176"/>
      <c r="X171" s="177"/>
      <c r="AT171" s="172" t="s">
        <v>303</v>
      </c>
      <c r="AU171" s="172" t="s">
        <v>93</v>
      </c>
      <c r="AV171" s="13" t="s">
        <v>158</v>
      </c>
      <c r="AW171" s="13" t="s">
        <v>4</v>
      </c>
      <c r="AX171" s="13" t="s">
        <v>87</v>
      </c>
      <c r="AY171" s="172" t="s">
        <v>219</v>
      </c>
    </row>
    <row r="172" spans="2:65" s="1" customFormat="1" ht="33" customHeight="1">
      <c r="B172" s="30"/>
      <c r="C172" s="142" t="s">
        <v>9</v>
      </c>
      <c r="D172" s="142" t="s">
        <v>220</v>
      </c>
      <c r="E172" s="143" t="s">
        <v>444</v>
      </c>
      <c r="F172" s="144" t="s">
        <v>445</v>
      </c>
      <c r="G172" s="145" t="s">
        <v>398</v>
      </c>
      <c r="H172" s="146">
        <v>14.839</v>
      </c>
      <c r="I172" s="147"/>
      <c r="J172" s="147"/>
      <c r="K172" s="148">
        <f>ROUND(P172*H172,2)</f>
        <v>0</v>
      </c>
      <c r="L172" s="149"/>
      <c r="M172" s="30"/>
      <c r="N172" s="150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0</v>
      </c>
      <c r="V172" s="153">
        <f>U172*H172</f>
        <v>0</v>
      </c>
      <c r="W172" s="153">
        <v>0</v>
      </c>
      <c r="X172" s="154">
        <f>W172*H172</f>
        <v>0</v>
      </c>
      <c r="AR172" s="155" t="s">
        <v>158</v>
      </c>
      <c r="AT172" s="155" t="s">
        <v>220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158</v>
      </c>
      <c r="BM172" s="155" t="s">
        <v>1836</v>
      </c>
    </row>
    <row r="173" spans="2:65" s="1" customFormat="1" ht="29.25">
      <c r="B173" s="30"/>
      <c r="D173" s="157" t="s">
        <v>226</v>
      </c>
      <c r="F173" s="158" t="s">
        <v>447</v>
      </c>
      <c r="I173" s="159"/>
      <c r="J173" s="159"/>
      <c r="M173" s="30"/>
      <c r="N173" s="160"/>
      <c r="X173" s="54"/>
      <c r="AT173" s="15" t="s">
        <v>226</v>
      </c>
      <c r="AU173" s="15" t="s">
        <v>93</v>
      </c>
    </row>
    <row r="174" spans="2:65" s="12" customFormat="1" ht="22.5">
      <c r="B174" s="161"/>
      <c r="D174" s="157" t="s">
        <v>303</v>
      </c>
      <c r="E174" s="162" t="s">
        <v>1</v>
      </c>
      <c r="F174" s="163" t="s">
        <v>1837</v>
      </c>
      <c r="H174" s="164">
        <v>15.99375</v>
      </c>
      <c r="I174" s="165"/>
      <c r="J174" s="165"/>
      <c r="M174" s="161"/>
      <c r="N174" s="166"/>
      <c r="X174" s="167"/>
      <c r="AT174" s="162" t="s">
        <v>303</v>
      </c>
      <c r="AU174" s="162" t="s">
        <v>93</v>
      </c>
      <c r="AV174" s="12" t="s">
        <v>93</v>
      </c>
      <c r="AW174" s="12" t="s">
        <v>5</v>
      </c>
      <c r="AX174" s="12" t="s">
        <v>80</v>
      </c>
      <c r="AY174" s="162" t="s">
        <v>219</v>
      </c>
    </row>
    <row r="175" spans="2:65" s="12" customFormat="1" ht="11.25">
      <c r="B175" s="161"/>
      <c r="D175" s="157" t="s">
        <v>303</v>
      </c>
      <c r="E175" s="162" t="s">
        <v>1</v>
      </c>
      <c r="F175" s="163" t="s">
        <v>1838</v>
      </c>
      <c r="H175" s="164">
        <v>-1.155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80</v>
      </c>
      <c r="AY175" s="162" t="s">
        <v>219</v>
      </c>
    </row>
    <row r="176" spans="2:65" s="13" customFormat="1" ht="11.25">
      <c r="B176" s="171"/>
      <c r="D176" s="157" t="s">
        <v>303</v>
      </c>
      <c r="E176" s="172" t="s">
        <v>1</v>
      </c>
      <c r="F176" s="173" t="s">
        <v>362</v>
      </c>
      <c r="H176" s="174">
        <v>14.838750000000001</v>
      </c>
      <c r="I176" s="175"/>
      <c r="J176" s="175"/>
      <c r="M176" s="171"/>
      <c r="N176" s="176"/>
      <c r="X176" s="177"/>
      <c r="AT176" s="172" t="s">
        <v>303</v>
      </c>
      <c r="AU176" s="172" t="s">
        <v>93</v>
      </c>
      <c r="AV176" s="13" t="s">
        <v>158</v>
      </c>
      <c r="AW176" s="13" t="s">
        <v>4</v>
      </c>
      <c r="AX176" s="13" t="s">
        <v>87</v>
      </c>
      <c r="AY176" s="172" t="s">
        <v>219</v>
      </c>
    </row>
    <row r="177" spans="2:65" s="1" customFormat="1" ht="33" customHeight="1">
      <c r="B177" s="30"/>
      <c r="C177" s="142" t="s">
        <v>279</v>
      </c>
      <c r="D177" s="142" t="s">
        <v>220</v>
      </c>
      <c r="E177" s="143" t="s">
        <v>450</v>
      </c>
      <c r="F177" s="144" t="s">
        <v>451</v>
      </c>
      <c r="G177" s="145" t="s">
        <v>398</v>
      </c>
      <c r="H177" s="146">
        <v>11.839</v>
      </c>
      <c r="I177" s="147"/>
      <c r="J177" s="147"/>
      <c r="K177" s="148">
        <f>ROUND(P177*H177,2)</f>
        <v>0</v>
      </c>
      <c r="L177" s="149"/>
      <c r="M177" s="30"/>
      <c r="N177" s="150" t="s">
        <v>1</v>
      </c>
      <c r="O177" s="151" t="s">
        <v>43</v>
      </c>
      <c r="P177" s="152">
        <f>I177+J177</f>
        <v>0</v>
      </c>
      <c r="Q177" s="152">
        <f>ROUND(I177*H177,2)</f>
        <v>0</v>
      </c>
      <c r="R177" s="152">
        <f>ROUND(J177*H177,2)</f>
        <v>0</v>
      </c>
      <c r="T177" s="153">
        <f>S177*H177</f>
        <v>0</v>
      </c>
      <c r="U177" s="153">
        <v>0</v>
      </c>
      <c r="V177" s="153">
        <f>U177*H177</f>
        <v>0</v>
      </c>
      <c r="W177" s="153">
        <v>0</v>
      </c>
      <c r="X177" s="154">
        <f>W177*H177</f>
        <v>0</v>
      </c>
      <c r="AR177" s="155" t="s">
        <v>158</v>
      </c>
      <c r="AT177" s="155" t="s">
        <v>220</v>
      </c>
      <c r="AU177" s="155" t="s">
        <v>93</v>
      </c>
      <c r="AY177" s="15" t="s">
        <v>219</v>
      </c>
      <c r="BE177" s="156">
        <f>IF(O177="základní",K177,0)</f>
        <v>0</v>
      </c>
      <c r="BF177" s="156">
        <f>IF(O177="snížená",K177,0)</f>
        <v>0</v>
      </c>
      <c r="BG177" s="156">
        <f>IF(O177="zákl. přenesená",K177,0)</f>
        <v>0</v>
      </c>
      <c r="BH177" s="156">
        <f>IF(O177="sníž. přenesená",K177,0)</f>
        <v>0</v>
      </c>
      <c r="BI177" s="156">
        <f>IF(O177="nulová",K177,0)</f>
        <v>0</v>
      </c>
      <c r="BJ177" s="15" t="s">
        <v>87</v>
      </c>
      <c r="BK177" s="156">
        <f>ROUND(P177*H177,2)</f>
        <v>0</v>
      </c>
      <c r="BL177" s="15" t="s">
        <v>158</v>
      </c>
      <c r="BM177" s="155" t="s">
        <v>1839</v>
      </c>
    </row>
    <row r="178" spans="2:65" s="1" customFormat="1" ht="29.25">
      <c r="B178" s="30"/>
      <c r="D178" s="157" t="s">
        <v>226</v>
      </c>
      <c r="F178" s="158" t="s">
        <v>453</v>
      </c>
      <c r="I178" s="159"/>
      <c r="J178" s="159"/>
      <c r="M178" s="30"/>
      <c r="N178" s="160"/>
      <c r="X178" s="54"/>
      <c r="AT178" s="15" t="s">
        <v>226</v>
      </c>
      <c r="AU178" s="15" t="s">
        <v>93</v>
      </c>
    </row>
    <row r="179" spans="2:65" s="12" customFormat="1" ht="22.5">
      <c r="B179" s="161"/>
      <c r="D179" s="157" t="s">
        <v>303</v>
      </c>
      <c r="E179" s="162" t="s">
        <v>1</v>
      </c>
      <c r="F179" s="163" t="s">
        <v>1840</v>
      </c>
      <c r="H179" s="164">
        <v>12.99375</v>
      </c>
      <c r="I179" s="165"/>
      <c r="J179" s="165"/>
      <c r="M179" s="161"/>
      <c r="N179" s="166"/>
      <c r="X179" s="167"/>
      <c r="AT179" s="162" t="s">
        <v>303</v>
      </c>
      <c r="AU179" s="162" t="s">
        <v>93</v>
      </c>
      <c r="AV179" s="12" t="s">
        <v>93</v>
      </c>
      <c r="AW179" s="12" t="s">
        <v>5</v>
      </c>
      <c r="AX179" s="12" t="s">
        <v>80</v>
      </c>
      <c r="AY179" s="162" t="s">
        <v>219</v>
      </c>
    </row>
    <row r="180" spans="2:65" s="12" customFormat="1" ht="11.25">
      <c r="B180" s="161"/>
      <c r="D180" s="157" t="s">
        <v>303</v>
      </c>
      <c r="E180" s="162" t="s">
        <v>1</v>
      </c>
      <c r="F180" s="163" t="s">
        <v>1838</v>
      </c>
      <c r="H180" s="164">
        <v>-1.155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80</v>
      </c>
      <c r="AY180" s="162" t="s">
        <v>219</v>
      </c>
    </row>
    <row r="181" spans="2:65" s="13" customFormat="1" ht="11.25">
      <c r="B181" s="171"/>
      <c r="D181" s="157" t="s">
        <v>303</v>
      </c>
      <c r="E181" s="172" t="s">
        <v>1</v>
      </c>
      <c r="F181" s="173" t="s">
        <v>362</v>
      </c>
      <c r="H181" s="174">
        <v>11.838750000000001</v>
      </c>
      <c r="I181" s="175"/>
      <c r="J181" s="175"/>
      <c r="M181" s="171"/>
      <c r="N181" s="176"/>
      <c r="X181" s="177"/>
      <c r="AT181" s="172" t="s">
        <v>303</v>
      </c>
      <c r="AU181" s="172" t="s">
        <v>93</v>
      </c>
      <c r="AV181" s="13" t="s">
        <v>158</v>
      </c>
      <c r="AW181" s="13" t="s">
        <v>4</v>
      </c>
      <c r="AX181" s="13" t="s">
        <v>87</v>
      </c>
      <c r="AY181" s="172" t="s">
        <v>219</v>
      </c>
    </row>
    <row r="182" spans="2:65" s="1" customFormat="1" ht="16.5" customHeight="1">
      <c r="B182" s="30"/>
      <c r="C182" s="178" t="s">
        <v>284</v>
      </c>
      <c r="D182" s="178" t="s">
        <v>460</v>
      </c>
      <c r="E182" s="179" t="s">
        <v>588</v>
      </c>
      <c r="F182" s="180" t="s">
        <v>589</v>
      </c>
      <c r="G182" s="181" t="s">
        <v>565</v>
      </c>
      <c r="H182" s="182">
        <v>97.007000000000005</v>
      </c>
      <c r="I182" s="183"/>
      <c r="J182" s="184"/>
      <c r="K182" s="185">
        <f>ROUND(P182*H182,2)</f>
        <v>0</v>
      </c>
      <c r="L182" s="184"/>
      <c r="M182" s="186"/>
      <c r="N182" s="187" t="s">
        <v>1</v>
      </c>
      <c r="O182" s="151" t="s">
        <v>43</v>
      </c>
      <c r="P182" s="152">
        <f>I182+J182</f>
        <v>0</v>
      </c>
      <c r="Q182" s="152">
        <f>ROUND(I182*H182,2)</f>
        <v>0</v>
      </c>
      <c r="R182" s="152">
        <f>ROUND(J182*H182,2)</f>
        <v>0</v>
      </c>
      <c r="T182" s="153">
        <f>S182*H182</f>
        <v>0</v>
      </c>
      <c r="U182" s="153">
        <v>1</v>
      </c>
      <c r="V182" s="153">
        <f>U182*H182</f>
        <v>97.007000000000005</v>
      </c>
      <c r="W182" s="153">
        <v>0</v>
      </c>
      <c r="X182" s="154">
        <f>W182*H182</f>
        <v>0</v>
      </c>
      <c r="AR182" s="155" t="s">
        <v>254</v>
      </c>
      <c r="AT182" s="155" t="s">
        <v>460</v>
      </c>
      <c r="AU182" s="155" t="s">
        <v>93</v>
      </c>
      <c r="AY182" s="15" t="s">
        <v>219</v>
      </c>
      <c r="BE182" s="156">
        <f>IF(O182="základní",K182,0)</f>
        <v>0</v>
      </c>
      <c r="BF182" s="156">
        <f>IF(O182="snížená",K182,0)</f>
        <v>0</v>
      </c>
      <c r="BG182" s="156">
        <f>IF(O182="zákl. přenesená",K182,0)</f>
        <v>0</v>
      </c>
      <c r="BH182" s="156">
        <f>IF(O182="sníž. přenesená",K182,0)</f>
        <v>0</v>
      </c>
      <c r="BI182" s="156">
        <f>IF(O182="nulová",K182,0)</f>
        <v>0</v>
      </c>
      <c r="BJ182" s="15" t="s">
        <v>87</v>
      </c>
      <c r="BK182" s="156">
        <f>ROUND(P182*H182,2)</f>
        <v>0</v>
      </c>
      <c r="BL182" s="15" t="s">
        <v>158</v>
      </c>
      <c r="BM182" s="155" t="s">
        <v>1841</v>
      </c>
    </row>
    <row r="183" spans="2:65" s="1" customFormat="1" ht="11.25">
      <c r="B183" s="30"/>
      <c r="D183" s="157" t="s">
        <v>226</v>
      </c>
      <c r="F183" s="158" t="s">
        <v>589</v>
      </c>
      <c r="I183" s="159"/>
      <c r="J183" s="159"/>
      <c r="M183" s="30"/>
      <c r="N183" s="160"/>
      <c r="X183" s="54"/>
      <c r="AT183" s="15" t="s">
        <v>226</v>
      </c>
      <c r="AU183" s="15" t="s">
        <v>93</v>
      </c>
    </row>
    <row r="184" spans="2:65" s="12" customFormat="1" ht="11.25">
      <c r="B184" s="161"/>
      <c r="D184" s="157" t="s">
        <v>303</v>
      </c>
      <c r="E184" s="162" t="s">
        <v>1</v>
      </c>
      <c r="F184" s="163" t="s">
        <v>1842</v>
      </c>
      <c r="H184" s="164">
        <v>-41.712790000000005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80</v>
      </c>
      <c r="AY184" s="162" t="s">
        <v>219</v>
      </c>
    </row>
    <row r="185" spans="2:65" s="12" customFormat="1" ht="11.25">
      <c r="B185" s="161"/>
      <c r="D185" s="157" t="s">
        <v>303</v>
      </c>
      <c r="E185" s="162" t="s">
        <v>1</v>
      </c>
      <c r="F185" s="163" t="s">
        <v>1843</v>
      </c>
      <c r="H185" s="164">
        <v>138.71999999999997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80</v>
      </c>
      <c r="AY185" s="162" t="s">
        <v>219</v>
      </c>
    </row>
    <row r="186" spans="2:65" s="13" customFormat="1" ht="11.25">
      <c r="B186" s="171"/>
      <c r="D186" s="157" t="s">
        <v>303</v>
      </c>
      <c r="E186" s="172" t="s">
        <v>1</v>
      </c>
      <c r="F186" s="173" t="s">
        <v>362</v>
      </c>
      <c r="H186" s="174">
        <v>97.007209999999958</v>
      </c>
      <c r="I186" s="175"/>
      <c r="J186" s="175"/>
      <c r="M186" s="171"/>
      <c r="N186" s="176"/>
      <c r="X186" s="177"/>
      <c r="AT186" s="172" t="s">
        <v>303</v>
      </c>
      <c r="AU186" s="172" t="s">
        <v>93</v>
      </c>
      <c r="AV186" s="13" t="s">
        <v>158</v>
      </c>
      <c r="AW186" s="13" t="s">
        <v>4</v>
      </c>
      <c r="AX186" s="13" t="s">
        <v>87</v>
      </c>
      <c r="AY186" s="172" t="s">
        <v>219</v>
      </c>
    </row>
    <row r="187" spans="2:65" s="1" customFormat="1" ht="21.75" customHeight="1">
      <c r="B187" s="30"/>
      <c r="C187" s="142" t="s">
        <v>291</v>
      </c>
      <c r="D187" s="142" t="s">
        <v>220</v>
      </c>
      <c r="E187" s="143" t="s">
        <v>503</v>
      </c>
      <c r="F187" s="144" t="s">
        <v>504</v>
      </c>
      <c r="G187" s="145" t="s">
        <v>353</v>
      </c>
      <c r="H187" s="146">
        <v>483.75</v>
      </c>
      <c r="I187" s="147"/>
      <c r="J187" s="147"/>
      <c r="K187" s="148">
        <f>ROUND(P187*H187,2)</f>
        <v>0</v>
      </c>
      <c r="L187" s="149"/>
      <c r="M187" s="30"/>
      <c r="N187" s="150" t="s">
        <v>1</v>
      </c>
      <c r="O187" s="151" t="s">
        <v>43</v>
      </c>
      <c r="P187" s="152">
        <f>I187+J187</f>
        <v>0</v>
      </c>
      <c r="Q187" s="152">
        <f>ROUND(I187*H187,2)</f>
        <v>0</v>
      </c>
      <c r="R187" s="152">
        <f>ROUND(J187*H187,2)</f>
        <v>0</v>
      </c>
      <c r="T187" s="153">
        <f>S187*H187</f>
        <v>0</v>
      </c>
      <c r="U187" s="153">
        <v>5.8E-4</v>
      </c>
      <c r="V187" s="153">
        <f>U187*H187</f>
        <v>0.28057500000000002</v>
      </c>
      <c r="W187" s="153">
        <v>0</v>
      </c>
      <c r="X187" s="154">
        <f>W187*H187</f>
        <v>0</v>
      </c>
      <c r="AR187" s="155" t="s">
        <v>158</v>
      </c>
      <c r="AT187" s="155" t="s">
        <v>220</v>
      </c>
      <c r="AU187" s="155" t="s">
        <v>93</v>
      </c>
      <c r="AY187" s="15" t="s">
        <v>219</v>
      </c>
      <c r="BE187" s="156">
        <f>IF(O187="základní",K187,0)</f>
        <v>0</v>
      </c>
      <c r="BF187" s="156">
        <f>IF(O187="snížená",K187,0)</f>
        <v>0</v>
      </c>
      <c r="BG187" s="156">
        <f>IF(O187="zákl. přenesená",K187,0)</f>
        <v>0</v>
      </c>
      <c r="BH187" s="156">
        <f>IF(O187="sníž. přenesená",K187,0)</f>
        <v>0</v>
      </c>
      <c r="BI187" s="156">
        <f>IF(O187="nulová",K187,0)</f>
        <v>0</v>
      </c>
      <c r="BJ187" s="15" t="s">
        <v>87</v>
      </c>
      <c r="BK187" s="156">
        <f>ROUND(P187*H187,2)</f>
        <v>0</v>
      </c>
      <c r="BL187" s="15" t="s">
        <v>158</v>
      </c>
      <c r="BM187" s="155" t="s">
        <v>1844</v>
      </c>
    </row>
    <row r="188" spans="2:65" s="1" customFormat="1" ht="19.5">
      <c r="B188" s="30"/>
      <c r="D188" s="157" t="s">
        <v>226</v>
      </c>
      <c r="F188" s="158" t="s">
        <v>506</v>
      </c>
      <c r="I188" s="159"/>
      <c r="J188" s="159"/>
      <c r="M188" s="30"/>
      <c r="N188" s="160"/>
      <c r="X188" s="54"/>
      <c r="AT188" s="15" t="s">
        <v>226</v>
      </c>
      <c r="AU188" s="15" t="s">
        <v>93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1845</v>
      </c>
      <c r="H189" s="164">
        <v>483.75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87</v>
      </c>
      <c r="AY189" s="162" t="s">
        <v>219</v>
      </c>
    </row>
    <row r="190" spans="2:65" s="1" customFormat="1" ht="21.75" customHeight="1">
      <c r="B190" s="30"/>
      <c r="C190" s="142" t="s">
        <v>298</v>
      </c>
      <c r="D190" s="142" t="s">
        <v>220</v>
      </c>
      <c r="E190" s="143" t="s">
        <v>508</v>
      </c>
      <c r="F190" s="144" t="s">
        <v>509</v>
      </c>
      <c r="G190" s="145" t="s">
        <v>353</v>
      </c>
      <c r="H190" s="146">
        <v>483.75</v>
      </c>
      <c r="I190" s="147"/>
      <c r="J190" s="147"/>
      <c r="K190" s="148">
        <f>ROUND(P190*H190,2)</f>
        <v>0</v>
      </c>
      <c r="L190" s="149"/>
      <c r="M190" s="30"/>
      <c r="N190" s="150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0</v>
      </c>
      <c r="V190" s="153">
        <f>U190*H190</f>
        <v>0</v>
      </c>
      <c r="W190" s="153">
        <v>0</v>
      </c>
      <c r="X190" s="154">
        <f>W190*H190</f>
        <v>0</v>
      </c>
      <c r="AR190" s="155" t="s">
        <v>158</v>
      </c>
      <c r="AT190" s="155" t="s">
        <v>220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158</v>
      </c>
      <c r="BM190" s="155" t="s">
        <v>1846</v>
      </c>
    </row>
    <row r="191" spans="2:65" s="1" customFormat="1" ht="19.5">
      <c r="B191" s="30"/>
      <c r="D191" s="157" t="s">
        <v>226</v>
      </c>
      <c r="F191" s="158" t="s">
        <v>511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11.25">
      <c r="B192" s="161"/>
      <c r="D192" s="157" t="s">
        <v>303</v>
      </c>
      <c r="E192" s="162" t="s">
        <v>1</v>
      </c>
      <c r="F192" s="163" t="s">
        <v>1845</v>
      </c>
      <c r="H192" s="164">
        <v>483.75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87</v>
      </c>
      <c r="AY192" s="162" t="s">
        <v>219</v>
      </c>
    </row>
    <row r="193" spans="2:65" s="1" customFormat="1" ht="24.2" customHeight="1">
      <c r="B193" s="30"/>
      <c r="C193" s="142" t="s">
        <v>306</v>
      </c>
      <c r="D193" s="142" t="s">
        <v>220</v>
      </c>
      <c r="E193" s="143" t="s">
        <v>513</v>
      </c>
      <c r="F193" s="144" t="s">
        <v>514</v>
      </c>
      <c r="G193" s="145" t="s">
        <v>398</v>
      </c>
      <c r="H193" s="146">
        <v>426.19499999999999</v>
      </c>
      <c r="I193" s="147"/>
      <c r="J193" s="147"/>
      <c r="K193" s="148">
        <f>ROUND(P193*H193,2)</f>
        <v>0</v>
      </c>
      <c r="L193" s="149"/>
      <c r="M193" s="30"/>
      <c r="N193" s="150" t="s">
        <v>1</v>
      </c>
      <c r="O193" s="151" t="s">
        <v>43</v>
      </c>
      <c r="P193" s="152">
        <f>I193+J193</f>
        <v>0</v>
      </c>
      <c r="Q193" s="152">
        <f>ROUND(I193*H193,2)</f>
        <v>0</v>
      </c>
      <c r="R193" s="152">
        <f>ROUND(J193*H193,2)</f>
        <v>0</v>
      </c>
      <c r="T193" s="153">
        <f>S193*H193</f>
        <v>0</v>
      </c>
      <c r="U193" s="153">
        <v>0</v>
      </c>
      <c r="V193" s="153">
        <f>U193*H193</f>
        <v>0</v>
      </c>
      <c r="W193" s="153">
        <v>0</v>
      </c>
      <c r="X193" s="154">
        <f>W193*H193</f>
        <v>0</v>
      </c>
      <c r="AR193" s="155" t="s">
        <v>158</v>
      </c>
      <c r="AT193" s="155" t="s">
        <v>220</v>
      </c>
      <c r="AU193" s="155" t="s">
        <v>93</v>
      </c>
      <c r="AY193" s="15" t="s">
        <v>219</v>
      </c>
      <c r="BE193" s="156">
        <f>IF(O193="základní",K193,0)</f>
        <v>0</v>
      </c>
      <c r="BF193" s="156">
        <f>IF(O193="snížená",K193,0)</f>
        <v>0</v>
      </c>
      <c r="BG193" s="156">
        <f>IF(O193="zákl. přenesená",K193,0)</f>
        <v>0</v>
      </c>
      <c r="BH193" s="156">
        <f>IF(O193="sníž. přenesená",K193,0)</f>
        <v>0</v>
      </c>
      <c r="BI193" s="156">
        <f>IF(O193="nulová",K193,0)</f>
        <v>0</v>
      </c>
      <c r="BJ193" s="15" t="s">
        <v>87</v>
      </c>
      <c r="BK193" s="156">
        <f>ROUND(P193*H193,2)</f>
        <v>0</v>
      </c>
      <c r="BL193" s="15" t="s">
        <v>158</v>
      </c>
      <c r="BM193" s="155" t="s">
        <v>1847</v>
      </c>
    </row>
    <row r="194" spans="2:65" s="1" customFormat="1" ht="39">
      <c r="B194" s="30"/>
      <c r="D194" s="157" t="s">
        <v>226</v>
      </c>
      <c r="F194" s="158" t="s">
        <v>516</v>
      </c>
      <c r="I194" s="159"/>
      <c r="J194" s="159"/>
      <c r="M194" s="30"/>
      <c r="N194" s="160"/>
      <c r="X194" s="54"/>
      <c r="AT194" s="15" t="s">
        <v>226</v>
      </c>
      <c r="AU194" s="15" t="s">
        <v>93</v>
      </c>
    </row>
    <row r="195" spans="2:65" s="12" customFormat="1" ht="22.5">
      <c r="B195" s="161"/>
      <c r="D195" s="157" t="s">
        <v>303</v>
      </c>
      <c r="E195" s="162" t="s">
        <v>1</v>
      </c>
      <c r="F195" s="163" t="s">
        <v>1848</v>
      </c>
      <c r="H195" s="164">
        <v>467.77499999999998</v>
      </c>
      <c r="I195" s="165"/>
      <c r="J195" s="165"/>
      <c r="M195" s="161"/>
      <c r="N195" s="166"/>
      <c r="X195" s="167"/>
      <c r="AT195" s="162" t="s">
        <v>303</v>
      </c>
      <c r="AU195" s="162" t="s">
        <v>93</v>
      </c>
      <c r="AV195" s="12" t="s">
        <v>93</v>
      </c>
      <c r="AW195" s="12" t="s">
        <v>5</v>
      </c>
      <c r="AX195" s="12" t="s">
        <v>80</v>
      </c>
      <c r="AY195" s="162" t="s">
        <v>219</v>
      </c>
    </row>
    <row r="196" spans="2:65" s="12" customFormat="1" ht="11.25">
      <c r="B196" s="161"/>
      <c r="D196" s="157" t="s">
        <v>303</v>
      </c>
      <c r="E196" s="162" t="s">
        <v>1</v>
      </c>
      <c r="F196" s="163" t="s">
        <v>1849</v>
      </c>
      <c r="H196" s="164">
        <v>-41.580000000000005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80</v>
      </c>
      <c r="AY196" s="162" t="s">
        <v>219</v>
      </c>
    </row>
    <row r="197" spans="2:65" s="13" customFormat="1" ht="11.25">
      <c r="B197" s="171"/>
      <c r="D197" s="157" t="s">
        <v>303</v>
      </c>
      <c r="E197" s="172" t="s">
        <v>1</v>
      </c>
      <c r="F197" s="173" t="s">
        <v>362</v>
      </c>
      <c r="H197" s="174">
        <v>426.19499999999999</v>
      </c>
      <c r="I197" s="175"/>
      <c r="J197" s="175"/>
      <c r="M197" s="171"/>
      <c r="N197" s="176"/>
      <c r="X197" s="177"/>
      <c r="AT197" s="172" t="s">
        <v>303</v>
      </c>
      <c r="AU197" s="172" t="s">
        <v>93</v>
      </c>
      <c r="AV197" s="13" t="s">
        <v>158</v>
      </c>
      <c r="AW197" s="13" t="s">
        <v>4</v>
      </c>
      <c r="AX197" s="13" t="s">
        <v>87</v>
      </c>
      <c r="AY197" s="172" t="s">
        <v>219</v>
      </c>
    </row>
    <row r="198" spans="2:65" s="1" customFormat="1" ht="24.2" customHeight="1">
      <c r="B198" s="30"/>
      <c r="C198" s="142" t="s">
        <v>313</v>
      </c>
      <c r="D198" s="142" t="s">
        <v>220</v>
      </c>
      <c r="E198" s="143" t="s">
        <v>521</v>
      </c>
      <c r="F198" s="144" t="s">
        <v>522</v>
      </c>
      <c r="G198" s="145" t="s">
        <v>398</v>
      </c>
      <c r="H198" s="146">
        <v>53.354999999999997</v>
      </c>
      <c r="I198" s="147"/>
      <c r="J198" s="147"/>
      <c r="K198" s="148">
        <f>ROUND(P198*H198,2)</f>
        <v>0</v>
      </c>
      <c r="L198" s="149"/>
      <c r="M198" s="30"/>
      <c r="N198" s="150" t="s">
        <v>1</v>
      </c>
      <c r="O198" s="151" t="s">
        <v>43</v>
      </c>
      <c r="P198" s="152">
        <f>I198+J198</f>
        <v>0</v>
      </c>
      <c r="Q198" s="152">
        <f>ROUND(I198*H198,2)</f>
        <v>0</v>
      </c>
      <c r="R198" s="152">
        <f>ROUND(J198*H198,2)</f>
        <v>0</v>
      </c>
      <c r="T198" s="153">
        <f>S198*H198</f>
        <v>0</v>
      </c>
      <c r="U198" s="153">
        <v>0</v>
      </c>
      <c r="V198" s="153">
        <f>U198*H198</f>
        <v>0</v>
      </c>
      <c r="W198" s="153">
        <v>0</v>
      </c>
      <c r="X198" s="154">
        <f>W198*H198</f>
        <v>0</v>
      </c>
      <c r="AR198" s="155" t="s">
        <v>158</v>
      </c>
      <c r="AT198" s="155" t="s">
        <v>220</v>
      </c>
      <c r="AU198" s="155" t="s">
        <v>93</v>
      </c>
      <c r="AY198" s="15" t="s">
        <v>219</v>
      </c>
      <c r="BE198" s="156">
        <f>IF(O198="základní",K198,0)</f>
        <v>0</v>
      </c>
      <c r="BF198" s="156">
        <f>IF(O198="snížená",K198,0)</f>
        <v>0</v>
      </c>
      <c r="BG198" s="156">
        <f>IF(O198="zákl. přenesená",K198,0)</f>
        <v>0</v>
      </c>
      <c r="BH198" s="156">
        <f>IF(O198="sníž. přenesená",K198,0)</f>
        <v>0</v>
      </c>
      <c r="BI198" s="156">
        <f>IF(O198="nulová",K198,0)</f>
        <v>0</v>
      </c>
      <c r="BJ198" s="15" t="s">
        <v>87</v>
      </c>
      <c r="BK198" s="156">
        <f>ROUND(P198*H198,2)</f>
        <v>0</v>
      </c>
      <c r="BL198" s="15" t="s">
        <v>158</v>
      </c>
      <c r="BM198" s="155" t="s">
        <v>1850</v>
      </c>
    </row>
    <row r="199" spans="2:65" s="1" customFormat="1" ht="39">
      <c r="B199" s="30"/>
      <c r="D199" s="157" t="s">
        <v>226</v>
      </c>
      <c r="F199" s="158" t="s">
        <v>524</v>
      </c>
      <c r="I199" s="159"/>
      <c r="J199" s="159"/>
      <c r="M199" s="30"/>
      <c r="N199" s="160"/>
      <c r="X199" s="54"/>
      <c r="AT199" s="15" t="s">
        <v>226</v>
      </c>
      <c r="AU199" s="15" t="s">
        <v>93</v>
      </c>
    </row>
    <row r="200" spans="2:65" s="12" customFormat="1" ht="22.5">
      <c r="B200" s="161"/>
      <c r="D200" s="157" t="s">
        <v>303</v>
      </c>
      <c r="E200" s="162" t="s">
        <v>1</v>
      </c>
      <c r="F200" s="163" t="s">
        <v>1851</v>
      </c>
      <c r="H200" s="164">
        <v>57.975000000000001</v>
      </c>
      <c r="I200" s="165"/>
      <c r="J200" s="165"/>
      <c r="M200" s="161"/>
      <c r="N200" s="166"/>
      <c r="X200" s="167"/>
      <c r="AT200" s="162" t="s">
        <v>303</v>
      </c>
      <c r="AU200" s="162" t="s">
        <v>93</v>
      </c>
      <c r="AV200" s="12" t="s">
        <v>93</v>
      </c>
      <c r="AW200" s="12" t="s">
        <v>5</v>
      </c>
      <c r="AX200" s="12" t="s">
        <v>80</v>
      </c>
      <c r="AY200" s="162" t="s">
        <v>219</v>
      </c>
    </row>
    <row r="201" spans="2:65" s="12" customFormat="1" ht="11.25">
      <c r="B201" s="161"/>
      <c r="D201" s="157" t="s">
        <v>303</v>
      </c>
      <c r="E201" s="162" t="s">
        <v>1</v>
      </c>
      <c r="F201" s="163" t="s">
        <v>1852</v>
      </c>
      <c r="H201" s="164">
        <v>-4.62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3" customFormat="1" ht="11.25">
      <c r="B202" s="171"/>
      <c r="D202" s="157" t="s">
        <v>303</v>
      </c>
      <c r="E202" s="172" t="s">
        <v>1</v>
      </c>
      <c r="F202" s="173" t="s">
        <v>362</v>
      </c>
      <c r="H202" s="174">
        <v>53.355000000000004</v>
      </c>
      <c r="I202" s="175"/>
      <c r="J202" s="175"/>
      <c r="M202" s="171"/>
      <c r="N202" s="176"/>
      <c r="X202" s="177"/>
      <c r="AT202" s="172" t="s">
        <v>303</v>
      </c>
      <c r="AU202" s="172" t="s">
        <v>93</v>
      </c>
      <c r="AV202" s="13" t="s">
        <v>158</v>
      </c>
      <c r="AW202" s="13" t="s">
        <v>4</v>
      </c>
      <c r="AX202" s="13" t="s">
        <v>87</v>
      </c>
      <c r="AY202" s="172" t="s">
        <v>219</v>
      </c>
    </row>
    <row r="203" spans="2:65" s="1" customFormat="1" ht="33" customHeight="1">
      <c r="B203" s="30"/>
      <c r="C203" s="142" t="s">
        <v>318</v>
      </c>
      <c r="D203" s="142" t="s">
        <v>220</v>
      </c>
      <c r="E203" s="143" t="s">
        <v>529</v>
      </c>
      <c r="F203" s="144" t="s">
        <v>530</v>
      </c>
      <c r="G203" s="145" t="s">
        <v>398</v>
      </c>
      <c r="H203" s="146">
        <v>426.19499999999999</v>
      </c>
      <c r="I203" s="147"/>
      <c r="J203" s="147"/>
      <c r="K203" s="148">
        <f>ROUND(P203*H203,2)</f>
        <v>0</v>
      </c>
      <c r="L203" s="149"/>
      <c r="M203" s="30"/>
      <c r="N203" s="150" t="s">
        <v>1</v>
      </c>
      <c r="O203" s="151" t="s">
        <v>43</v>
      </c>
      <c r="P203" s="152">
        <f>I203+J203</f>
        <v>0</v>
      </c>
      <c r="Q203" s="152">
        <f>ROUND(I203*H203,2)</f>
        <v>0</v>
      </c>
      <c r="R203" s="152">
        <f>ROUND(J203*H203,2)</f>
        <v>0</v>
      </c>
      <c r="T203" s="153">
        <f>S203*H203</f>
        <v>0</v>
      </c>
      <c r="U203" s="153">
        <v>0</v>
      </c>
      <c r="V203" s="153">
        <f>U203*H203</f>
        <v>0</v>
      </c>
      <c r="W203" s="153">
        <v>0</v>
      </c>
      <c r="X203" s="154">
        <f>W203*H203</f>
        <v>0</v>
      </c>
      <c r="AR203" s="155" t="s">
        <v>158</v>
      </c>
      <c r="AT203" s="155" t="s">
        <v>220</v>
      </c>
      <c r="AU203" s="155" t="s">
        <v>93</v>
      </c>
      <c r="AY203" s="15" t="s">
        <v>219</v>
      </c>
      <c r="BE203" s="156">
        <f>IF(O203="základní",K203,0)</f>
        <v>0</v>
      </c>
      <c r="BF203" s="156">
        <f>IF(O203="snížená",K203,0)</f>
        <v>0</v>
      </c>
      <c r="BG203" s="156">
        <f>IF(O203="zákl. přenesená",K203,0)</f>
        <v>0</v>
      </c>
      <c r="BH203" s="156">
        <f>IF(O203="sníž. přenesená",K203,0)</f>
        <v>0</v>
      </c>
      <c r="BI203" s="156">
        <f>IF(O203="nulová",K203,0)</f>
        <v>0</v>
      </c>
      <c r="BJ203" s="15" t="s">
        <v>87</v>
      </c>
      <c r="BK203" s="156">
        <f>ROUND(P203*H203,2)</f>
        <v>0</v>
      </c>
      <c r="BL203" s="15" t="s">
        <v>158</v>
      </c>
      <c r="BM203" s="155" t="s">
        <v>1853</v>
      </c>
    </row>
    <row r="204" spans="2:65" s="1" customFormat="1" ht="39">
      <c r="B204" s="30"/>
      <c r="D204" s="157" t="s">
        <v>226</v>
      </c>
      <c r="F204" s="158" t="s">
        <v>532</v>
      </c>
      <c r="I204" s="159"/>
      <c r="J204" s="159"/>
      <c r="M204" s="30"/>
      <c r="N204" s="160"/>
      <c r="X204" s="54"/>
      <c r="AT204" s="15" t="s">
        <v>226</v>
      </c>
      <c r="AU204" s="15" t="s">
        <v>93</v>
      </c>
    </row>
    <row r="205" spans="2:65" s="12" customFormat="1" ht="22.5">
      <c r="B205" s="161"/>
      <c r="D205" s="157" t="s">
        <v>303</v>
      </c>
      <c r="E205" s="162" t="s">
        <v>1</v>
      </c>
      <c r="F205" s="163" t="s">
        <v>1848</v>
      </c>
      <c r="H205" s="164">
        <v>467.77499999999998</v>
      </c>
      <c r="I205" s="165"/>
      <c r="J205" s="165"/>
      <c r="M205" s="161"/>
      <c r="N205" s="166"/>
      <c r="X205" s="167"/>
      <c r="AT205" s="162" t="s">
        <v>303</v>
      </c>
      <c r="AU205" s="162" t="s">
        <v>93</v>
      </c>
      <c r="AV205" s="12" t="s">
        <v>93</v>
      </c>
      <c r="AW205" s="12" t="s">
        <v>5</v>
      </c>
      <c r="AX205" s="12" t="s">
        <v>80</v>
      </c>
      <c r="AY205" s="162" t="s">
        <v>219</v>
      </c>
    </row>
    <row r="206" spans="2:65" s="12" customFormat="1" ht="11.25">
      <c r="B206" s="161"/>
      <c r="D206" s="157" t="s">
        <v>303</v>
      </c>
      <c r="E206" s="162" t="s">
        <v>1</v>
      </c>
      <c r="F206" s="163" t="s">
        <v>1849</v>
      </c>
      <c r="H206" s="164">
        <v>-41.580000000000005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80</v>
      </c>
      <c r="AY206" s="162" t="s">
        <v>219</v>
      </c>
    </row>
    <row r="207" spans="2:65" s="13" customFormat="1" ht="11.25">
      <c r="B207" s="171"/>
      <c r="D207" s="157" t="s">
        <v>303</v>
      </c>
      <c r="E207" s="172" t="s">
        <v>1</v>
      </c>
      <c r="F207" s="173" t="s">
        <v>362</v>
      </c>
      <c r="H207" s="174">
        <v>426.19499999999999</v>
      </c>
      <c r="I207" s="175"/>
      <c r="J207" s="175"/>
      <c r="M207" s="171"/>
      <c r="N207" s="176"/>
      <c r="X207" s="177"/>
      <c r="AT207" s="172" t="s">
        <v>303</v>
      </c>
      <c r="AU207" s="172" t="s">
        <v>93</v>
      </c>
      <c r="AV207" s="13" t="s">
        <v>158</v>
      </c>
      <c r="AW207" s="13" t="s">
        <v>4</v>
      </c>
      <c r="AX207" s="13" t="s">
        <v>87</v>
      </c>
      <c r="AY207" s="172" t="s">
        <v>219</v>
      </c>
    </row>
    <row r="208" spans="2:65" s="1" customFormat="1" ht="33" customHeight="1">
      <c r="B208" s="30"/>
      <c r="C208" s="142" t="s">
        <v>323</v>
      </c>
      <c r="D208" s="142" t="s">
        <v>220</v>
      </c>
      <c r="E208" s="143" t="s">
        <v>534</v>
      </c>
      <c r="F208" s="144" t="s">
        <v>535</v>
      </c>
      <c r="G208" s="145" t="s">
        <v>398</v>
      </c>
      <c r="H208" s="146">
        <v>53.354999999999997</v>
      </c>
      <c r="I208" s="147"/>
      <c r="J208" s="147"/>
      <c r="K208" s="148">
        <f>ROUND(P208*H208,2)</f>
        <v>0</v>
      </c>
      <c r="L208" s="149"/>
      <c r="M208" s="30"/>
      <c r="N208" s="150" t="s">
        <v>1</v>
      </c>
      <c r="O208" s="151" t="s">
        <v>43</v>
      </c>
      <c r="P208" s="152">
        <f>I208+J208</f>
        <v>0</v>
      </c>
      <c r="Q208" s="152">
        <f>ROUND(I208*H208,2)</f>
        <v>0</v>
      </c>
      <c r="R208" s="152">
        <f>ROUND(J208*H208,2)</f>
        <v>0</v>
      </c>
      <c r="T208" s="153">
        <f>S208*H208</f>
        <v>0</v>
      </c>
      <c r="U208" s="153">
        <v>0</v>
      </c>
      <c r="V208" s="153">
        <f>U208*H208</f>
        <v>0</v>
      </c>
      <c r="W208" s="153">
        <v>0</v>
      </c>
      <c r="X208" s="154">
        <f>W208*H208</f>
        <v>0</v>
      </c>
      <c r="AR208" s="155" t="s">
        <v>158</v>
      </c>
      <c r="AT208" s="155" t="s">
        <v>220</v>
      </c>
      <c r="AU208" s="155" t="s">
        <v>93</v>
      </c>
      <c r="AY208" s="15" t="s">
        <v>219</v>
      </c>
      <c r="BE208" s="156">
        <f>IF(O208="základní",K208,0)</f>
        <v>0</v>
      </c>
      <c r="BF208" s="156">
        <f>IF(O208="snížená",K208,0)</f>
        <v>0</v>
      </c>
      <c r="BG208" s="156">
        <f>IF(O208="zákl. přenesená",K208,0)</f>
        <v>0</v>
      </c>
      <c r="BH208" s="156">
        <f>IF(O208="sníž. přenesená",K208,0)</f>
        <v>0</v>
      </c>
      <c r="BI208" s="156">
        <f>IF(O208="nulová",K208,0)</f>
        <v>0</v>
      </c>
      <c r="BJ208" s="15" t="s">
        <v>87</v>
      </c>
      <c r="BK208" s="156">
        <f>ROUND(P208*H208,2)</f>
        <v>0</v>
      </c>
      <c r="BL208" s="15" t="s">
        <v>158</v>
      </c>
      <c r="BM208" s="155" t="s">
        <v>1854</v>
      </c>
    </row>
    <row r="209" spans="2:65" s="1" customFormat="1" ht="39">
      <c r="B209" s="30"/>
      <c r="D209" s="157" t="s">
        <v>226</v>
      </c>
      <c r="F209" s="158" t="s">
        <v>537</v>
      </c>
      <c r="I209" s="159"/>
      <c r="J209" s="159"/>
      <c r="M209" s="30"/>
      <c r="N209" s="160"/>
      <c r="X209" s="54"/>
      <c r="AT209" s="15" t="s">
        <v>226</v>
      </c>
      <c r="AU209" s="15" t="s">
        <v>93</v>
      </c>
    </row>
    <row r="210" spans="2:65" s="12" customFormat="1" ht="22.5">
      <c r="B210" s="161"/>
      <c r="D210" s="157" t="s">
        <v>303</v>
      </c>
      <c r="E210" s="162" t="s">
        <v>1</v>
      </c>
      <c r="F210" s="163" t="s">
        <v>1851</v>
      </c>
      <c r="H210" s="164">
        <v>57.975000000000001</v>
      </c>
      <c r="I210" s="165"/>
      <c r="J210" s="165"/>
      <c r="M210" s="161"/>
      <c r="N210" s="166"/>
      <c r="X210" s="167"/>
      <c r="AT210" s="162" t="s">
        <v>303</v>
      </c>
      <c r="AU210" s="162" t="s">
        <v>93</v>
      </c>
      <c r="AV210" s="12" t="s">
        <v>93</v>
      </c>
      <c r="AW210" s="12" t="s">
        <v>5</v>
      </c>
      <c r="AX210" s="12" t="s">
        <v>80</v>
      </c>
      <c r="AY210" s="162" t="s">
        <v>219</v>
      </c>
    </row>
    <row r="211" spans="2:65" s="12" customFormat="1" ht="11.25">
      <c r="B211" s="161"/>
      <c r="D211" s="157" t="s">
        <v>303</v>
      </c>
      <c r="E211" s="162" t="s">
        <v>1</v>
      </c>
      <c r="F211" s="163" t="s">
        <v>1852</v>
      </c>
      <c r="H211" s="164">
        <v>-4.62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3" customFormat="1" ht="11.25">
      <c r="B212" s="171"/>
      <c r="D212" s="157" t="s">
        <v>303</v>
      </c>
      <c r="E212" s="172" t="s">
        <v>1</v>
      </c>
      <c r="F212" s="173" t="s">
        <v>362</v>
      </c>
      <c r="H212" s="174">
        <v>53.355000000000004</v>
      </c>
      <c r="I212" s="175"/>
      <c r="J212" s="175"/>
      <c r="M212" s="171"/>
      <c r="N212" s="176"/>
      <c r="X212" s="177"/>
      <c r="AT212" s="172" t="s">
        <v>303</v>
      </c>
      <c r="AU212" s="172" t="s">
        <v>93</v>
      </c>
      <c r="AV212" s="13" t="s">
        <v>158</v>
      </c>
      <c r="AW212" s="13" t="s">
        <v>4</v>
      </c>
      <c r="AX212" s="13" t="s">
        <v>87</v>
      </c>
      <c r="AY212" s="172" t="s">
        <v>219</v>
      </c>
    </row>
    <row r="213" spans="2:65" s="1" customFormat="1" ht="37.9" customHeight="1">
      <c r="B213" s="30"/>
      <c r="C213" s="142" t="s">
        <v>8</v>
      </c>
      <c r="D213" s="142" t="s">
        <v>220</v>
      </c>
      <c r="E213" s="143" t="s">
        <v>1034</v>
      </c>
      <c r="F213" s="144" t="s">
        <v>1035</v>
      </c>
      <c r="G213" s="145" t="s">
        <v>398</v>
      </c>
      <c r="H213" s="146">
        <v>70.147000000000006</v>
      </c>
      <c r="I213" s="147"/>
      <c r="J213" s="147"/>
      <c r="K213" s="148">
        <f>ROUND(P213*H213,2)</f>
        <v>0</v>
      </c>
      <c r="L213" s="149"/>
      <c r="M213" s="30"/>
      <c r="N213" s="150" t="s">
        <v>1</v>
      </c>
      <c r="O213" s="151" t="s">
        <v>43</v>
      </c>
      <c r="P213" s="152">
        <f>I213+J213</f>
        <v>0</v>
      </c>
      <c r="Q213" s="152">
        <f>ROUND(I213*H213,2)</f>
        <v>0</v>
      </c>
      <c r="R213" s="152">
        <f>ROUND(J213*H213,2)</f>
        <v>0</v>
      </c>
      <c r="T213" s="153">
        <f>S213*H213</f>
        <v>0</v>
      </c>
      <c r="U213" s="153">
        <v>0</v>
      </c>
      <c r="V213" s="153">
        <f>U213*H213</f>
        <v>0</v>
      </c>
      <c r="W213" s="153">
        <v>0</v>
      </c>
      <c r="X213" s="154">
        <f>W213*H213</f>
        <v>0</v>
      </c>
      <c r="AR213" s="155" t="s">
        <v>158</v>
      </c>
      <c r="AT213" s="155" t="s">
        <v>220</v>
      </c>
      <c r="AU213" s="155" t="s">
        <v>93</v>
      </c>
      <c r="AY213" s="15" t="s">
        <v>219</v>
      </c>
      <c r="BE213" s="156">
        <f>IF(O213="základní",K213,0)</f>
        <v>0</v>
      </c>
      <c r="BF213" s="156">
        <f>IF(O213="snížená",K213,0)</f>
        <v>0</v>
      </c>
      <c r="BG213" s="156">
        <f>IF(O213="zákl. přenesená",K213,0)</f>
        <v>0</v>
      </c>
      <c r="BH213" s="156">
        <f>IF(O213="sníž. přenesená",K213,0)</f>
        <v>0</v>
      </c>
      <c r="BI213" s="156">
        <f>IF(O213="nulová",K213,0)</f>
        <v>0</v>
      </c>
      <c r="BJ213" s="15" t="s">
        <v>87</v>
      </c>
      <c r="BK213" s="156">
        <f>ROUND(P213*H213,2)</f>
        <v>0</v>
      </c>
      <c r="BL213" s="15" t="s">
        <v>158</v>
      </c>
      <c r="BM213" s="155" t="s">
        <v>1855</v>
      </c>
    </row>
    <row r="214" spans="2:65" s="1" customFormat="1" ht="39">
      <c r="B214" s="30"/>
      <c r="D214" s="157" t="s">
        <v>226</v>
      </c>
      <c r="F214" s="158" t="s">
        <v>1037</v>
      </c>
      <c r="I214" s="159"/>
      <c r="J214" s="159"/>
      <c r="M214" s="30"/>
      <c r="N214" s="160"/>
      <c r="X214" s="54"/>
      <c r="AT214" s="15" t="s">
        <v>226</v>
      </c>
      <c r="AU214" s="15" t="s">
        <v>93</v>
      </c>
    </row>
    <row r="215" spans="2:65" s="12" customFormat="1" ht="11.25">
      <c r="B215" s="161"/>
      <c r="D215" s="157" t="s">
        <v>303</v>
      </c>
      <c r="E215" s="162" t="s">
        <v>1</v>
      </c>
      <c r="F215" s="163" t="s">
        <v>1856</v>
      </c>
      <c r="H215" s="164">
        <v>70.147000000000006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87</v>
      </c>
      <c r="AY215" s="162" t="s">
        <v>219</v>
      </c>
    </row>
    <row r="216" spans="2:65" s="1" customFormat="1" ht="37.9" customHeight="1">
      <c r="B216" s="30"/>
      <c r="C216" s="142" t="s">
        <v>464</v>
      </c>
      <c r="D216" s="142" t="s">
        <v>220</v>
      </c>
      <c r="E216" s="143" t="s">
        <v>1039</v>
      </c>
      <c r="F216" s="144" t="s">
        <v>1040</v>
      </c>
      <c r="G216" s="145" t="s">
        <v>398</v>
      </c>
      <c r="H216" s="146">
        <v>26.678000000000001</v>
      </c>
      <c r="I216" s="147"/>
      <c r="J216" s="147"/>
      <c r="K216" s="148">
        <f>ROUND(P216*H216,2)</f>
        <v>0</v>
      </c>
      <c r="L216" s="149"/>
      <c r="M216" s="30"/>
      <c r="N216" s="150" t="s">
        <v>1</v>
      </c>
      <c r="O216" s="151" t="s">
        <v>43</v>
      </c>
      <c r="P216" s="152">
        <f>I216+J216</f>
        <v>0</v>
      </c>
      <c r="Q216" s="152">
        <f>ROUND(I216*H216,2)</f>
        <v>0</v>
      </c>
      <c r="R216" s="152">
        <f>ROUND(J216*H216,2)</f>
        <v>0</v>
      </c>
      <c r="T216" s="153">
        <f>S216*H216</f>
        <v>0</v>
      </c>
      <c r="U216" s="153">
        <v>0</v>
      </c>
      <c r="V216" s="153">
        <f>U216*H216</f>
        <v>0</v>
      </c>
      <c r="W216" s="153">
        <v>0</v>
      </c>
      <c r="X216" s="154">
        <f>W216*H216</f>
        <v>0</v>
      </c>
      <c r="AR216" s="155" t="s">
        <v>158</v>
      </c>
      <c r="AT216" s="155" t="s">
        <v>220</v>
      </c>
      <c r="AU216" s="155" t="s">
        <v>93</v>
      </c>
      <c r="AY216" s="15" t="s">
        <v>219</v>
      </c>
      <c r="BE216" s="156">
        <f>IF(O216="základní",K216,0)</f>
        <v>0</v>
      </c>
      <c r="BF216" s="156">
        <f>IF(O216="snížená",K216,0)</f>
        <v>0</v>
      </c>
      <c r="BG216" s="156">
        <f>IF(O216="zákl. přenesená",K216,0)</f>
        <v>0</v>
      </c>
      <c r="BH216" s="156">
        <f>IF(O216="sníž. přenesená",K216,0)</f>
        <v>0</v>
      </c>
      <c r="BI216" s="156">
        <f>IF(O216="nulová",K216,0)</f>
        <v>0</v>
      </c>
      <c r="BJ216" s="15" t="s">
        <v>87</v>
      </c>
      <c r="BK216" s="156">
        <f>ROUND(P216*H216,2)</f>
        <v>0</v>
      </c>
      <c r="BL216" s="15" t="s">
        <v>158</v>
      </c>
      <c r="BM216" s="155" t="s">
        <v>1857</v>
      </c>
    </row>
    <row r="217" spans="2:65" s="1" customFormat="1" ht="39">
      <c r="B217" s="30"/>
      <c r="D217" s="157" t="s">
        <v>226</v>
      </c>
      <c r="F217" s="158" t="s">
        <v>1042</v>
      </c>
      <c r="I217" s="159"/>
      <c r="J217" s="159"/>
      <c r="M217" s="30"/>
      <c r="N217" s="160"/>
      <c r="X217" s="54"/>
      <c r="AT217" s="15" t="s">
        <v>226</v>
      </c>
      <c r="AU217" s="15" t="s">
        <v>93</v>
      </c>
    </row>
    <row r="218" spans="2:65" s="12" customFormat="1" ht="22.5">
      <c r="B218" s="161"/>
      <c r="D218" s="157" t="s">
        <v>303</v>
      </c>
      <c r="E218" s="162" t="s">
        <v>1</v>
      </c>
      <c r="F218" s="163" t="s">
        <v>1858</v>
      </c>
      <c r="H218" s="164">
        <v>28.987500000000001</v>
      </c>
      <c r="I218" s="165"/>
      <c r="J218" s="165"/>
      <c r="M218" s="161"/>
      <c r="N218" s="166"/>
      <c r="X218" s="167"/>
      <c r="AT218" s="162" t="s">
        <v>303</v>
      </c>
      <c r="AU218" s="162" t="s">
        <v>93</v>
      </c>
      <c r="AV218" s="12" t="s">
        <v>93</v>
      </c>
      <c r="AW218" s="12" t="s">
        <v>5</v>
      </c>
      <c r="AX218" s="12" t="s">
        <v>80</v>
      </c>
      <c r="AY218" s="162" t="s">
        <v>219</v>
      </c>
    </row>
    <row r="219" spans="2:65" s="12" customFormat="1" ht="11.25">
      <c r="B219" s="161"/>
      <c r="D219" s="157" t="s">
        <v>303</v>
      </c>
      <c r="E219" s="162" t="s">
        <v>1</v>
      </c>
      <c r="F219" s="163" t="s">
        <v>1859</v>
      </c>
      <c r="H219" s="164">
        <v>-2.31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80</v>
      </c>
      <c r="AY219" s="162" t="s">
        <v>219</v>
      </c>
    </row>
    <row r="220" spans="2:65" s="13" customFormat="1" ht="11.25">
      <c r="B220" s="171"/>
      <c r="D220" s="157" t="s">
        <v>303</v>
      </c>
      <c r="E220" s="172" t="s">
        <v>1</v>
      </c>
      <c r="F220" s="173" t="s">
        <v>362</v>
      </c>
      <c r="H220" s="174">
        <v>26.677500000000002</v>
      </c>
      <c r="I220" s="175"/>
      <c r="J220" s="175"/>
      <c r="M220" s="171"/>
      <c r="N220" s="176"/>
      <c r="X220" s="177"/>
      <c r="AT220" s="172" t="s">
        <v>303</v>
      </c>
      <c r="AU220" s="172" t="s">
        <v>93</v>
      </c>
      <c r="AV220" s="13" t="s">
        <v>158</v>
      </c>
      <c r="AW220" s="13" t="s">
        <v>4</v>
      </c>
      <c r="AX220" s="13" t="s">
        <v>87</v>
      </c>
      <c r="AY220" s="172" t="s">
        <v>219</v>
      </c>
    </row>
    <row r="221" spans="2:65" s="1" customFormat="1" ht="16.5" customHeight="1">
      <c r="B221" s="30"/>
      <c r="C221" s="142" t="s">
        <v>470</v>
      </c>
      <c r="D221" s="142" t="s">
        <v>220</v>
      </c>
      <c r="E221" s="143" t="s">
        <v>556</v>
      </c>
      <c r="F221" s="144" t="s">
        <v>557</v>
      </c>
      <c r="G221" s="145" t="s">
        <v>398</v>
      </c>
      <c r="H221" s="146">
        <v>96.825000000000003</v>
      </c>
      <c r="I221" s="147"/>
      <c r="J221" s="147"/>
      <c r="K221" s="148">
        <f>ROUND(P221*H221,2)</f>
        <v>0</v>
      </c>
      <c r="L221" s="149"/>
      <c r="M221" s="30"/>
      <c r="N221" s="150" t="s">
        <v>1</v>
      </c>
      <c r="O221" s="151" t="s">
        <v>43</v>
      </c>
      <c r="P221" s="152">
        <f>I221+J221</f>
        <v>0</v>
      </c>
      <c r="Q221" s="152">
        <f>ROUND(I221*H221,2)</f>
        <v>0</v>
      </c>
      <c r="R221" s="152">
        <f>ROUND(J221*H221,2)</f>
        <v>0</v>
      </c>
      <c r="T221" s="153">
        <f>S221*H221</f>
        <v>0</v>
      </c>
      <c r="U221" s="153">
        <v>0</v>
      </c>
      <c r="V221" s="153">
        <f>U221*H221</f>
        <v>0</v>
      </c>
      <c r="W221" s="153">
        <v>0</v>
      </c>
      <c r="X221" s="154">
        <f>W221*H221</f>
        <v>0</v>
      </c>
      <c r="AR221" s="155" t="s">
        <v>158</v>
      </c>
      <c r="AT221" s="155" t="s">
        <v>220</v>
      </c>
      <c r="AU221" s="155" t="s">
        <v>93</v>
      </c>
      <c r="AY221" s="15" t="s">
        <v>219</v>
      </c>
      <c r="BE221" s="156">
        <f>IF(O221="základní",K221,0)</f>
        <v>0</v>
      </c>
      <c r="BF221" s="156">
        <f>IF(O221="snížená",K221,0)</f>
        <v>0</v>
      </c>
      <c r="BG221" s="156">
        <f>IF(O221="zákl. přenesená",K221,0)</f>
        <v>0</v>
      </c>
      <c r="BH221" s="156">
        <f>IF(O221="sníž. přenesená",K221,0)</f>
        <v>0</v>
      </c>
      <c r="BI221" s="156">
        <f>IF(O221="nulová",K221,0)</f>
        <v>0</v>
      </c>
      <c r="BJ221" s="15" t="s">
        <v>87</v>
      </c>
      <c r="BK221" s="156">
        <f>ROUND(P221*H221,2)</f>
        <v>0</v>
      </c>
      <c r="BL221" s="15" t="s">
        <v>158</v>
      </c>
      <c r="BM221" s="155" t="s">
        <v>1860</v>
      </c>
    </row>
    <row r="222" spans="2:65" s="1" customFormat="1" ht="19.5">
      <c r="B222" s="30"/>
      <c r="D222" s="157" t="s">
        <v>226</v>
      </c>
      <c r="F222" s="158" t="s">
        <v>559</v>
      </c>
      <c r="I222" s="159"/>
      <c r="J222" s="159"/>
      <c r="M222" s="30"/>
      <c r="N222" s="160"/>
      <c r="X222" s="54"/>
      <c r="AT222" s="15" t="s">
        <v>226</v>
      </c>
      <c r="AU222" s="15" t="s">
        <v>93</v>
      </c>
    </row>
    <row r="223" spans="2:65" s="12" customFormat="1" ht="11.25">
      <c r="B223" s="161"/>
      <c r="D223" s="157" t="s">
        <v>303</v>
      </c>
      <c r="E223" s="162" t="s">
        <v>1</v>
      </c>
      <c r="F223" s="163" t="s">
        <v>1861</v>
      </c>
      <c r="H223" s="164">
        <v>96.825000000000003</v>
      </c>
      <c r="I223" s="165"/>
      <c r="J223" s="165"/>
      <c r="M223" s="161"/>
      <c r="N223" s="166"/>
      <c r="X223" s="167"/>
      <c r="AT223" s="162" t="s">
        <v>303</v>
      </c>
      <c r="AU223" s="162" t="s">
        <v>93</v>
      </c>
      <c r="AV223" s="12" t="s">
        <v>93</v>
      </c>
      <c r="AW223" s="12" t="s">
        <v>5</v>
      </c>
      <c r="AX223" s="12" t="s">
        <v>87</v>
      </c>
      <c r="AY223" s="162" t="s">
        <v>219</v>
      </c>
    </row>
    <row r="224" spans="2:65" s="1" customFormat="1" ht="33" customHeight="1">
      <c r="B224" s="30"/>
      <c r="C224" s="142" t="s">
        <v>474</v>
      </c>
      <c r="D224" s="142" t="s">
        <v>220</v>
      </c>
      <c r="E224" s="143" t="s">
        <v>563</v>
      </c>
      <c r="F224" s="144" t="s">
        <v>564</v>
      </c>
      <c r="G224" s="145" t="s">
        <v>565</v>
      </c>
      <c r="H224" s="146">
        <v>193.65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1862</v>
      </c>
    </row>
    <row r="225" spans="2:65" s="1" customFormat="1" ht="29.25">
      <c r="B225" s="30"/>
      <c r="D225" s="157" t="s">
        <v>226</v>
      </c>
      <c r="F225" s="158" t="s">
        <v>567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1863</v>
      </c>
      <c r="H226" s="164">
        <v>193.65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87</v>
      </c>
      <c r="AY226" s="162" t="s">
        <v>219</v>
      </c>
    </row>
    <row r="227" spans="2:65" s="1" customFormat="1" ht="24.2" customHeight="1">
      <c r="B227" s="30"/>
      <c r="C227" s="142" t="s">
        <v>480</v>
      </c>
      <c r="D227" s="142" t="s">
        <v>220</v>
      </c>
      <c r="E227" s="143" t="s">
        <v>570</v>
      </c>
      <c r="F227" s="144" t="s">
        <v>571</v>
      </c>
      <c r="G227" s="145" t="s">
        <v>398</v>
      </c>
      <c r="H227" s="146">
        <v>148.65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1864</v>
      </c>
    </row>
    <row r="228" spans="2:65" s="1" customFormat="1" ht="29.25">
      <c r="B228" s="30"/>
      <c r="D228" s="157" t="s">
        <v>226</v>
      </c>
      <c r="F228" s="158" t="s">
        <v>573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22.5">
      <c r="B229" s="161"/>
      <c r="D229" s="157" t="s">
        <v>303</v>
      </c>
      <c r="E229" s="162" t="s">
        <v>1</v>
      </c>
      <c r="F229" s="163" t="s">
        <v>1865</v>
      </c>
      <c r="H229" s="164">
        <v>259.875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80</v>
      </c>
      <c r="AY229" s="162" t="s">
        <v>219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1866</v>
      </c>
      <c r="H230" s="164">
        <v>-23.1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80</v>
      </c>
      <c r="AY230" s="162" t="s">
        <v>219</v>
      </c>
    </row>
    <row r="231" spans="2:65" s="12" customFormat="1" ht="11.25">
      <c r="B231" s="161"/>
      <c r="D231" s="157" t="s">
        <v>303</v>
      </c>
      <c r="E231" s="162" t="s">
        <v>1</v>
      </c>
      <c r="F231" s="163" t="s">
        <v>1867</v>
      </c>
      <c r="H231" s="164">
        <v>-86.625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80</v>
      </c>
      <c r="AY231" s="162" t="s">
        <v>219</v>
      </c>
    </row>
    <row r="232" spans="2:65" s="12" customFormat="1" ht="11.25">
      <c r="B232" s="161"/>
      <c r="D232" s="157" t="s">
        <v>303</v>
      </c>
      <c r="E232" s="162" t="s">
        <v>1</v>
      </c>
      <c r="F232" s="163" t="s">
        <v>1868</v>
      </c>
      <c r="H232" s="164">
        <v>-1.5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3" customFormat="1" ht="11.25">
      <c r="B233" s="171"/>
      <c r="D233" s="157" t="s">
        <v>303</v>
      </c>
      <c r="E233" s="172" t="s">
        <v>1</v>
      </c>
      <c r="F233" s="173" t="s">
        <v>362</v>
      </c>
      <c r="H233" s="174">
        <v>148.65</v>
      </c>
      <c r="I233" s="175"/>
      <c r="J233" s="175"/>
      <c r="M233" s="171"/>
      <c r="N233" s="176"/>
      <c r="X233" s="177"/>
      <c r="AT233" s="172" t="s">
        <v>303</v>
      </c>
      <c r="AU233" s="172" t="s">
        <v>93</v>
      </c>
      <c r="AV233" s="13" t="s">
        <v>158</v>
      </c>
      <c r="AW233" s="13" t="s">
        <v>4</v>
      </c>
      <c r="AX233" s="13" t="s">
        <v>87</v>
      </c>
      <c r="AY233" s="172" t="s">
        <v>219</v>
      </c>
    </row>
    <row r="234" spans="2:65" s="1" customFormat="1" ht="24.2" customHeight="1">
      <c r="B234" s="30"/>
      <c r="C234" s="142" t="s">
        <v>485</v>
      </c>
      <c r="D234" s="142" t="s">
        <v>220</v>
      </c>
      <c r="E234" s="143" t="s">
        <v>580</v>
      </c>
      <c r="F234" s="144" t="s">
        <v>581</v>
      </c>
      <c r="G234" s="145" t="s">
        <v>398</v>
      </c>
      <c r="H234" s="146">
        <v>83.543999999999997</v>
      </c>
      <c r="I234" s="147"/>
      <c r="J234" s="147"/>
      <c r="K234" s="148">
        <f>ROUND(P234*H234,2)</f>
        <v>0</v>
      </c>
      <c r="L234" s="149"/>
      <c r="M234" s="30"/>
      <c r="N234" s="150" t="s">
        <v>1</v>
      </c>
      <c r="O234" s="151" t="s">
        <v>43</v>
      </c>
      <c r="P234" s="152">
        <f>I234+J234</f>
        <v>0</v>
      </c>
      <c r="Q234" s="152">
        <f>ROUND(I234*H234,2)</f>
        <v>0</v>
      </c>
      <c r="R234" s="152">
        <f>ROUND(J234*H234,2)</f>
        <v>0</v>
      </c>
      <c r="T234" s="153">
        <f>S234*H234</f>
        <v>0</v>
      </c>
      <c r="U234" s="153">
        <v>0</v>
      </c>
      <c r="V234" s="153">
        <f>U234*H234</f>
        <v>0</v>
      </c>
      <c r="W234" s="153">
        <v>0</v>
      </c>
      <c r="X234" s="154">
        <f>W234*H234</f>
        <v>0</v>
      </c>
      <c r="AR234" s="155" t="s">
        <v>158</v>
      </c>
      <c r="AT234" s="155" t="s">
        <v>220</v>
      </c>
      <c r="AU234" s="155" t="s">
        <v>93</v>
      </c>
      <c r="AY234" s="15" t="s">
        <v>219</v>
      </c>
      <c r="BE234" s="156">
        <f>IF(O234="základní",K234,0)</f>
        <v>0</v>
      </c>
      <c r="BF234" s="156">
        <f>IF(O234="snížená",K234,0)</f>
        <v>0</v>
      </c>
      <c r="BG234" s="156">
        <f>IF(O234="zákl. přenesená",K234,0)</f>
        <v>0</v>
      </c>
      <c r="BH234" s="156">
        <f>IF(O234="sníž. přenesená",K234,0)</f>
        <v>0</v>
      </c>
      <c r="BI234" s="156">
        <f>IF(O234="nulová",K234,0)</f>
        <v>0</v>
      </c>
      <c r="BJ234" s="15" t="s">
        <v>87</v>
      </c>
      <c r="BK234" s="156">
        <f>ROUND(P234*H234,2)</f>
        <v>0</v>
      </c>
      <c r="BL234" s="15" t="s">
        <v>158</v>
      </c>
      <c r="BM234" s="155" t="s">
        <v>1869</v>
      </c>
    </row>
    <row r="235" spans="2:65" s="1" customFormat="1" ht="39">
      <c r="B235" s="30"/>
      <c r="D235" s="157" t="s">
        <v>226</v>
      </c>
      <c r="F235" s="158" t="s">
        <v>583</v>
      </c>
      <c r="I235" s="159"/>
      <c r="J235" s="159"/>
      <c r="M235" s="30"/>
      <c r="N235" s="160"/>
      <c r="X235" s="54"/>
      <c r="AT235" s="15" t="s">
        <v>226</v>
      </c>
      <c r="AU235" s="15" t="s">
        <v>93</v>
      </c>
    </row>
    <row r="236" spans="2:65" s="12" customFormat="1" ht="11.25">
      <c r="B236" s="161"/>
      <c r="D236" s="157" t="s">
        <v>303</v>
      </c>
      <c r="E236" s="162" t="s">
        <v>1</v>
      </c>
      <c r="F236" s="163" t="s">
        <v>1870</v>
      </c>
      <c r="H236" s="164">
        <v>-19.356395000000003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80</v>
      </c>
      <c r="AY236" s="162" t="s">
        <v>219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1871</v>
      </c>
      <c r="H237" s="164">
        <v>102.9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3" customFormat="1" ht="11.25">
      <c r="B238" s="171"/>
      <c r="D238" s="157" t="s">
        <v>303</v>
      </c>
      <c r="E238" s="172" t="s">
        <v>1</v>
      </c>
      <c r="F238" s="173" t="s">
        <v>362</v>
      </c>
      <c r="H238" s="174">
        <v>83.543604999999999</v>
      </c>
      <c r="I238" s="175"/>
      <c r="J238" s="175"/>
      <c r="M238" s="171"/>
      <c r="N238" s="176"/>
      <c r="X238" s="177"/>
      <c r="AT238" s="172" t="s">
        <v>303</v>
      </c>
      <c r="AU238" s="172" t="s">
        <v>93</v>
      </c>
      <c r="AV238" s="13" t="s">
        <v>158</v>
      </c>
      <c r="AW238" s="13" t="s">
        <v>4</v>
      </c>
      <c r="AX238" s="13" t="s">
        <v>87</v>
      </c>
      <c r="AY238" s="172" t="s">
        <v>219</v>
      </c>
    </row>
    <row r="239" spans="2:65" s="1" customFormat="1" ht="24.2" customHeight="1">
      <c r="B239" s="30"/>
      <c r="C239" s="142" t="s">
        <v>491</v>
      </c>
      <c r="D239" s="142" t="s">
        <v>220</v>
      </c>
      <c r="E239" s="143" t="s">
        <v>1060</v>
      </c>
      <c r="F239" s="144" t="s">
        <v>1061</v>
      </c>
      <c r="G239" s="145" t="s">
        <v>353</v>
      </c>
      <c r="H239" s="146">
        <v>205.2</v>
      </c>
      <c r="I239" s="147"/>
      <c r="J239" s="147"/>
      <c r="K239" s="148">
        <f>ROUND(P239*H239,2)</f>
        <v>0</v>
      </c>
      <c r="L239" s="149"/>
      <c r="M239" s="30"/>
      <c r="N239" s="150" t="s">
        <v>1</v>
      </c>
      <c r="O239" s="151" t="s">
        <v>43</v>
      </c>
      <c r="P239" s="152">
        <f>I239+J239</f>
        <v>0</v>
      </c>
      <c r="Q239" s="152">
        <f>ROUND(I239*H239,2)</f>
        <v>0</v>
      </c>
      <c r="R239" s="152">
        <f>ROUND(J239*H239,2)</f>
        <v>0</v>
      </c>
      <c r="T239" s="153">
        <f>S239*H239</f>
        <v>0</v>
      </c>
      <c r="U239" s="153">
        <v>0</v>
      </c>
      <c r="V239" s="153">
        <f>U239*H239</f>
        <v>0</v>
      </c>
      <c r="W239" s="153">
        <v>0</v>
      </c>
      <c r="X239" s="154">
        <f>W239*H239</f>
        <v>0</v>
      </c>
      <c r="AR239" s="155" t="s">
        <v>158</v>
      </c>
      <c r="AT239" s="155" t="s">
        <v>220</v>
      </c>
      <c r="AU239" s="155" t="s">
        <v>93</v>
      </c>
      <c r="AY239" s="15" t="s">
        <v>219</v>
      </c>
      <c r="BE239" s="156">
        <f>IF(O239="základní",K239,0)</f>
        <v>0</v>
      </c>
      <c r="BF239" s="156">
        <f>IF(O239="snížená",K239,0)</f>
        <v>0</v>
      </c>
      <c r="BG239" s="156">
        <f>IF(O239="zákl. přenesená",K239,0)</f>
        <v>0</v>
      </c>
      <c r="BH239" s="156">
        <f>IF(O239="sníž. přenesená",K239,0)</f>
        <v>0</v>
      </c>
      <c r="BI239" s="156">
        <f>IF(O239="nulová",K239,0)</f>
        <v>0</v>
      </c>
      <c r="BJ239" s="15" t="s">
        <v>87</v>
      </c>
      <c r="BK239" s="156">
        <f>ROUND(P239*H239,2)</f>
        <v>0</v>
      </c>
      <c r="BL239" s="15" t="s">
        <v>158</v>
      </c>
      <c r="BM239" s="155" t="s">
        <v>1872</v>
      </c>
    </row>
    <row r="240" spans="2:65" s="1" customFormat="1" ht="19.5">
      <c r="B240" s="30"/>
      <c r="D240" s="157" t="s">
        <v>226</v>
      </c>
      <c r="F240" s="158" t="s">
        <v>1063</v>
      </c>
      <c r="I240" s="159"/>
      <c r="J240" s="159"/>
      <c r="M240" s="30"/>
      <c r="N240" s="160"/>
      <c r="X240" s="54"/>
      <c r="AT240" s="15" t="s">
        <v>226</v>
      </c>
      <c r="AU240" s="15" t="s">
        <v>93</v>
      </c>
    </row>
    <row r="241" spans="2:65" s="12" customFormat="1" ht="11.25">
      <c r="B241" s="161"/>
      <c r="D241" s="157" t="s">
        <v>303</v>
      </c>
      <c r="E241" s="162" t="s">
        <v>1</v>
      </c>
      <c r="F241" s="163" t="s">
        <v>1828</v>
      </c>
      <c r="H241" s="164">
        <v>205.2</v>
      </c>
      <c r="I241" s="165"/>
      <c r="J241" s="165"/>
      <c r="M241" s="161"/>
      <c r="N241" s="166"/>
      <c r="X241" s="167"/>
      <c r="AT241" s="162" t="s">
        <v>303</v>
      </c>
      <c r="AU241" s="162" t="s">
        <v>93</v>
      </c>
      <c r="AV241" s="12" t="s">
        <v>93</v>
      </c>
      <c r="AW241" s="12" t="s">
        <v>5</v>
      </c>
      <c r="AX241" s="12" t="s">
        <v>87</v>
      </c>
      <c r="AY241" s="162" t="s">
        <v>219</v>
      </c>
    </row>
    <row r="242" spans="2:65" s="1" customFormat="1" ht="16.5" customHeight="1">
      <c r="B242" s="30"/>
      <c r="C242" s="178" t="s">
        <v>496</v>
      </c>
      <c r="D242" s="178" t="s">
        <v>460</v>
      </c>
      <c r="E242" s="179" t="s">
        <v>1064</v>
      </c>
      <c r="F242" s="180" t="s">
        <v>1065</v>
      </c>
      <c r="G242" s="181" t="s">
        <v>1066</v>
      </c>
      <c r="H242" s="182">
        <v>5.13</v>
      </c>
      <c r="I242" s="183"/>
      <c r="J242" s="184"/>
      <c r="K242" s="185">
        <f>ROUND(P242*H242,2)</f>
        <v>0</v>
      </c>
      <c r="L242" s="184"/>
      <c r="M242" s="186"/>
      <c r="N242" s="187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1E-3</v>
      </c>
      <c r="V242" s="153">
        <f>U242*H242</f>
        <v>5.13E-3</v>
      </c>
      <c r="W242" s="153">
        <v>0</v>
      </c>
      <c r="X242" s="154">
        <f>W242*H242</f>
        <v>0</v>
      </c>
      <c r="AR242" s="155" t="s">
        <v>254</v>
      </c>
      <c r="AT242" s="155" t="s">
        <v>460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1873</v>
      </c>
    </row>
    <row r="243" spans="2:65" s="1" customFormat="1" ht="11.25">
      <c r="B243" s="30"/>
      <c r="D243" s="157" t="s">
        <v>226</v>
      </c>
      <c r="F243" s="158" t="s">
        <v>1065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1828</v>
      </c>
      <c r="H244" s="164">
        <v>205.2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1874</v>
      </c>
      <c r="H245" s="164">
        <v>5.13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87</v>
      </c>
      <c r="AY245" s="162" t="s">
        <v>219</v>
      </c>
    </row>
    <row r="246" spans="2:65" s="11" customFormat="1" ht="22.9" customHeight="1">
      <c r="B246" s="129"/>
      <c r="D246" s="130" t="s">
        <v>79</v>
      </c>
      <c r="E246" s="140" t="s">
        <v>93</v>
      </c>
      <c r="F246" s="140" t="s">
        <v>593</v>
      </c>
      <c r="I246" s="132"/>
      <c r="J246" s="132"/>
      <c r="K246" s="141">
        <f>BK246</f>
        <v>0</v>
      </c>
      <c r="M246" s="129"/>
      <c r="N246" s="134"/>
      <c r="Q246" s="135">
        <f>SUM(Q247:Q249)</f>
        <v>0</v>
      </c>
      <c r="R246" s="135">
        <f>SUM(R247:R249)</f>
        <v>0</v>
      </c>
      <c r="T246" s="136">
        <f>SUM(T247:T249)</f>
        <v>0</v>
      </c>
      <c r="V246" s="136">
        <f>SUM(V247:V249)</f>
        <v>0</v>
      </c>
      <c r="X246" s="137">
        <f>SUM(X247:X249)</f>
        <v>0</v>
      </c>
      <c r="AR246" s="130" t="s">
        <v>87</v>
      </c>
      <c r="AT246" s="138" t="s">
        <v>79</v>
      </c>
      <c r="AU246" s="138" t="s">
        <v>87</v>
      </c>
      <c r="AY246" s="130" t="s">
        <v>219</v>
      </c>
      <c r="BK246" s="139">
        <f>SUM(BK247:BK249)</f>
        <v>0</v>
      </c>
    </row>
    <row r="247" spans="2:65" s="1" customFormat="1" ht="16.5" customHeight="1">
      <c r="B247" s="30"/>
      <c r="C247" s="142" t="s">
        <v>502</v>
      </c>
      <c r="D247" s="142" t="s">
        <v>220</v>
      </c>
      <c r="E247" s="143" t="s">
        <v>595</v>
      </c>
      <c r="F247" s="144" t="s">
        <v>596</v>
      </c>
      <c r="G247" s="145" t="s">
        <v>398</v>
      </c>
      <c r="H247" s="146">
        <v>17.324999999999999</v>
      </c>
      <c r="I247" s="147"/>
      <c r="J247" s="147"/>
      <c r="K247" s="148">
        <f>ROUND(P247*H247,2)</f>
        <v>0</v>
      </c>
      <c r="L247" s="149"/>
      <c r="M247" s="30"/>
      <c r="N247" s="150" t="s">
        <v>1</v>
      </c>
      <c r="O247" s="151" t="s">
        <v>43</v>
      </c>
      <c r="P247" s="152">
        <f>I247+J247</f>
        <v>0</v>
      </c>
      <c r="Q247" s="152">
        <f>ROUND(I247*H247,2)</f>
        <v>0</v>
      </c>
      <c r="R247" s="152">
        <f>ROUND(J247*H247,2)</f>
        <v>0</v>
      </c>
      <c r="T247" s="153">
        <f>S247*H247</f>
        <v>0</v>
      </c>
      <c r="U247" s="153">
        <v>0</v>
      </c>
      <c r="V247" s="153">
        <f>U247*H247</f>
        <v>0</v>
      </c>
      <c r="W247" s="153">
        <v>0</v>
      </c>
      <c r="X247" s="154">
        <f>W247*H247</f>
        <v>0</v>
      </c>
      <c r="AR247" s="155" t="s">
        <v>158</v>
      </c>
      <c r="AT247" s="155" t="s">
        <v>220</v>
      </c>
      <c r="AU247" s="155" t="s">
        <v>93</v>
      </c>
      <c r="AY247" s="15" t="s">
        <v>219</v>
      </c>
      <c r="BE247" s="156">
        <f>IF(O247="základní",K247,0)</f>
        <v>0</v>
      </c>
      <c r="BF247" s="156">
        <f>IF(O247="snížená",K247,0)</f>
        <v>0</v>
      </c>
      <c r="BG247" s="156">
        <f>IF(O247="zákl. přenesená",K247,0)</f>
        <v>0</v>
      </c>
      <c r="BH247" s="156">
        <f>IF(O247="sníž. přenesená",K247,0)</f>
        <v>0</v>
      </c>
      <c r="BI247" s="156">
        <f>IF(O247="nulová",K247,0)</f>
        <v>0</v>
      </c>
      <c r="BJ247" s="15" t="s">
        <v>87</v>
      </c>
      <c r="BK247" s="156">
        <f>ROUND(P247*H247,2)</f>
        <v>0</v>
      </c>
      <c r="BL247" s="15" t="s">
        <v>158</v>
      </c>
      <c r="BM247" s="155" t="s">
        <v>1875</v>
      </c>
    </row>
    <row r="248" spans="2:65" s="1" customFormat="1" ht="11.25">
      <c r="B248" s="30"/>
      <c r="D248" s="157" t="s">
        <v>226</v>
      </c>
      <c r="F248" s="158" t="s">
        <v>598</v>
      </c>
      <c r="I248" s="159"/>
      <c r="J248" s="159"/>
      <c r="M248" s="30"/>
      <c r="N248" s="160"/>
      <c r="X248" s="54"/>
      <c r="AT248" s="15" t="s">
        <v>226</v>
      </c>
      <c r="AU248" s="15" t="s">
        <v>93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1876</v>
      </c>
      <c r="H249" s="164">
        <v>17.324999999999999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87</v>
      </c>
      <c r="AY249" s="162" t="s">
        <v>219</v>
      </c>
    </row>
    <row r="250" spans="2:65" s="11" customFormat="1" ht="22.9" customHeight="1">
      <c r="B250" s="129"/>
      <c r="D250" s="130" t="s">
        <v>79</v>
      </c>
      <c r="E250" s="140" t="s">
        <v>150</v>
      </c>
      <c r="F250" s="140" t="s">
        <v>606</v>
      </c>
      <c r="I250" s="132"/>
      <c r="J250" s="132"/>
      <c r="K250" s="141">
        <f>BK250</f>
        <v>0</v>
      </c>
      <c r="M250" s="129"/>
      <c r="N250" s="134"/>
      <c r="Q250" s="135">
        <f>SUM(Q251:Q253)</f>
        <v>0</v>
      </c>
      <c r="R250" s="135">
        <f>SUM(R251:R253)</f>
        <v>0</v>
      </c>
      <c r="T250" s="136">
        <f>SUM(T251:T253)</f>
        <v>0</v>
      </c>
      <c r="V250" s="136">
        <f>SUM(V251:V253)</f>
        <v>0</v>
      </c>
      <c r="X250" s="137">
        <f>SUM(X251:X253)</f>
        <v>0</v>
      </c>
      <c r="AR250" s="130" t="s">
        <v>87</v>
      </c>
      <c r="AT250" s="138" t="s">
        <v>79</v>
      </c>
      <c r="AU250" s="138" t="s">
        <v>87</v>
      </c>
      <c r="AY250" s="130" t="s">
        <v>219</v>
      </c>
      <c r="BK250" s="139">
        <f>SUM(BK251:BK253)</f>
        <v>0</v>
      </c>
    </row>
    <row r="251" spans="2:65" s="1" customFormat="1" ht="21.75" customHeight="1">
      <c r="B251" s="30"/>
      <c r="C251" s="142" t="s">
        <v>385</v>
      </c>
      <c r="D251" s="142" t="s">
        <v>220</v>
      </c>
      <c r="E251" s="143" t="s">
        <v>608</v>
      </c>
      <c r="F251" s="144" t="s">
        <v>609</v>
      </c>
      <c r="G251" s="145" t="s">
        <v>370</v>
      </c>
      <c r="H251" s="146">
        <v>107.5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1877</v>
      </c>
    </row>
    <row r="252" spans="2:65" s="1" customFormat="1" ht="11.25">
      <c r="B252" s="30"/>
      <c r="D252" s="157" t="s">
        <v>226</v>
      </c>
      <c r="F252" s="158" t="s">
        <v>611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1878</v>
      </c>
      <c r="H253" s="164">
        <v>107.5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1" customFormat="1" ht="22.9" customHeight="1">
      <c r="B254" s="129"/>
      <c r="D254" s="130" t="s">
        <v>79</v>
      </c>
      <c r="E254" s="140" t="s">
        <v>158</v>
      </c>
      <c r="F254" s="140" t="s">
        <v>613</v>
      </c>
      <c r="I254" s="132"/>
      <c r="J254" s="132"/>
      <c r="K254" s="141">
        <f>BK254</f>
        <v>0</v>
      </c>
      <c r="M254" s="129"/>
      <c r="N254" s="134"/>
      <c r="Q254" s="135">
        <f>SUM(Q255:Q257)</f>
        <v>0</v>
      </c>
      <c r="R254" s="135">
        <f>SUM(R255:R257)</f>
        <v>0</v>
      </c>
      <c r="T254" s="136">
        <f>SUM(T255:T257)</f>
        <v>0</v>
      </c>
      <c r="V254" s="136">
        <f>SUM(V255:V257)</f>
        <v>0</v>
      </c>
      <c r="X254" s="137">
        <f>SUM(X255:X257)</f>
        <v>0</v>
      </c>
      <c r="AR254" s="130" t="s">
        <v>87</v>
      </c>
      <c r="AT254" s="138" t="s">
        <v>79</v>
      </c>
      <c r="AU254" s="138" t="s">
        <v>87</v>
      </c>
      <c r="AY254" s="130" t="s">
        <v>219</v>
      </c>
      <c r="BK254" s="139">
        <f>SUM(BK255:BK257)</f>
        <v>0</v>
      </c>
    </row>
    <row r="255" spans="2:65" s="1" customFormat="1" ht="16.5" customHeight="1">
      <c r="B255" s="30"/>
      <c r="C255" s="142" t="s">
        <v>512</v>
      </c>
      <c r="D255" s="142" t="s">
        <v>220</v>
      </c>
      <c r="E255" s="143" t="s">
        <v>615</v>
      </c>
      <c r="F255" s="144" t="s">
        <v>616</v>
      </c>
      <c r="G255" s="145" t="s">
        <v>370</v>
      </c>
      <c r="H255" s="146">
        <v>107.5</v>
      </c>
      <c r="I255" s="147"/>
      <c r="J255" s="147"/>
      <c r="K255" s="148">
        <f>ROUND(P255*H255,2)</f>
        <v>0</v>
      </c>
      <c r="L255" s="149"/>
      <c r="M255" s="30"/>
      <c r="N255" s="150" t="s">
        <v>1</v>
      </c>
      <c r="O255" s="151" t="s">
        <v>43</v>
      </c>
      <c r="P255" s="152">
        <f>I255+J255</f>
        <v>0</v>
      </c>
      <c r="Q255" s="152">
        <f>ROUND(I255*H255,2)</f>
        <v>0</v>
      </c>
      <c r="R255" s="152">
        <f>ROUND(J255*H255,2)</f>
        <v>0</v>
      </c>
      <c r="T255" s="153">
        <f>S255*H255</f>
        <v>0</v>
      </c>
      <c r="U255" s="153">
        <v>0</v>
      </c>
      <c r="V255" s="153">
        <f>U255*H255</f>
        <v>0</v>
      </c>
      <c r="W255" s="153">
        <v>0</v>
      </c>
      <c r="X255" s="154">
        <f>W255*H255</f>
        <v>0</v>
      </c>
      <c r="AR255" s="155" t="s">
        <v>158</v>
      </c>
      <c r="AT255" s="155" t="s">
        <v>220</v>
      </c>
      <c r="AU255" s="155" t="s">
        <v>93</v>
      </c>
      <c r="AY255" s="15" t="s">
        <v>219</v>
      </c>
      <c r="BE255" s="156">
        <f>IF(O255="základní",K255,0)</f>
        <v>0</v>
      </c>
      <c r="BF255" s="156">
        <f>IF(O255="snížená",K255,0)</f>
        <v>0</v>
      </c>
      <c r="BG255" s="156">
        <f>IF(O255="zákl. přenesená",K255,0)</f>
        <v>0</v>
      </c>
      <c r="BH255" s="156">
        <f>IF(O255="sníž. přenesená",K255,0)</f>
        <v>0</v>
      </c>
      <c r="BI255" s="156">
        <f>IF(O255="nulová",K255,0)</f>
        <v>0</v>
      </c>
      <c r="BJ255" s="15" t="s">
        <v>87</v>
      </c>
      <c r="BK255" s="156">
        <f>ROUND(P255*H255,2)</f>
        <v>0</v>
      </c>
      <c r="BL255" s="15" t="s">
        <v>158</v>
      </c>
      <c r="BM255" s="155" t="s">
        <v>1879</v>
      </c>
    </row>
    <row r="256" spans="2:65" s="1" customFormat="1" ht="11.25">
      <c r="B256" s="30"/>
      <c r="D256" s="157" t="s">
        <v>226</v>
      </c>
      <c r="F256" s="158" t="s">
        <v>618</v>
      </c>
      <c r="I256" s="159"/>
      <c r="J256" s="159"/>
      <c r="M256" s="30"/>
      <c r="N256" s="160"/>
      <c r="X256" s="54"/>
      <c r="AT256" s="15" t="s">
        <v>226</v>
      </c>
      <c r="AU256" s="15" t="s">
        <v>93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1878</v>
      </c>
      <c r="H257" s="164">
        <v>107.5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87</v>
      </c>
      <c r="AY257" s="162" t="s">
        <v>219</v>
      </c>
    </row>
    <row r="258" spans="2:65" s="11" customFormat="1" ht="22.9" customHeight="1">
      <c r="B258" s="129"/>
      <c r="D258" s="130" t="s">
        <v>79</v>
      </c>
      <c r="E258" s="140" t="s">
        <v>218</v>
      </c>
      <c r="F258" s="140" t="s">
        <v>631</v>
      </c>
      <c r="I258" s="132"/>
      <c r="J258" s="132"/>
      <c r="K258" s="141">
        <f>BK258</f>
        <v>0</v>
      </c>
      <c r="M258" s="129"/>
      <c r="N258" s="134"/>
      <c r="Q258" s="135">
        <f>SUM(Q259:Q267)</f>
        <v>0</v>
      </c>
      <c r="R258" s="135">
        <f>SUM(R259:R267)</f>
        <v>0</v>
      </c>
      <c r="T258" s="136">
        <f>SUM(T259:T267)</f>
        <v>0</v>
      </c>
      <c r="V258" s="136">
        <f>SUM(V259:V267)</f>
        <v>6.5780000000000003</v>
      </c>
      <c r="X258" s="137">
        <f>SUM(X259:X267)</f>
        <v>0</v>
      </c>
      <c r="AR258" s="130" t="s">
        <v>87</v>
      </c>
      <c r="AT258" s="138" t="s">
        <v>79</v>
      </c>
      <c r="AU258" s="138" t="s">
        <v>87</v>
      </c>
      <c r="AY258" s="130" t="s">
        <v>219</v>
      </c>
      <c r="BK258" s="139">
        <f>SUM(BK259:BK267)</f>
        <v>0</v>
      </c>
    </row>
    <row r="259" spans="2:65" s="1" customFormat="1" ht="24.2" customHeight="1">
      <c r="B259" s="30"/>
      <c r="C259" s="142" t="s">
        <v>520</v>
      </c>
      <c r="D259" s="142" t="s">
        <v>220</v>
      </c>
      <c r="E259" s="143" t="s">
        <v>633</v>
      </c>
      <c r="F259" s="144" t="s">
        <v>634</v>
      </c>
      <c r="G259" s="145" t="s">
        <v>353</v>
      </c>
      <c r="H259" s="146">
        <v>12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</v>
      </c>
      <c r="V259" s="153">
        <f>U259*H259</f>
        <v>0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1880</v>
      </c>
    </row>
    <row r="260" spans="2:65" s="1" customFormat="1" ht="19.5">
      <c r="B260" s="30"/>
      <c r="D260" s="157" t="s">
        <v>226</v>
      </c>
      <c r="F260" s="158" t="s">
        <v>636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1881</v>
      </c>
      <c r="H261" s="164">
        <v>12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24.2" customHeight="1">
      <c r="B262" s="30"/>
      <c r="C262" s="142" t="s">
        <v>528</v>
      </c>
      <c r="D262" s="142" t="s">
        <v>220</v>
      </c>
      <c r="E262" s="143" t="s">
        <v>644</v>
      </c>
      <c r="F262" s="144" t="s">
        <v>645</v>
      </c>
      <c r="G262" s="145" t="s">
        <v>353</v>
      </c>
      <c r="H262" s="146">
        <v>25</v>
      </c>
      <c r="I262" s="147"/>
      <c r="J262" s="147"/>
      <c r="K262" s="148">
        <f>ROUND(P262*H262,2)</f>
        <v>0</v>
      </c>
      <c r="L262" s="149"/>
      <c r="M262" s="30"/>
      <c r="N262" s="150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0.23</v>
      </c>
      <c r="V262" s="153">
        <f>U262*H262</f>
        <v>5.75</v>
      </c>
      <c r="W262" s="153">
        <v>0</v>
      </c>
      <c r="X262" s="154">
        <f>W262*H262</f>
        <v>0</v>
      </c>
      <c r="AR262" s="155" t="s">
        <v>158</v>
      </c>
      <c r="AT262" s="155" t="s">
        <v>220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1882</v>
      </c>
    </row>
    <row r="263" spans="2:65" s="1" customFormat="1" ht="29.25">
      <c r="B263" s="30"/>
      <c r="D263" s="157" t="s">
        <v>226</v>
      </c>
      <c r="F263" s="158" t="s">
        <v>647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2" customFormat="1" ht="11.25">
      <c r="B264" s="161"/>
      <c r="D264" s="157" t="s">
        <v>303</v>
      </c>
      <c r="E264" s="162" t="s">
        <v>1</v>
      </c>
      <c r="F264" s="163" t="s">
        <v>1078</v>
      </c>
      <c r="H264" s="164">
        <v>25</v>
      </c>
      <c r="I264" s="165"/>
      <c r="J264" s="165"/>
      <c r="M264" s="161"/>
      <c r="N264" s="166"/>
      <c r="X264" s="167"/>
      <c r="AT264" s="162" t="s">
        <v>303</v>
      </c>
      <c r="AU264" s="162" t="s">
        <v>93</v>
      </c>
      <c r="AV264" s="12" t="s">
        <v>93</v>
      </c>
      <c r="AW264" s="12" t="s">
        <v>5</v>
      </c>
      <c r="AX264" s="12" t="s">
        <v>87</v>
      </c>
      <c r="AY264" s="162" t="s">
        <v>219</v>
      </c>
    </row>
    <row r="265" spans="2:65" s="1" customFormat="1" ht="24.2" customHeight="1">
      <c r="B265" s="30"/>
      <c r="C265" s="142" t="s">
        <v>731</v>
      </c>
      <c r="D265" s="142" t="s">
        <v>220</v>
      </c>
      <c r="E265" s="143" t="s">
        <v>650</v>
      </c>
      <c r="F265" s="144" t="s">
        <v>651</v>
      </c>
      <c r="G265" s="145" t="s">
        <v>353</v>
      </c>
      <c r="H265" s="146">
        <v>6</v>
      </c>
      <c r="I265" s="147"/>
      <c r="J265" s="147"/>
      <c r="K265" s="148">
        <f>ROUND(P265*H265,2)</f>
        <v>0</v>
      </c>
      <c r="L265" s="149"/>
      <c r="M265" s="30"/>
      <c r="N265" s="150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0.13800000000000001</v>
      </c>
      <c r="V265" s="153">
        <f>U265*H265</f>
        <v>0.82800000000000007</v>
      </c>
      <c r="W265" s="153">
        <v>0</v>
      </c>
      <c r="X265" s="154">
        <f>W265*H265</f>
        <v>0</v>
      </c>
      <c r="AR265" s="155" t="s">
        <v>158</v>
      </c>
      <c r="AT265" s="155" t="s">
        <v>220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1883</v>
      </c>
    </row>
    <row r="266" spans="2:65" s="1" customFormat="1" ht="19.5">
      <c r="B266" s="30"/>
      <c r="D266" s="157" t="s">
        <v>226</v>
      </c>
      <c r="F266" s="158" t="s">
        <v>651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1884</v>
      </c>
      <c r="H267" s="164">
        <v>6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87</v>
      </c>
      <c r="AY267" s="162" t="s">
        <v>219</v>
      </c>
    </row>
    <row r="268" spans="2:65" s="11" customFormat="1" ht="22.9" customHeight="1">
      <c r="B268" s="129"/>
      <c r="D268" s="130" t="s">
        <v>79</v>
      </c>
      <c r="E268" s="140" t="s">
        <v>244</v>
      </c>
      <c r="F268" s="140" t="s">
        <v>687</v>
      </c>
      <c r="I268" s="132"/>
      <c r="J268" s="132"/>
      <c r="K268" s="141">
        <f>BK268</f>
        <v>0</v>
      </c>
      <c r="M268" s="129"/>
      <c r="N268" s="134"/>
      <c r="Q268" s="135">
        <f>SUM(Q269:Q271)</f>
        <v>0</v>
      </c>
      <c r="R268" s="135">
        <f>SUM(R269:R271)</f>
        <v>0</v>
      </c>
      <c r="T268" s="136">
        <f>SUM(T269:T271)</f>
        <v>0</v>
      </c>
      <c r="V268" s="136">
        <f>SUM(V269:V271)</f>
        <v>2.4E-2</v>
      </c>
      <c r="X268" s="137">
        <f>SUM(X269:X271)</f>
        <v>0</v>
      </c>
      <c r="AR268" s="130" t="s">
        <v>87</v>
      </c>
      <c r="AT268" s="138" t="s">
        <v>79</v>
      </c>
      <c r="AU268" s="138" t="s">
        <v>87</v>
      </c>
      <c r="AY268" s="130" t="s">
        <v>219</v>
      </c>
      <c r="BK268" s="139">
        <f>SUM(BK269:BK271)</f>
        <v>0</v>
      </c>
    </row>
    <row r="269" spans="2:65" s="1" customFormat="1" ht="16.5" customHeight="1">
      <c r="B269" s="30"/>
      <c r="C269" s="142" t="s">
        <v>533</v>
      </c>
      <c r="D269" s="142" t="s">
        <v>220</v>
      </c>
      <c r="E269" s="143" t="s">
        <v>689</v>
      </c>
      <c r="F269" s="144" t="s">
        <v>690</v>
      </c>
      <c r="G269" s="145" t="s">
        <v>691</v>
      </c>
      <c r="H269" s="146">
        <v>3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8.0000000000000002E-3</v>
      </c>
      <c r="V269" s="153">
        <f>U269*H269</f>
        <v>2.4E-2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1885</v>
      </c>
    </row>
    <row r="270" spans="2:65" s="1" customFormat="1" ht="39">
      <c r="B270" s="30"/>
      <c r="D270" s="157" t="s">
        <v>226</v>
      </c>
      <c r="F270" s="158" t="s">
        <v>693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150</v>
      </c>
      <c r="H271" s="164">
        <v>3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1" customFormat="1" ht="22.9" customHeight="1">
      <c r="B272" s="129"/>
      <c r="D272" s="130" t="s">
        <v>79</v>
      </c>
      <c r="E272" s="140" t="s">
        <v>254</v>
      </c>
      <c r="F272" s="140" t="s">
        <v>1240</v>
      </c>
      <c r="I272" s="132"/>
      <c r="J272" s="132"/>
      <c r="K272" s="141">
        <f>BK272</f>
        <v>0</v>
      </c>
      <c r="M272" s="129"/>
      <c r="N272" s="134"/>
      <c r="Q272" s="135">
        <f>SUM(Q273:Q343)</f>
        <v>0</v>
      </c>
      <c r="R272" s="135">
        <f>SUM(R273:R343)</f>
        <v>0</v>
      </c>
      <c r="T272" s="136">
        <f>SUM(T273:T343)</f>
        <v>0</v>
      </c>
      <c r="V272" s="136">
        <f>SUM(V273:V343)</f>
        <v>22.987889999999997</v>
      </c>
      <c r="X272" s="137">
        <f>SUM(X273:X343)</f>
        <v>0</v>
      </c>
      <c r="AR272" s="130" t="s">
        <v>87</v>
      </c>
      <c r="AT272" s="138" t="s">
        <v>79</v>
      </c>
      <c r="AU272" s="138" t="s">
        <v>87</v>
      </c>
      <c r="AY272" s="130" t="s">
        <v>219</v>
      </c>
      <c r="BK272" s="139">
        <f>SUM(BK273:BK343)</f>
        <v>0</v>
      </c>
    </row>
    <row r="273" spans="2:65" s="1" customFormat="1" ht="33" customHeight="1">
      <c r="B273" s="30"/>
      <c r="C273" s="142" t="s">
        <v>538</v>
      </c>
      <c r="D273" s="142" t="s">
        <v>220</v>
      </c>
      <c r="E273" s="143" t="s">
        <v>711</v>
      </c>
      <c r="F273" s="144" t="s">
        <v>712</v>
      </c>
      <c r="G273" s="145" t="s">
        <v>370</v>
      </c>
      <c r="H273" s="146">
        <v>107.5</v>
      </c>
      <c r="I273" s="147"/>
      <c r="J273" s="147"/>
      <c r="K273" s="148">
        <f>ROUND(P273*H273,2)</f>
        <v>0</v>
      </c>
      <c r="L273" s="149"/>
      <c r="M273" s="30"/>
      <c r="N273" s="150" t="s">
        <v>1</v>
      </c>
      <c r="O273" s="151" t="s">
        <v>43</v>
      </c>
      <c r="P273" s="152">
        <f>I273+J273</f>
        <v>0</v>
      </c>
      <c r="Q273" s="152">
        <f>ROUND(I273*H273,2)</f>
        <v>0</v>
      </c>
      <c r="R273" s="152">
        <f>ROUND(J273*H273,2)</f>
        <v>0</v>
      </c>
      <c r="T273" s="153">
        <f>S273*H273</f>
        <v>0</v>
      </c>
      <c r="U273" s="153">
        <v>8.0000000000000007E-5</v>
      </c>
      <c r="V273" s="153">
        <f>U273*H273</f>
        <v>8.6E-3</v>
      </c>
      <c r="W273" s="153">
        <v>0</v>
      </c>
      <c r="X273" s="154">
        <f>W273*H273</f>
        <v>0</v>
      </c>
      <c r="AR273" s="155" t="s">
        <v>158</v>
      </c>
      <c r="AT273" s="155" t="s">
        <v>220</v>
      </c>
      <c r="AU273" s="155" t="s">
        <v>93</v>
      </c>
      <c r="AY273" s="15" t="s">
        <v>219</v>
      </c>
      <c r="BE273" s="156">
        <f>IF(O273="základní",K273,0)</f>
        <v>0</v>
      </c>
      <c r="BF273" s="156">
        <f>IF(O273="snížená",K273,0)</f>
        <v>0</v>
      </c>
      <c r="BG273" s="156">
        <f>IF(O273="zákl. přenesená",K273,0)</f>
        <v>0</v>
      </c>
      <c r="BH273" s="156">
        <f>IF(O273="sníž. přenesená",K273,0)</f>
        <v>0</v>
      </c>
      <c r="BI273" s="156">
        <f>IF(O273="nulová",K273,0)</f>
        <v>0</v>
      </c>
      <c r="BJ273" s="15" t="s">
        <v>87</v>
      </c>
      <c r="BK273" s="156">
        <f>ROUND(P273*H273,2)</f>
        <v>0</v>
      </c>
      <c r="BL273" s="15" t="s">
        <v>158</v>
      </c>
      <c r="BM273" s="155" t="s">
        <v>1886</v>
      </c>
    </row>
    <row r="274" spans="2:65" s="1" customFormat="1" ht="19.5">
      <c r="B274" s="30"/>
      <c r="D274" s="157" t="s">
        <v>226</v>
      </c>
      <c r="F274" s="158" t="s">
        <v>714</v>
      </c>
      <c r="I274" s="159"/>
      <c r="J274" s="159"/>
      <c r="M274" s="30"/>
      <c r="N274" s="160"/>
      <c r="X274" s="54"/>
      <c r="AT274" s="15" t="s">
        <v>226</v>
      </c>
      <c r="AU274" s="15" t="s">
        <v>93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1878</v>
      </c>
      <c r="H275" s="164">
        <v>107.5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87</v>
      </c>
      <c r="AY275" s="162" t="s">
        <v>219</v>
      </c>
    </row>
    <row r="276" spans="2:65" s="1" customFormat="1" ht="24.2" customHeight="1">
      <c r="B276" s="30"/>
      <c r="C276" s="178" t="s">
        <v>544</v>
      </c>
      <c r="D276" s="178" t="s">
        <v>460</v>
      </c>
      <c r="E276" s="179" t="s">
        <v>717</v>
      </c>
      <c r="F276" s="180" t="s">
        <v>718</v>
      </c>
      <c r="G276" s="181" t="s">
        <v>370</v>
      </c>
      <c r="H276" s="182">
        <v>105.459</v>
      </c>
      <c r="I276" s="183"/>
      <c r="J276" s="184"/>
      <c r="K276" s="185">
        <f>ROUND(P276*H276,2)</f>
        <v>0</v>
      </c>
      <c r="L276" s="184"/>
      <c r="M276" s="186"/>
      <c r="N276" s="187" t="s">
        <v>1</v>
      </c>
      <c r="O276" s="151" t="s">
        <v>43</v>
      </c>
      <c r="P276" s="152">
        <f>I276+J276</f>
        <v>0</v>
      </c>
      <c r="Q276" s="152">
        <f>ROUND(I276*H276,2)</f>
        <v>0</v>
      </c>
      <c r="R276" s="152">
        <f>ROUND(J276*H276,2)</f>
        <v>0</v>
      </c>
      <c r="T276" s="153">
        <f>S276*H276</f>
        <v>0</v>
      </c>
      <c r="U276" s="153">
        <v>0.1</v>
      </c>
      <c r="V276" s="153">
        <f>U276*H276</f>
        <v>10.545900000000001</v>
      </c>
      <c r="W276" s="153">
        <v>0</v>
      </c>
      <c r="X276" s="154">
        <f>W276*H276</f>
        <v>0</v>
      </c>
      <c r="AR276" s="155" t="s">
        <v>254</v>
      </c>
      <c r="AT276" s="155" t="s">
        <v>460</v>
      </c>
      <c r="AU276" s="155" t="s">
        <v>93</v>
      </c>
      <c r="AY276" s="15" t="s">
        <v>219</v>
      </c>
      <c r="BE276" s="156">
        <f>IF(O276="základní",K276,0)</f>
        <v>0</v>
      </c>
      <c r="BF276" s="156">
        <f>IF(O276="snížená",K276,0)</f>
        <v>0</v>
      </c>
      <c r="BG276" s="156">
        <f>IF(O276="zákl. přenesená",K276,0)</f>
        <v>0</v>
      </c>
      <c r="BH276" s="156">
        <f>IF(O276="sníž. přenesená",K276,0)</f>
        <v>0</v>
      </c>
      <c r="BI276" s="156">
        <f>IF(O276="nulová",K276,0)</f>
        <v>0</v>
      </c>
      <c r="BJ276" s="15" t="s">
        <v>87</v>
      </c>
      <c r="BK276" s="156">
        <f>ROUND(P276*H276,2)</f>
        <v>0</v>
      </c>
      <c r="BL276" s="15" t="s">
        <v>158</v>
      </c>
      <c r="BM276" s="155" t="s">
        <v>1887</v>
      </c>
    </row>
    <row r="277" spans="2:65" s="1" customFormat="1" ht="19.5">
      <c r="B277" s="30"/>
      <c r="D277" s="157" t="s">
        <v>226</v>
      </c>
      <c r="F277" s="158" t="s">
        <v>718</v>
      </c>
      <c r="I277" s="159"/>
      <c r="J277" s="159"/>
      <c r="M277" s="30"/>
      <c r="N277" s="160"/>
      <c r="X277" s="54"/>
      <c r="AT277" s="15" t="s">
        <v>226</v>
      </c>
      <c r="AU277" s="15" t="s">
        <v>93</v>
      </c>
    </row>
    <row r="278" spans="2:65" s="12" customFormat="1" ht="11.25">
      <c r="B278" s="161"/>
      <c r="D278" s="157" t="s">
        <v>303</v>
      </c>
      <c r="E278" s="162" t="s">
        <v>1</v>
      </c>
      <c r="F278" s="163" t="s">
        <v>1888</v>
      </c>
      <c r="H278" s="164">
        <v>103.9</v>
      </c>
      <c r="I278" s="165"/>
      <c r="J278" s="165"/>
      <c r="M278" s="161"/>
      <c r="N278" s="166"/>
      <c r="X278" s="167"/>
      <c r="AT278" s="162" t="s">
        <v>303</v>
      </c>
      <c r="AU278" s="162" t="s">
        <v>93</v>
      </c>
      <c r="AV278" s="12" t="s">
        <v>93</v>
      </c>
      <c r="AW278" s="12" t="s">
        <v>5</v>
      </c>
      <c r="AX278" s="12" t="s">
        <v>80</v>
      </c>
      <c r="AY278" s="162" t="s">
        <v>219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1889</v>
      </c>
      <c r="H279" s="164">
        <v>105.4585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" customFormat="1" ht="24.2" customHeight="1">
      <c r="B280" s="30"/>
      <c r="C280" s="178" t="s">
        <v>549</v>
      </c>
      <c r="D280" s="178" t="s">
        <v>460</v>
      </c>
      <c r="E280" s="179" t="s">
        <v>728</v>
      </c>
      <c r="F280" s="180" t="s">
        <v>729</v>
      </c>
      <c r="G280" s="181" t="s">
        <v>467</v>
      </c>
      <c r="H280" s="182">
        <v>3</v>
      </c>
      <c r="I280" s="183"/>
      <c r="J280" s="184"/>
      <c r="K280" s="185">
        <f>ROUND(P280*H280,2)</f>
        <v>0</v>
      </c>
      <c r="L280" s="184"/>
      <c r="M280" s="186"/>
      <c r="N280" s="187" t="s">
        <v>1</v>
      </c>
      <c r="O280" s="151" t="s">
        <v>43</v>
      </c>
      <c r="P280" s="152">
        <f>I280+J280</f>
        <v>0</v>
      </c>
      <c r="Q280" s="152">
        <f>ROUND(I280*H280,2)</f>
        <v>0</v>
      </c>
      <c r="R280" s="152">
        <f>ROUND(J280*H280,2)</f>
        <v>0</v>
      </c>
      <c r="T280" s="153">
        <f>S280*H280</f>
        <v>0</v>
      </c>
      <c r="U280" s="153">
        <v>4.4999999999999998E-2</v>
      </c>
      <c r="V280" s="153">
        <f>U280*H280</f>
        <v>0.13500000000000001</v>
      </c>
      <c r="W280" s="153">
        <v>0</v>
      </c>
      <c r="X280" s="154">
        <f>W280*H280</f>
        <v>0</v>
      </c>
      <c r="AR280" s="155" t="s">
        <v>254</v>
      </c>
      <c r="AT280" s="155" t="s">
        <v>460</v>
      </c>
      <c r="AU280" s="155" t="s">
        <v>93</v>
      </c>
      <c r="AY280" s="15" t="s">
        <v>219</v>
      </c>
      <c r="BE280" s="156">
        <f>IF(O280="základní",K280,0)</f>
        <v>0</v>
      </c>
      <c r="BF280" s="156">
        <f>IF(O280="snížená",K280,0)</f>
        <v>0</v>
      </c>
      <c r="BG280" s="156">
        <f>IF(O280="zákl. přenesená",K280,0)</f>
        <v>0</v>
      </c>
      <c r="BH280" s="156">
        <f>IF(O280="sníž. přenesená",K280,0)</f>
        <v>0</v>
      </c>
      <c r="BI280" s="156">
        <f>IF(O280="nulová",K280,0)</f>
        <v>0</v>
      </c>
      <c r="BJ280" s="15" t="s">
        <v>87</v>
      </c>
      <c r="BK280" s="156">
        <f>ROUND(P280*H280,2)</f>
        <v>0</v>
      </c>
      <c r="BL280" s="15" t="s">
        <v>158</v>
      </c>
      <c r="BM280" s="155" t="s">
        <v>1890</v>
      </c>
    </row>
    <row r="281" spans="2:65" s="1" customFormat="1" ht="11.25">
      <c r="B281" s="30"/>
      <c r="D281" s="157" t="s">
        <v>226</v>
      </c>
      <c r="F281" s="158" t="s">
        <v>729</v>
      </c>
      <c r="I281" s="159"/>
      <c r="J281" s="159"/>
      <c r="M281" s="30"/>
      <c r="N281" s="160"/>
      <c r="X281" s="54"/>
      <c r="AT281" s="15" t="s">
        <v>226</v>
      </c>
      <c r="AU281" s="15" t="s">
        <v>93</v>
      </c>
    </row>
    <row r="282" spans="2:65" s="12" customFormat="1" ht="11.25">
      <c r="B282" s="161"/>
      <c r="D282" s="157" t="s">
        <v>303</v>
      </c>
      <c r="E282" s="162" t="s">
        <v>1</v>
      </c>
      <c r="F282" s="163" t="s">
        <v>150</v>
      </c>
      <c r="H282" s="164">
        <v>3</v>
      </c>
      <c r="I282" s="165"/>
      <c r="J282" s="165"/>
      <c r="M282" s="161"/>
      <c r="N282" s="166"/>
      <c r="X282" s="167"/>
      <c r="AT282" s="162" t="s">
        <v>303</v>
      </c>
      <c r="AU282" s="162" t="s">
        <v>93</v>
      </c>
      <c r="AV282" s="12" t="s">
        <v>93</v>
      </c>
      <c r="AW282" s="12" t="s">
        <v>5</v>
      </c>
      <c r="AX282" s="12" t="s">
        <v>87</v>
      </c>
      <c r="AY282" s="162" t="s">
        <v>219</v>
      </c>
    </row>
    <row r="283" spans="2:65" s="1" customFormat="1" ht="24.2" customHeight="1">
      <c r="B283" s="30"/>
      <c r="C283" s="178" t="s">
        <v>555</v>
      </c>
      <c r="D283" s="178" t="s">
        <v>460</v>
      </c>
      <c r="E283" s="179" t="s">
        <v>732</v>
      </c>
      <c r="F283" s="180" t="s">
        <v>733</v>
      </c>
      <c r="G283" s="181" t="s">
        <v>467</v>
      </c>
      <c r="H283" s="182">
        <v>3</v>
      </c>
      <c r="I283" s="183"/>
      <c r="J283" s="184"/>
      <c r="K283" s="185">
        <f>ROUND(P283*H283,2)</f>
        <v>0</v>
      </c>
      <c r="L283" s="184"/>
      <c r="M283" s="186"/>
      <c r="N283" s="187" t="s">
        <v>1</v>
      </c>
      <c r="O283" s="151" t="s">
        <v>43</v>
      </c>
      <c r="P283" s="152">
        <f>I283+J283</f>
        <v>0</v>
      </c>
      <c r="Q283" s="152">
        <f>ROUND(I283*H283,2)</f>
        <v>0</v>
      </c>
      <c r="R283" s="152">
        <f>ROUND(J283*H283,2)</f>
        <v>0</v>
      </c>
      <c r="T283" s="153">
        <f>S283*H283</f>
        <v>0</v>
      </c>
      <c r="U283" s="153">
        <v>5.6000000000000001E-2</v>
      </c>
      <c r="V283" s="153">
        <f>U283*H283</f>
        <v>0.16800000000000001</v>
      </c>
      <c r="W283" s="153">
        <v>0</v>
      </c>
      <c r="X283" s="154">
        <f>W283*H283</f>
        <v>0</v>
      </c>
      <c r="AR283" s="155" t="s">
        <v>254</v>
      </c>
      <c r="AT283" s="155" t="s">
        <v>460</v>
      </c>
      <c r="AU283" s="155" t="s">
        <v>93</v>
      </c>
      <c r="AY283" s="15" t="s">
        <v>219</v>
      </c>
      <c r="BE283" s="156">
        <f>IF(O283="základní",K283,0)</f>
        <v>0</v>
      </c>
      <c r="BF283" s="156">
        <f>IF(O283="snížená",K283,0)</f>
        <v>0</v>
      </c>
      <c r="BG283" s="156">
        <f>IF(O283="zákl. přenesená",K283,0)</f>
        <v>0</v>
      </c>
      <c r="BH283" s="156">
        <f>IF(O283="sníž. přenesená",K283,0)</f>
        <v>0</v>
      </c>
      <c r="BI283" s="156">
        <f>IF(O283="nulová",K283,0)</f>
        <v>0</v>
      </c>
      <c r="BJ283" s="15" t="s">
        <v>87</v>
      </c>
      <c r="BK283" s="156">
        <f>ROUND(P283*H283,2)</f>
        <v>0</v>
      </c>
      <c r="BL283" s="15" t="s">
        <v>158</v>
      </c>
      <c r="BM283" s="155" t="s">
        <v>1891</v>
      </c>
    </row>
    <row r="284" spans="2:65" s="1" customFormat="1" ht="11.25">
      <c r="B284" s="30"/>
      <c r="D284" s="157" t="s">
        <v>226</v>
      </c>
      <c r="F284" s="158" t="s">
        <v>733</v>
      </c>
      <c r="I284" s="159"/>
      <c r="J284" s="159"/>
      <c r="M284" s="30"/>
      <c r="N284" s="160"/>
      <c r="X284" s="54"/>
      <c r="AT284" s="15" t="s">
        <v>226</v>
      </c>
      <c r="AU284" s="15" t="s">
        <v>93</v>
      </c>
    </row>
    <row r="285" spans="2:65" s="12" customFormat="1" ht="11.25">
      <c r="B285" s="161"/>
      <c r="D285" s="157" t="s">
        <v>303</v>
      </c>
      <c r="E285" s="162" t="s">
        <v>1</v>
      </c>
      <c r="F285" s="163" t="s">
        <v>150</v>
      </c>
      <c r="H285" s="164">
        <v>3</v>
      </c>
      <c r="I285" s="165"/>
      <c r="J285" s="165"/>
      <c r="M285" s="161"/>
      <c r="N285" s="166"/>
      <c r="X285" s="167"/>
      <c r="AT285" s="162" t="s">
        <v>303</v>
      </c>
      <c r="AU285" s="162" t="s">
        <v>93</v>
      </c>
      <c r="AV285" s="12" t="s">
        <v>93</v>
      </c>
      <c r="AW285" s="12" t="s">
        <v>5</v>
      </c>
      <c r="AX285" s="12" t="s">
        <v>87</v>
      </c>
      <c r="AY285" s="162" t="s">
        <v>219</v>
      </c>
    </row>
    <row r="286" spans="2:65" s="1" customFormat="1" ht="24.2" customHeight="1">
      <c r="B286" s="30"/>
      <c r="C286" s="178" t="s">
        <v>562</v>
      </c>
      <c r="D286" s="178" t="s">
        <v>460</v>
      </c>
      <c r="E286" s="179" t="s">
        <v>736</v>
      </c>
      <c r="F286" s="180" t="s">
        <v>737</v>
      </c>
      <c r="G286" s="181" t="s">
        <v>467</v>
      </c>
      <c r="H286" s="182">
        <v>6</v>
      </c>
      <c r="I286" s="183"/>
      <c r="J286" s="184"/>
      <c r="K286" s="185">
        <f>ROUND(P286*H286,2)</f>
        <v>0</v>
      </c>
      <c r="L286" s="184"/>
      <c r="M286" s="186"/>
      <c r="N286" s="187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1.0999999999999999E-2</v>
      </c>
      <c r="V286" s="153">
        <f>U286*H286</f>
        <v>6.6000000000000003E-2</v>
      </c>
      <c r="W286" s="153">
        <v>0</v>
      </c>
      <c r="X286" s="154">
        <f>W286*H286</f>
        <v>0</v>
      </c>
      <c r="AR286" s="155" t="s">
        <v>254</v>
      </c>
      <c r="AT286" s="155" t="s">
        <v>460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1892</v>
      </c>
    </row>
    <row r="287" spans="2:65" s="1" customFormat="1" ht="19.5">
      <c r="B287" s="30"/>
      <c r="D287" s="157" t="s">
        <v>226</v>
      </c>
      <c r="F287" s="158" t="s">
        <v>737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2" customFormat="1" ht="11.25">
      <c r="B288" s="161"/>
      <c r="D288" s="157" t="s">
        <v>303</v>
      </c>
      <c r="E288" s="162" t="s">
        <v>1</v>
      </c>
      <c r="F288" s="163" t="s">
        <v>1590</v>
      </c>
      <c r="H288" s="164">
        <v>6</v>
      </c>
      <c r="I288" s="165"/>
      <c r="J288" s="165"/>
      <c r="M288" s="161"/>
      <c r="N288" s="166"/>
      <c r="X288" s="167"/>
      <c r="AT288" s="162" t="s">
        <v>303</v>
      </c>
      <c r="AU288" s="162" t="s">
        <v>93</v>
      </c>
      <c r="AV288" s="12" t="s">
        <v>93</v>
      </c>
      <c r="AW288" s="12" t="s">
        <v>5</v>
      </c>
      <c r="AX288" s="12" t="s">
        <v>87</v>
      </c>
      <c r="AY288" s="162" t="s">
        <v>219</v>
      </c>
    </row>
    <row r="289" spans="2:65" s="1" customFormat="1" ht="24.2" customHeight="1">
      <c r="B289" s="30"/>
      <c r="C289" s="142" t="s">
        <v>569</v>
      </c>
      <c r="D289" s="142" t="s">
        <v>220</v>
      </c>
      <c r="E289" s="143" t="s">
        <v>745</v>
      </c>
      <c r="F289" s="144" t="s">
        <v>746</v>
      </c>
      <c r="G289" s="145" t="s">
        <v>467</v>
      </c>
      <c r="H289" s="146">
        <v>1</v>
      </c>
      <c r="I289" s="147"/>
      <c r="J289" s="147"/>
      <c r="K289" s="148">
        <f>ROUND(P289*H289,2)</f>
        <v>0</v>
      </c>
      <c r="L289" s="149"/>
      <c r="M289" s="30"/>
      <c r="N289" s="150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1.6000000000000001E-4</v>
      </c>
      <c r="V289" s="153">
        <f>U289*H289</f>
        <v>1.6000000000000001E-4</v>
      </c>
      <c r="W289" s="153">
        <v>0</v>
      </c>
      <c r="X289" s="154">
        <f>W289*H289</f>
        <v>0</v>
      </c>
      <c r="AR289" s="155" t="s">
        <v>158</v>
      </c>
      <c r="AT289" s="155" t="s">
        <v>220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1893</v>
      </c>
    </row>
    <row r="290" spans="2:65" s="1" customFormat="1" ht="19.5">
      <c r="B290" s="30"/>
      <c r="D290" s="157" t="s">
        <v>226</v>
      </c>
      <c r="F290" s="158" t="s">
        <v>748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1894</v>
      </c>
      <c r="H291" s="164">
        <v>1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87</v>
      </c>
      <c r="AY291" s="162" t="s">
        <v>219</v>
      </c>
    </row>
    <row r="292" spans="2:65" s="1" customFormat="1" ht="33" customHeight="1">
      <c r="B292" s="30"/>
      <c r="C292" s="178" t="s">
        <v>579</v>
      </c>
      <c r="D292" s="178" t="s">
        <v>460</v>
      </c>
      <c r="E292" s="179" t="s">
        <v>750</v>
      </c>
      <c r="F292" s="180" t="s">
        <v>751</v>
      </c>
      <c r="G292" s="181" t="s">
        <v>467</v>
      </c>
      <c r="H292" s="182">
        <v>1</v>
      </c>
      <c r="I292" s="183"/>
      <c r="J292" s="184"/>
      <c r="K292" s="185">
        <f>ROUND(P292*H292,2)</f>
        <v>0</v>
      </c>
      <c r="L292" s="184"/>
      <c r="M292" s="186"/>
      <c r="N292" s="187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7.2999999999999995E-2</v>
      </c>
      <c r="V292" s="153">
        <f>U292*H292</f>
        <v>7.2999999999999995E-2</v>
      </c>
      <c r="W292" s="153">
        <v>0</v>
      </c>
      <c r="X292" s="154">
        <f>W292*H292</f>
        <v>0</v>
      </c>
      <c r="AR292" s="155" t="s">
        <v>254</v>
      </c>
      <c r="AT292" s="155" t="s">
        <v>460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1895</v>
      </c>
    </row>
    <row r="293" spans="2:65" s="1" customFormat="1" ht="19.5">
      <c r="B293" s="30"/>
      <c r="D293" s="157" t="s">
        <v>226</v>
      </c>
      <c r="F293" s="158" t="s">
        <v>751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1896</v>
      </c>
      <c r="H294" s="164">
        <v>0.99977499999999986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24.2" customHeight="1">
      <c r="B295" s="30"/>
      <c r="C295" s="142" t="s">
        <v>587</v>
      </c>
      <c r="D295" s="142" t="s">
        <v>220</v>
      </c>
      <c r="E295" s="143" t="s">
        <v>754</v>
      </c>
      <c r="F295" s="144" t="s">
        <v>755</v>
      </c>
      <c r="G295" s="145" t="s">
        <v>370</v>
      </c>
      <c r="H295" s="146">
        <v>50</v>
      </c>
      <c r="I295" s="147"/>
      <c r="J295" s="147"/>
      <c r="K295" s="148">
        <f>ROUND(P295*H295,2)</f>
        <v>0</v>
      </c>
      <c r="L295" s="149"/>
      <c r="M295" s="30"/>
      <c r="N295" s="150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0</v>
      </c>
      <c r="V295" s="153">
        <f>U295*H295</f>
        <v>0</v>
      </c>
      <c r="W295" s="153">
        <v>0</v>
      </c>
      <c r="X295" s="154">
        <f>W295*H295</f>
        <v>0</v>
      </c>
      <c r="AR295" s="155" t="s">
        <v>158</v>
      </c>
      <c r="AT295" s="155" t="s">
        <v>220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1897</v>
      </c>
    </row>
    <row r="296" spans="2:65" s="1" customFormat="1" ht="19.5">
      <c r="B296" s="30"/>
      <c r="D296" s="157" t="s">
        <v>226</v>
      </c>
      <c r="F296" s="158" t="s">
        <v>757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443</v>
      </c>
      <c r="H297" s="164">
        <v>50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87</v>
      </c>
      <c r="AY297" s="162" t="s">
        <v>219</v>
      </c>
    </row>
    <row r="298" spans="2:65" s="1" customFormat="1" ht="37.9" customHeight="1">
      <c r="B298" s="30"/>
      <c r="C298" s="178" t="s">
        <v>594</v>
      </c>
      <c r="D298" s="178" t="s">
        <v>460</v>
      </c>
      <c r="E298" s="179" t="s">
        <v>760</v>
      </c>
      <c r="F298" s="180" t="s">
        <v>761</v>
      </c>
      <c r="G298" s="181" t="s">
        <v>370</v>
      </c>
      <c r="H298" s="182">
        <v>51.5</v>
      </c>
      <c r="I298" s="183"/>
      <c r="J298" s="184"/>
      <c r="K298" s="185">
        <f>ROUND(P298*H298,2)</f>
        <v>0</v>
      </c>
      <c r="L298" s="184"/>
      <c r="M298" s="186"/>
      <c r="N298" s="187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3.5E-4</v>
      </c>
      <c r="V298" s="153">
        <f>U298*H298</f>
        <v>1.8024999999999999E-2</v>
      </c>
      <c r="W298" s="153">
        <v>0</v>
      </c>
      <c r="X298" s="154">
        <f>W298*H298</f>
        <v>0</v>
      </c>
      <c r="AR298" s="155" t="s">
        <v>254</v>
      </c>
      <c r="AT298" s="155" t="s">
        <v>460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1898</v>
      </c>
    </row>
    <row r="299" spans="2:65" s="1" customFormat="1" ht="19.5">
      <c r="B299" s="30"/>
      <c r="D299" s="157" t="s">
        <v>226</v>
      </c>
      <c r="F299" s="158" t="s">
        <v>761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443</v>
      </c>
      <c r="H300" s="164">
        <v>50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80</v>
      </c>
      <c r="AY300" s="162" t="s">
        <v>219</v>
      </c>
    </row>
    <row r="301" spans="2:65" s="12" customFormat="1" ht="11.25">
      <c r="B301" s="161"/>
      <c r="D301" s="157" t="s">
        <v>303</v>
      </c>
      <c r="E301" s="162" t="s">
        <v>1</v>
      </c>
      <c r="F301" s="163" t="s">
        <v>1261</v>
      </c>
      <c r="H301" s="164">
        <v>51.5</v>
      </c>
      <c r="I301" s="165"/>
      <c r="J301" s="165"/>
      <c r="M301" s="161"/>
      <c r="N301" s="166"/>
      <c r="X301" s="167"/>
      <c r="AT301" s="162" t="s">
        <v>303</v>
      </c>
      <c r="AU301" s="162" t="s">
        <v>93</v>
      </c>
      <c r="AV301" s="12" t="s">
        <v>93</v>
      </c>
      <c r="AW301" s="12" t="s">
        <v>5</v>
      </c>
      <c r="AX301" s="12" t="s">
        <v>87</v>
      </c>
      <c r="AY301" s="162" t="s">
        <v>219</v>
      </c>
    </row>
    <row r="302" spans="2:65" s="1" customFormat="1" ht="21.75" customHeight="1">
      <c r="B302" s="30"/>
      <c r="C302" s="142" t="s">
        <v>600</v>
      </c>
      <c r="D302" s="142" t="s">
        <v>220</v>
      </c>
      <c r="E302" s="143" t="s">
        <v>786</v>
      </c>
      <c r="F302" s="144" t="s">
        <v>787</v>
      </c>
      <c r="G302" s="145" t="s">
        <v>467</v>
      </c>
      <c r="H302" s="146">
        <v>3</v>
      </c>
      <c r="I302" s="147"/>
      <c r="J302" s="147"/>
      <c r="K302" s="148">
        <f>ROUND(P302*H302,2)</f>
        <v>0</v>
      </c>
      <c r="L302" s="149"/>
      <c r="M302" s="30"/>
      <c r="N302" s="150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8.7419999999999998E-2</v>
      </c>
      <c r="V302" s="153">
        <f>U302*H302</f>
        <v>0.26225999999999999</v>
      </c>
      <c r="W302" s="153">
        <v>0</v>
      </c>
      <c r="X302" s="154">
        <f>W302*H302</f>
        <v>0</v>
      </c>
      <c r="AR302" s="155" t="s">
        <v>158</v>
      </c>
      <c r="AT302" s="155" t="s">
        <v>220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158</v>
      </c>
      <c r="BM302" s="155" t="s">
        <v>1899</v>
      </c>
    </row>
    <row r="303" spans="2:65" s="1" customFormat="1" ht="19.5">
      <c r="B303" s="30"/>
      <c r="D303" s="157" t="s">
        <v>226</v>
      </c>
      <c r="F303" s="158" t="s">
        <v>789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2" customFormat="1" ht="11.25">
      <c r="B304" s="161"/>
      <c r="D304" s="157" t="s">
        <v>303</v>
      </c>
      <c r="E304" s="162" t="s">
        <v>1</v>
      </c>
      <c r="F304" s="163" t="s">
        <v>150</v>
      </c>
      <c r="H304" s="164">
        <v>3</v>
      </c>
      <c r="I304" s="165"/>
      <c r="J304" s="165"/>
      <c r="M304" s="161"/>
      <c r="N304" s="166"/>
      <c r="X304" s="167"/>
      <c r="AT304" s="162" t="s">
        <v>303</v>
      </c>
      <c r="AU304" s="162" t="s">
        <v>93</v>
      </c>
      <c r="AV304" s="12" t="s">
        <v>93</v>
      </c>
      <c r="AW304" s="12" t="s">
        <v>5</v>
      </c>
      <c r="AX304" s="12" t="s">
        <v>87</v>
      </c>
      <c r="AY304" s="162" t="s">
        <v>219</v>
      </c>
    </row>
    <row r="305" spans="2:65" s="1" customFormat="1" ht="21.75" customHeight="1">
      <c r="B305" s="30"/>
      <c r="C305" s="178" t="s">
        <v>607</v>
      </c>
      <c r="D305" s="178" t="s">
        <v>460</v>
      </c>
      <c r="E305" s="179" t="s">
        <v>791</v>
      </c>
      <c r="F305" s="180" t="s">
        <v>792</v>
      </c>
      <c r="G305" s="181" t="s">
        <v>467</v>
      </c>
      <c r="H305" s="182">
        <v>3</v>
      </c>
      <c r="I305" s="183"/>
      <c r="J305" s="184"/>
      <c r="K305" s="185">
        <f>ROUND(P305*H305,2)</f>
        <v>0</v>
      </c>
      <c r="L305" s="184"/>
      <c r="M305" s="186"/>
      <c r="N305" s="187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8.1000000000000003E-2</v>
      </c>
      <c r="V305" s="153">
        <f>U305*H305</f>
        <v>0.24299999999999999</v>
      </c>
      <c r="W305" s="153">
        <v>0</v>
      </c>
      <c r="X305" s="154">
        <f>W305*H305</f>
        <v>0</v>
      </c>
      <c r="AR305" s="155" t="s">
        <v>254</v>
      </c>
      <c r="AT305" s="155" t="s">
        <v>460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1900</v>
      </c>
    </row>
    <row r="306" spans="2:65" s="1" customFormat="1" ht="11.25">
      <c r="B306" s="30"/>
      <c r="D306" s="157" t="s">
        <v>226</v>
      </c>
      <c r="F306" s="158" t="s">
        <v>792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150</v>
      </c>
      <c r="H307" s="164">
        <v>3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24.2" customHeight="1">
      <c r="B308" s="30"/>
      <c r="C308" s="178" t="s">
        <v>614</v>
      </c>
      <c r="D308" s="178" t="s">
        <v>460</v>
      </c>
      <c r="E308" s="179" t="s">
        <v>795</v>
      </c>
      <c r="F308" s="180" t="s">
        <v>796</v>
      </c>
      <c r="G308" s="181" t="s">
        <v>467</v>
      </c>
      <c r="H308" s="182">
        <v>9</v>
      </c>
      <c r="I308" s="183"/>
      <c r="J308" s="184"/>
      <c r="K308" s="185">
        <f>ROUND(P308*H308,2)</f>
        <v>0</v>
      </c>
      <c r="L308" s="184"/>
      <c r="M308" s="186"/>
      <c r="N308" s="187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2E-3</v>
      </c>
      <c r="V308" s="153">
        <f>U308*H308</f>
        <v>1.8000000000000002E-2</v>
      </c>
      <c r="W308" s="153">
        <v>0</v>
      </c>
      <c r="X308" s="154">
        <f>W308*H308</f>
        <v>0</v>
      </c>
      <c r="AR308" s="155" t="s">
        <v>254</v>
      </c>
      <c r="AT308" s="155" t="s">
        <v>460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158</v>
      </c>
      <c r="BM308" s="155" t="s">
        <v>1901</v>
      </c>
    </row>
    <row r="309" spans="2:65" s="1" customFormat="1" ht="11.25">
      <c r="B309" s="30"/>
      <c r="D309" s="157" t="s">
        <v>226</v>
      </c>
      <c r="F309" s="158" t="s">
        <v>796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2" customFormat="1" ht="11.25">
      <c r="B310" s="161"/>
      <c r="D310" s="157" t="s">
        <v>303</v>
      </c>
      <c r="E310" s="162" t="s">
        <v>1</v>
      </c>
      <c r="F310" s="163" t="s">
        <v>260</v>
      </c>
      <c r="H310" s="164">
        <v>9</v>
      </c>
      <c r="I310" s="165"/>
      <c r="J310" s="165"/>
      <c r="M310" s="161"/>
      <c r="N310" s="166"/>
      <c r="X310" s="167"/>
      <c r="AT310" s="162" t="s">
        <v>303</v>
      </c>
      <c r="AU310" s="162" t="s">
        <v>93</v>
      </c>
      <c r="AV310" s="12" t="s">
        <v>93</v>
      </c>
      <c r="AW310" s="12" t="s">
        <v>5</v>
      </c>
      <c r="AX310" s="12" t="s">
        <v>87</v>
      </c>
      <c r="AY310" s="162" t="s">
        <v>219</v>
      </c>
    </row>
    <row r="311" spans="2:65" s="1" customFormat="1" ht="24.2" customHeight="1">
      <c r="B311" s="30"/>
      <c r="C311" s="142" t="s">
        <v>619</v>
      </c>
      <c r="D311" s="142" t="s">
        <v>220</v>
      </c>
      <c r="E311" s="143" t="s">
        <v>804</v>
      </c>
      <c r="F311" s="144" t="s">
        <v>805</v>
      </c>
      <c r="G311" s="145" t="s">
        <v>467</v>
      </c>
      <c r="H311" s="146">
        <v>9</v>
      </c>
      <c r="I311" s="147"/>
      <c r="J311" s="147"/>
      <c r="K311" s="148">
        <f>ROUND(P311*H311,2)</f>
        <v>0</v>
      </c>
      <c r="L311" s="149"/>
      <c r="M311" s="30"/>
      <c r="N311" s="150" t="s">
        <v>1</v>
      </c>
      <c r="O311" s="151" t="s">
        <v>43</v>
      </c>
      <c r="P311" s="152">
        <f>I311+J311</f>
        <v>0</v>
      </c>
      <c r="Q311" s="152">
        <f>ROUND(I311*H311,2)</f>
        <v>0</v>
      </c>
      <c r="R311" s="152">
        <f>ROUND(J311*H311,2)</f>
        <v>0</v>
      </c>
      <c r="T311" s="153">
        <f>S311*H311</f>
        <v>0</v>
      </c>
      <c r="U311" s="153">
        <v>1.0189999999999999E-2</v>
      </c>
      <c r="V311" s="153">
        <f>U311*H311</f>
        <v>9.171E-2</v>
      </c>
      <c r="W311" s="153">
        <v>0</v>
      </c>
      <c r="X311" s="154">
        <f>W311*H311</f>
        <v>0</v>
      </c>
      <c r="AR311" s="155" t="s">
        <v>158</v>
      </c>
      <c r="AT311" s="155" t="s">
        <v>220</v>
      </c>
      <c r="AU311" s="155" t="s">
        <v>93</v>
      </c>
      <c r="AY311" s="15" t="s">
        <v>219</v>
      </c>
      <c r="BE311" s="156">
        <f>IF(O311="základní",K311,0)</f>
        <v>0</v>
      </c>
      <c r="BF311" s="156">
        <f>IF(O311="snížená",K311,0)</f>
        <v>0</v>
      </c>
      <c r="BG311" s="156">
        <f>IF(O311="zákl. přenesená",K311,0)</f>
        <v>0</v>
      </c>
      <c r="BH311" s="156">
        <f>IF(O311="sníž. přenesená",K311,0)</f>
        <v>0</v>
      </c>
      <c r="BI311" s="156">
        <f>IF(O311="nulová",K311,0)</f>
        <v>0</v>
      </c>
      <c r="BJ311" s="15" t="s">
        <v>87</v>
      </c>
      <c r="BK311" s="156">
        <f>ROUND(P311*H311,2)</f>
        <v>0</v>
      </c>
      <c r="BL311" s="15" t="s">
        <v>158</v>
      </c>
      <c r="BM311" s="155" t="s">
        <v>1902</v>
      </c>
    </row>
    <row r="312" spans="2:65" s="1" customFormat="1" ht="11.25">
      <c r="B312" s="30"/>
      <c r="D312" s="157" t="s">
        <v>226</v>
      </c>
      <c r="F312" s="158" t="s">
        <v>805</v>
      </c>
      <c r="I312" s="159"/>
      <c r="J312" s="159"/>
      <c r="M312" s="30"/>
      <c r="N312" s="160"/>
      <c r="X312" s="54"/>
      <c r="AT312" s="15" t="s">
        <v>226</v>
      </c>
      <c r="AU312" s="15" t="s">
        <v>93</v>
      </c>
    </row>
    <row r="313" spans="2:65" s="12" customFormat="1" ht="11.25">
      <c r="B313" s="161"/>
      <c r="D313" s="157" t="s">
        <v>303</v>
      </c>
      <c r="E313" s="162" t="s">
        <v>1</v>
      </c>
      <c r="F313" s="163" t="s">
        <v>260</v>
      </c>
      <c r="H313" s="164">
        <v>9</v>
      </c>
      <c r="I313" s="165"/>
      <c r="J313" s="165"/>
      <c r="M313" s="161"/>
      <c r="N313" s="166"/>
      <c r="X313" s="167"/>
      <c r="AT313" s="162" t="s">
        <v>303</v>
      </c>
      <c r="AU313" s="162" t="s">
        <v>93</v>
      </c>
      <c r="AV313" s="12" t="s">
        <v>93</v>
      </c>
      <c r="AW313" s="12" t="s">
        <v>5</v>
      </c>
      <c r="AX313" s="12" t="s">
        <v>87</v>
      </c>
      <c r="AY313" s="162" t="s">
        <v>219</v>
      </c>
    </row>
    <row r="314" spans="2:65" s="1" customFormat="1" ht="16.5" customHeight="1">
      <c r="B314" s="30"/>
      <c r="C314" s="178" t="s">
        <v>625</v>
      </c>
      <c r="D314" s="178" t="s">
        <v>460</v>
      </c>
      <c r="E314" s="179" t="s">
        <v>808</v>
      </c>
      <c r="F314" s="180" t="s">
        <v>809</v>
      </c>
      <c r="G314" s="181" t="s">
        <v>467</v>
      </c>
      <c r="H314" s="182">
        <v>3</v>
      </c>
      <c r="I314" s="183"/>
      <c r="J314" s="184"/>
      <c r="K314" s="185">
        <f>ROUND(P314*H314,2)</f>
        <v>0</v>
      </c>
      <c r="L314" s="184"/>
      <c r="M314" s="186"/>
      <c r="N314" s="187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0.52600000000000002</v>
      </c>
      <c r="V314" s="153">
        <f>U314*H314</f>
        <v>1.5780000000000001</v>
      </c>
      <c r="W314" s="153">
        <v>0</v>
      </c>
      <c r="X314" s="154">
        <f>W314*H314</f>
        <v>0</v>
      </c>
      <c r="AR314" s="155" t="s">
        <v>254</v>
      </c>
      <c r="AT314" s="155" t="s">
        <v>460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1903</v>
      </c>
    </row>
    <row r="315" spans="2:65" s="1" customFormat="1" ht="11.25">
      <c r="B315" s="30"/>
      <c r="D315" s="157" t="s">
        <v>226</v>
      </c>
      <c r="F315" s="158" t="s">
        <v>809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150</v>
      </c>
      <c r="H316" s="164">
        <v>3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16.5" customHeight="1">
      <c r="B317" s="30"/>
      <c r="C317" s="178" t="s">
        <v>632</v>
      </c>
      <c r="D317" s="178" t="s">
        <v>460</v>
      </c>
      <c r="E317" s="179" t="s">
        <v>815</v>
      </c>
      <c r="F317" s="180" t="s">
        <v>816</v>
      </c>
      <c r="G317" s="181" t="s">
        <v>467</v>
      </c>
      <c r="H317" s="182">
        <v>3</v>
      </c>
      <c r="I317" s="183"/>
      <c r="J317" s="184"/>
      <c r="K317" s="185">
        <f>ROUND(P317*H317,2)</f>
        <v>0</v>
      </c>
      <c r="L317" s="184"/>
      <c r="M317" s="186"/>
      <c r="N317" s="187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0.26200000000000001</v>
      </c>
      <c r="V317" s="153">
        <f>U317*H317</f>
        <v>0.78600000000000003</v>
      </c>
      <c r="W317" s="153">
        <v>0</v>
      </c>
      <c r="X317" s="154">
        <f>W317*H317</f>
        <v>0</v>
      </c>
      <c r="AR317" s="155" t="s">
        <v>254</v>
      </c>
      <c r="AT317" s="155" t="s">
        <v>460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1904</v>
      </c>
    </row>
    <row r="318" spans="2:65" s="1" customFormat="1" ht="11.25">
      <c r="B318" s="30"/>
      <c r="D318" s="157" t="s">
        <v>226</v>
      </c>
      <c r="F318" s="158" t="s">
        <v>816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150</v>
      </c>
      <c r="H319" s="164">
        <v>3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24.2" customHeight="1">
      <c r="B320" s="30"/>
      <c r="C320" s="142" t="s">
        <v>443</v>
      </c>
      <c r="D320" s="142" t="s">
        <v>220</v>
      </c>
      <c r="E320" s="143" t="s">
        <v>831</v>
      </c>
      <c r="F320" s="144" t="s">
        <v>832</v>
      </c>
      <c r="G320" s="145" t="s">
        <v>467</v>
      </c>
      <c r="H320" s="146">
        <v>3</v>
      </c>
      <c r="I320" s="147"/>
      <c r="J320" s="147"/>
      <c r="K320" s="148">
        <f>ROUND(P320*H320,2)</f>
        <v>0</v>
      </c>
      <c r="L320" s="149"/>
      <c r="M320" s="30"/>
      <c r="N320" s="150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1.248E-2</v>
      </c>
      <c r="V320" s="153">
        <f>U320*H320</f>
        <v>3.7440000000000001E-2</v>
      </c>
      <c r="W320" s="153">
        <v>0</v>
      </c>
      <c r="X320" s="154">
        <f>W320*H320</f>
        <v>0</v>
      </c>
      <c r="AR320" s="155" t="s">
        <v>158</v>
      </c>
      <c r="AT320" s="155" t="s">
        <v>220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1905</v>
      </c>
    </row>
    <row r="321" spans="2:65" s="1" customFormat="1" ht="11.25">
      <c r="B321" s="30"/>
      <c r="D321" s="157" t="s">
        <v>226</v>
      </c>
      <c r="F321" s="158" t="s">
        <v>832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150</v>
      </c>
      <c r="H322" s="164">
        <v>3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87</v>
      </c>
      <c r="AY322" s="162" t="s">
        <v>219</v>
      </c>
    </row>
    <row r="323" spans="2:65" s="1" customFormat="1" ht="24.2" customHeight="1">
      <c r="B323" s="30"/>
      <c r="C323" s="178" t="s">
        <v>643</v>
      </c>
      <c r="D323" s="178" t="s">
        <v>460</v>
      </c>
      <c r="E323" s="179" t="s">
        <v>835</v>
      </c>
      <c r="F323" s="180" t="s">
        <v>836</v>
      </c>
      <c r="G323" s="181" t="s">
        <v>467</v>
      </c>
      <c r="H323" s="182">
        <v>3</v>
      </c>
      <c r="I323" s="183"/>
      <c r="J323" s="184"/>
      <c r="K323" s="185">
        <f>ROUND(P323*H323,2)</f>
        <v>0</v>
      </c>
      <c r="L323" s="184"/>
      <c r="M323" s="186"/>
      <c r="N323" s="187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0.56999999999999995</v>
      </c>
      <c r="V323" s="153">
        <f>U323*H323</f>
        <v>1.71</v>
      </c>
      <c r="W323" s="153">
        <v>0</v>
      </c>
      <c r="X323" s="154">
        <f>W323*H323</f>
        <v>0</v>
      </c>
      <c r="AR323" s="155" t="s">
        <v>254</v>
      </c>
      <c r="AT323" s="155" t="s">
        <v>460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158</v>
      </c>
      <c r="BM323" s="155" t="s">
        <v>1906</v>
      </c>
    </row>
    <row r="324" spans="2:65" s="1" customFormat="1" ht="19.5">
      <c r="B324" s="30"/>
      <c r="D324" s="157" t="s">
        <v>226</v>
      </c>
      <c r="F324" s="158" t="s">
        <v>836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11.25">
      <c r="B325" s="161"/>
      <c r="D325" s="157" t="s">
        <v>303</v>
      </c>
      <c r="E325" s="162" t="s">
        <v>1</v>
      </c>
      <c r="F325" s="163" t="s">
        <v>150</v>
      </c>
      <c r="H325" s="164">
        <v>3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24.2" customHeight="1">
      <c r="B326" s="30"/>
      <c r="C326" s="142" t="s">
        <v>649</v>
      </c>
      <c r="D326" s="142" t="s">
        <v>220</v>
      </c>
      <c r="E326" s="143" t="s">
        <v>839</v>
      </c>
      <c r="F326" s="144" t="s">
        <v>840</v>
      </c>
      <c r="G326" s="145" t="s">
        <v>467</v>
      </c>
      <c r="H326" s="146">
        <v>3</v>
      </c>
      <c r="I326" s="147"/>
      <c r="J326" s="147"/>
      <c r="K326" s="148">
        <f>ROUND(P326*H326,2)</f>
        <v>0</v>
      </c>
      <c r="L326" s="149"/>
      <c r="M326" s="30"/>
      <c r="N326" s="150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2.8539999999999999E-2</v>
      </c>
      <c r="V326" s="153">
        <f>U326*H326</f>
        <v>8.5620000000000002E-2</v>
      </c>
      <c r="W326" s="153">
        <v>0</v>
      </c>
      <c r="X326" s="154">
        <f>W326*H326</f>
        <v>0</v>
      </c>
      <c r="AR326" s="155" t="s">
        <v>158</v>
      </c>
      <c r="AT326" s="155" t="s">
        <v>220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1907</v>
      </c>
    </row>
    <row r="327" spans="2:65" s="1" customFormat="1" ht="19.5">
      <c r="B327" s="30"/>
      <c r="D327" s="157" t="s">
        <v>226</v>
      </c>
      <c r="F327" s="158" t="s">
        <v>840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150</v>
      </c>
      <c r="H328" s="164">
        <v>3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16.5" customHeight="1">
      <c r="B329" s="30"/>
      <c r="C329" s="178" t="s">
        <v>654</v>
      </c>
      <c r="D329" s="178" t="s">
        <v>460</v>
      </c>
      <c r="E329" s="179" t="s">
        <v>843</v>
      </c>
      <c r="F329" s="180" t="s">
        <v>1122</v>
      </c>
      <c r="G329" s="181" t="s">
        <v>467</v>
      </c>
      <c r="H329" s="182">
        <v>3</v>
      </c>
      <c r="I329" s="183"/>
      <c r="J329" s="184"/>
      <c r="K329" s="185">
        <f>ROUND(P329*H329,2)</f>
        <v>0</v>
      </c>
      <c r="L329" s="184"/>
      <c r="M329" s="186"/>
      <c r="N329" s="187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1.8169999999999999</v>
      </c>
      <c r="V329" s="153">
        <f>U329*H329</f>
        <v>5.4509999999999996</v>
      </c>
      <c r="W329" s="153">
        <v>0</v>
      </c>
      <c r="X329" s="154">
        <f>W329*H329</f>
        <v>0</v>
      </c>
      <c r="AR329" s="155" t="s">
        <v>254</v>
      </c>
      <c r="AT329" s="155" t="s">
        <v>460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1908</v>
      </c>
    </row>
    <row r="330" spans="2:65" s="1" customFormat="1" ht="11.25">
      <c r="B330" s="30"/>
      <c r="D330" s="157" t="s">
        <v>226</v>
      </c>
      <c r="F330" s="158" t="s">
        <v>846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150</v>
      </c>
      <c r="H331" s="164">
        <v>3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78" t="s">
        <v>660</v>
      </c>
      <c r="D332" s="178" t="s">
        <v>460</v>
      </c>
      <c r="E332" s="179" t="s">
        <v>858</v>
      </c>
      <c r="F332" s="180" t="s">
        <v>859</v>
      </c>
      <c r="G332" s="181" t="s">
        <v>467</v>
      </c>
      <c r="H332" s="182">
        <v>3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5.4600000000000003E-2</v>
      </c>
      <c r="V332" s="153">
        <f>U332*H332</f>
        <v>0.1638</v>
      </c>
      <c r="W332" s="153">
        <v>0</v>
      </c>
      <c r="X332" s="154">
        <f>W332*H332</f>
        <v>0</v>
      </c>
      <c r="AR332" s="155" t="s">
        <v>254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1909</v>
      </c>
    </row>
    <row r="333" spans="2:65" s="1" customFormat="1" ht="19.5">
      <c r="B333" s="30"/>
      <c r="D333" s="157" t="s">
        <v>226</v>
      </c>
      <c r="F333" s="158" t="s">
        <v>859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150</v>
      </c>
      <c r="H334" s="164">
        <v>3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42" t="s">
        <v>666</v>
      </c>
      <c r="D335" s="142" t="s">
        <v>220</v>
      </c>
      <c r="E335" s="143" t="s">
        <v>852</v>
      </c>
      <c r="F335" s="144" t="s">
        <v>853</v>
      </c>
      <c r="G335" s="145" t="s">
        <v>467</v>
      </c>
      <c r="H335" s="146">
        <v>3</v>
      </c>
      <c r="I335" s="147"/>
      <c r="J335" s="147"/>
      <c r="K335" s="148">
        <f>ROUND(P335*H335,2)</f>
        <v>0</v>
      </c>
      <c r="L335" s="149"/>
      <c r="M335" s="30"/>
      <c r="N335" s="150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0.09</v>
      </c>
      <c r="V335" s="153">
        <f>U335*H335</f>
        <v>0.27</v>
      </c>
      <c r="W335" s="153">
        <v>0</v>
      </c>
      <c r="X335" s="154">
        <f>W335*H335</f>
        <v>0</v>
      </c>
      <c r="AR335" s="155" t="s">
        <v>158</v>
      </c>
      <c r="AT335" s="155" t="s">
        <v>220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1910</v>
      </c>
    </row>
    <row r="336" spans="2:65" s="1" customFormat="1" ht="19.5">
      <c r="B336" s="30"/>
      <c r="D336" s="157" t="s">
        <v>226</v>
      </c>
      <c r="F336" s="158" t="s">
        <v>855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150</v>
      </c>
      <c r="H337" s="164">
        <v>3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4.2" customHeight="1">
      <c r="B338" s="30"/>
      <c r="C338" s="142" t="s">
        <v>671</v>
      </c>
      <c r="D338" s="142" t="s">
        <v>220</v>
      </c>
      <c r="E338" s="143" t="s">
        <v>862</v>
      </c>
      <c r="F338" s="144" t="s">
        <v>863</v>
      </c>
      <c r="G338" s="145" t="s">
        <v>467</v>
      </c>
      <c r="H338" s="146">
        <v>3</v>
      </c>
      <c r="I338" s="147"/>
      <c r="J338" s="147"/>
      <c r="K338" s="148">
        <f>ROUND(P338*H338,2)</f>
        <v>0</v>
      </c>
      <c r="L338" s="149"/>
      <c r="M338" s="30"/>
      <c r="N338" s="150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0.42080000000000001</v>
      </c>
      <c r="V338" s="153">
        <f>U338*H338</f>
        <v>1.2624</v>
      </c>
      <c r="W338" s="153">
        <v>0</v>
      </c>
      <c r="X338" s="154">
        <f>W338*H338</f>
        <v>0</v>
      </c>
      <c r="AR338" s="155" t="s">
        <v>158</v>
      </c>
      <c r="AT338" s="155" t="s">
        <v>220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158</v>
      </c>
      <c r="BM338" s="155" t="s">
        <v>1911</v>
      </c>
    </row>
    <row r="339" spans="2:65" s="1" customFormat="1" ht="19.5">
      <c r="B339" s="30"/>
      <c r="D339" s="157" t="s">
        <v>226</v>
      </c>
      <c r="F339" s="158" t="s">
        <v>865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150</v>
      </c>
      <c r="H340" s="164">
        <v>3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21.75" customHeight="1">
      <c r="B341" s="30"/>
      <c r="C341" s="142" t="s">
        <v>676</v>
      </c>
      <c r="D341" s="142" t="s">
        <v>220</v>
      </c>
      <c r="E341" s="143" t="s">
        <v>872</v>
      </c>
      <c r="F341" s="144" t="s">
        <v>873</v>
      </c>
      <c r="G341" s="145" t="s">
        <v>370</v>
      </c>
      <c r="H341" s="146">
        <v>107.5</v>
      </c>
      <c r="I341" s="147"/>
      <c r="J341" s="147"/>
      <c r="K341" s="148">
        <f>ROUND(P341*H341,2)</f>
        <v>0</v>
      </c>
      <c r="L341" s="149"/>
      <c r="M341" s="30"/>
      <c r="N341" s="150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1.2999999999999999E-4</v>
      </c>
      <c r="V341" s="153">
        <f>U341*H341</f>
        <v>1.3975E-2</v>
      </c>
      <c r="W341" s="153">
        <v>0</v>
      </c>
      <c r="X341" s="154">
        <f>W341*H341</f>
        <v>0</v>
      </c>
      <c r="AR341" s="155" t="s">
        <v>158</v>
      </c>
      <c r="AT341" s="155" t="s">
        <v>220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1912</v>
      </c>
    </row>
    <row r="342" spans="2:65" s="1" customFormat="1" ht="11.25">
      <c r="B342" s="30"/>
      <c r="D342" s="157" t="s">
        <v>226</v>
      </c>
      <c r="F342" s="158" t="s">
        <v>875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1878</v>
      </c>
      <c r="H343" s="164">
        <v>107.5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1" customFormat="1" ht="22.9" customHeight="1">
      <c r="B344" s="129"/>
      <c r="D344" s="130" t="s">
        <v>79</v>
      </c>
      <c r="E344" s="140" t="s">
        <v>260</v>
      </c>
      <c r="F344" s="140" t="s">
        <v>877</v>
      </c>
      <c r="I344" s="132"/>
      <c r="J344" s="132"/>
      <c r="K344" s="141">
        <f>BK344</f>
        <v>0</v>
      </c>
      <c r="M344" s="129"/>
      <c r="N344" s="134"/>
      <c r="Q344" s="135">
        <f>Q345+SUM(Q346:Q354)</f>
        <v>0</v>
      </c>
      <c r="R344" s="135">
        <f>R345+SUM(R346:R354)</f>
        <v>0</v>
      </c>
      <c r="T344" s="136">
        <f>T345+SUM(T346:T354)</f>
        <v>0</v>
      </c>
      <c r="V344" s="136">
        <f>V345+SUM(V346:V354)</f>
        <v>8.8149999999999992E-2</v>
      </c>
      <c r="X344" s="137">
        <f>X345+SUM(X346:X354)</f>
        <v>4.3</v>
      </c>
      <c r="AR344" s="130" t="s">
        <v>87</v>
      </c>
      <c r="AT344" s="138" t="s">
        <v>79</v>
      </c>
      <c r="AU344" s="138" t="s">
        <v>87</v>
      </c>
      <c r="AY344" s="130" t="s">
        <v>219</v>
      </c>
      <c r="BK344" s="139">
        <f>BK345+SUM(BK346:BK354)</f>
        <v>0</v>
      </c>
    </row>
    <row r="345" spans="2:65" s="1" customFormat="1" ht="24.2" customHeight="1">
      <c r="B345" s="30"/>
      <c r="C345" s="142" t="s">
        <v>682</v>
      </c>
      <c r="D345" s="142" t="s">
        <v>220</v>
      </c>
      <c r="E345" s="143" t="s">
        <v>878</v>
      </c>
      <c r="F345" s="144" t="s">
        <v>879</v>
      </c>
      <c r="G345" s="145" t="s">
        <v>370</v>
      </c>
      <c r="H345" s="146">
        <v>215</v>
      </c>
      <c r="I345" s="147"/>
      <c r="J345" s="147"/>
      <c r="K345" s="148">
        <f>ROUND(P345*H345,2)</f>
        <v>0</v>
      </c>
      <c r="L345" s="149"/>
      <c r="M345" s="30"/>
      <c r="N345" s="150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4.0999999999999999E-4</v>
      </c>
      <c r="V345" s="153">
        <f>U345*H345</f>
        <v>8.8149999999999992E-2</v>
      </c>
      <c r="W345" s="153">
        <v>0</v>
      </c>
      <c r="X345" s="154">
        <f>W345*H345</f>
        <v>0</v>
      </c>
      <c r="AR345" s="155" t="s">
        <v>158</v>
      </c>
      <c r="AT345" s="155" t="s">
        <v>220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1913</v>
      </c>
    </row>
    <row r="346" spans="2:65" s="1" customFormat="1" ht="19.5">
      <c r="B346" s="30"/>
      <c r="D346" s="157" t="s">
        <v>226</v>
      </c>
      <c r="F346" s="158" t="s">
        <v>881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1914</v>
      </c>
      <c r="H347" s="164">
        <v>215</v>
      </c>
      <c r="I347" s="165"/>
      <c r="J347" s="165"/>
      <c r="M347" s="161"/>
      <c r="N347" s="166"/>
      <c r="X347" s="167"/>
      <c r="AT347" s="162" t="s">
        <v>303</v>
      </c>
      <c r="AU347" s="162" t="s">
        <v>93</v>
      </c>
      <c r="AV347" s="12" t="s">
        <v>93</v>
      </c>
      <c r="AW347" s="12" t="s">
        <v>5</v>
      </c>
      <c r="AX347" s="12" t="s">
        <v>87</v>
      </c>
      <c r="AY347" s="162" t="s">
        <v>219</v>
      </c>
    </row>
    <row r="348" spans="2:65" s="1" customFormat="1" ht="24.2" customHeight="1">
      <c r="B348" s="30"/>
      <c r="C348" s="142" t="s">
        <v>688</v>
      </c>
      <c r="D348" s="142" t="s">
        <v>220</v>
      </c>
      <c r="E348" s="143" t="s">
        <v>884</v>
      </c>
      <c r="F348" s="144" t="s">
        <v>885</v>
      </c>
      <c r="G348" s="145" t="s">
        <v>370</v>
      </c>
      <c r="H348" s="146">
        <v>215</v>
      </c>
      <c r="I348" s="147"/>
      <c r="J348" s="147"/>
      <c r="K348" s="148">
        <f>ROUND(P348*H348,2)</f>
        <v>0</v>
      </c>
      <c r="L348" s="149"/>
      <c r="M348" s="30"/>
      <c r="N348" s="150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0</v>
      </c>
      <c r="V348" s="153">
        <f>U348*H348</f>
        <v>0</v>
      </c>
      <c r="W348" s="153">
        <v>0</v>
      </c>
      <c r="X348" s="154">
        <f>W348*H348</f>
        <v>0</v>
      </c>
      <c r="AR348" s="155" t="s">
        <v>158</v>
      </c>
      <c r="AT348" s="155" t="s">
        <v>220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1915</v>
      </c>
    </row>
    <row r="349" spans="2:65" s="1" customFormat="1" ht="19.5">
      <c r="B349" s="30"/>
      <c r="D349" s="157" t="s">
        <v>226</v>
      </c>
      <c r="F349" s="158" t="s">
        <v>887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1914</v>
      </c>
      <c r="H350" s="164">
        <v>215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87</v>
      </c>
      <c r="AY350" s="162" t="s">
        <v>219</v>
      </c>
    </row>
    <row r="351" spans="2:65" s="1" customFormat="1" ht="16.5" customHeight="1">
      <c r="B351" s="30"/>
      <c r="C351" s="142" t="s">
        <v>735</v>
      </c>
      <c r="D351" s="142" t="s">
        <v>220</v>
      </c>
      <c r="E351" s="143" t="s">
        <v>899</v>
      </c>
      <c r="F351" s="144" t="s">
        <v>900</v>
      </c>
      <c r="G351" s="145" t="s">
        <v>353</v>
      </c>
      <c r="H351" s="146">
        <v>430</v>
      </c>
      <c r="I351" s="147"/>
      <c r="J351" s="147"/>
      <c r="K351" s="148">
        <f>ROUND(P351*H351,2)</f>
        <v>0</v>
      </c>
      <c r="L351" s="149"/>
      <c r="M351" s="30"/>
      <c r="N351" s="150" t="s">
        <v>1</v>
      </c>
      <c r="O351" s="151" t="s">
        <v>43</v>
      </c>
      <c r="P351" s="152">
        <f>I351+J351</f>
        <v>0</v>
      </c>
      <c r="Q351" s="152">
        <f>ROUND(I351*H351,2)</f>
        <v>0</v>
      </c>
      <c r="R351" s="152">
        <f>ROUND(J351*H351,2)</f>
        <v>0</v>
      </c>
      <c r="T351" s="153">
        <f>S351*H351</f>
        <v>0</v>
      </c>
      <c r="U351" s="153">
        <v>0</v>
      </c>
      <c r="V351" s="153">
        <f>U351*H351</f>
        <v>0</v>
      </c>
      <c r="W351" s="153">
        <v>0.01</v>
      </c>
      <c r="X351" s="154">
        <f>W351*H351</f>
        <v>4.3</v>
      </c>
      <c r="AR351" s="155" t="s">
        <v>158</v>
      </c>
      <c r="AT351" s="155" t="s">
        <v>220</v>
      </c>
      <c r="AU351" s="155" t="s">
        <v>93</v>
      </c>
      <c r="AY351" s="15" t="s">
        <v>219</v>
      </c>
      <c r="BE351" s="156">
        <f>IF(O351="základní",K351,0)</f>
        <v>0</v>
      </c>
      <c r="BF351" s="156">
        <f>IF(O351="snížená",K351,0)</f>
        <v>0</v>
      </c>
      <c r="BG351" s="156">
        <f>IF(O351="zákl. přenesená",K351,0)</f>
        <v>0</v>
      </c>
      <c r="BH351" s="156">
        <f>IF(O351="sníž. přenesená",K351,0)</f>
        <v>0</v>
      </c>
      <c r="BI351" s="156">
        <f>IF(O351="nulová",K351,0)</f>
        <v>0</v>
      </c>
      <c r="BJ351" s="15" t="s">
        <v>87</v>
      </c>
      <c r="BK351" s="156">
        <f>ROUND(P351*H351,2)</f>
        <v>0</v>
      </c>
      <c r="BL351" s="15" t="s">
        <v>158</v>
      </c>
      <c r="BM351" s="155" t="s">
        <v>1916</v>
      </c>
    </row>
    <row r="352" spans="2:65" s="1" customFormat="1" ht="19.5">
      <c r="B352" s="30"/>
      <c r="D352" s="157" t="s">
        <v>226</v>
      </c>
      <c r="F352" s="158" t="s">
        <v>902</v>
      </c>
      <c r="I352" s="159"/>
      <c r="J352" s="159"/>
      <c r="M352" s="30"/>
      <c r="N352" s="160"/>
      <c r="X352" s="54"/>
      <c r="AT352" s="15" t="s">
        <v>226</v>
      </c>
      <c r="AU352" s="15" t="s">
        <v>93</v>
      </c>
    </row>
    <row r="353" spans="2:65" s="12" customFormat="1" ht="11.25">
      <c r="B353" s="161"/>
      <c r="D353" s="157" t="s">
        <v>303</v>
      </c>
      <c r="E353" s="162" t="s">
        <v>1</v>
      </c>
      <c r="F353" s="163" t="s">
        <v>1917</v>
      </c>
      <c r="H353" s="164">
        <v>430</v>
      </c>
      <c r="I353" s="165"/>
      <c r="J353" s="165"/>
      <c r="M353" s="161"/>
      <c r="N353" s="166"/>
      <c r="X353" s="167"/>
      <c r="AT353" s="162" t="s">
        <v>303</v>
      </c>
      <c r="AU353" s="162" t="s">
        <v>93</v>
      </c>
      <c r="AV353" s="12" t="s">
        <v>93</v>
      </c>
      <c r="AW353" s="12" t="s">
        <v>5</v>
      </c>
      <c r="AX353" s="12" t="s">
        <v>87</v>
      </c>
      <c r="AY353" s="162" t="s">
        <v>219</v>
      </c>
    </row>
    <row r="354" spans="2:65" s="11" customFormat="1" ht="20.85" customHeight="1">
      <c r="B354" s="129"/>
      <c r="D354" s="130" t="s">
        <v>79</v>
      </c>
      <c r="E354" s="140" t="s">
        <v>871</v>
      </c>
      <c r="F354" s="140" t="s">
        <v>904</v>
      </c>
      <c r="I354" s="132"/>
      <c r="J354" s="132"/>
      <c r="K354" s="141">
        <f>BK354</f>
        <v>0</v>
      </c>
      <c r="M354" s="129"/>
      <c r="N354" s="134"/>
      <c r="Q354" s="135">
        <f>SUM(Q355:Q372)</f>
        <v>0</v>
      </c>
      <c r="R354" s="135">
        <f>SUM(R355:R372)</f>
        <v>0</v>
      </c>
      <c r="T354" s="136">
        <f>SUM(T355:T372)</f>
        <v>0</v>
      </c>
      <c r="V354" s="136">
        <f>SUM(V355:V372)</f>
        <v>0</v>
      </c>
      <c r="X354" s="137">
        <f>SUM(X355:X372)</f>
        <v>0</v>
      </c>
      <c r="AR354" s="130" t="s">
        <v>87</v>
      </c>
      <c r="AT354" s="138" t="s">
        <v>79</v>
      </c>
      <c r="AU354" s="138" t="s">
        <v>93</v>
      </c>
      <c r="AY354" s="130" t="s">
        <v>219</v>
      </c>
      <c r="BK354" s="139">
        <f>SUM(BK355:BK372)</f>
        <v>0</v>
      </c>
    </row>
    <row r="355" spans="2:65" s="1" customFormat="1" ht="24.2" customHeight="1">
      <c r="B355" s="30"/>
      <c r="C355" s="142" t="s">
        <v>432</v>
      </c>
      <c r="D355" s="142" t="s">
        <v>220</v>
      </c>
      <c r="E355" s="143" t="s">
        <v>911</v>
      </c>
      <c r="F355" s="144" t="s">
        <v>912</v>
      </c>
      <c r="G355" s="145" t="s">
        <v>565</v>
      </c>
      <c r="H355" s="146">
        <v>6</v>
      </c>
      <c r="I355" s="147"/>
      <c r="J355" s="147"/>
      <c r="K355" s="148">
        <f>ROUND(P355*H355,2)</f>
        <v>0</v>
      </c>
      <c r="L355" s="149"/>
      <c r="M355" s="30"/>
      <c r="N355" s="150" t="s">
        <v>1</v>
      </c>
      <c r="O355" s="151" t="s">
        <v>43</v>
      </c>
      <c r="P355" s="152">
        <f>I355+J355</f>
        <v>0</v>
      </c>
      <c r="Q355" s="152">
        <f>ROUND(I355*H355,2)</f>
        <v>0</v>
      </c>
      <c r="R355" s="152">
        <f>ROUND(J355*H355,2)</f>
        <v>0</v>
      </c>
      <c r="T355" s="153">
        <f>S355*H355</f>
        <v>0</v>
      </c>
      <c r="U355" s="153">
        <v>0</v>
      </c>
      <c r="V355" s="153">
        <f>U355*H355</f>
        <v>0</v>
      </c>
      <c r="W355" s="153">
        <v>0</v>
      </c>
      <c r="X355" s="154">
        <f>W355*H355</f>
        <v>0</v>
      </c>
      <c r="AR355" s="155" t="s">
        <v>158</v>
      </c>
      <c r="AT355" s="155" t="s">
        <v>220</v>
      </c>
      <c r="AU355" s="155" t="s">
        <v>150</v>
      </c>
      <c r="AY355" s="15" t="s">
        <v>219</v>
      </c>
      <c r="BE355" s="156">
        <f>IF(O355="základní",K355,0)</f>
        <v>0</v>
      </c>
      <c r="BF355" s="156">
        <f>IF(O355="snížená",K355,0)</f>
        <v>0</v>
      </c>
      <c r="BG355" s="156">
        <f>IF(O355="zákl. přenesená",K355,0)</f>
        <v>0</v>
      </c>
      <c r="BH355" s="156">
        <f>IF(O355="sníž. přenesená",K355,0)</f>
        <v>0</v>
      </c>
      <c r="BI355" s="156">
        <f>IF(O355="nulová",K355,0)</f>
        <v>0</v>
      </c>
      <c r="BJ355" s="15" t="s">
        <v>87</v>
      </c>
      <c r="BK355" s="156">
        <f>ROUND(P355*H355,2)</f>
        <v>0</v>
      </c>
      <c r="BL355" s="15" t="s">
        <v>158</v>
      </c>
      <c r="BM355" s="155" t="s">
        <v>1918</v>
      </c>
    </row>
    <row r="356" spans="2:65" s="1" customFormat="1" ht="19.5">
      <c r="B356" s="30"/>
      <c r="D356" s="157" t="s">
        <v>226</v>
      </c>
      <c r="F356" s="158" t="s">
        <v>914</v>
      </c>
      <c r="I356" s="159"/>
      <c r="J356" s="159"/>
      <c r="M356" s="30"/>
      <c r="N356" s="160"/>
      <c r="X356" s="54"/>
      <c r="AT356" s="15" t="s">
        <v>226</v>
      </c>
      <c r="AU356" s="15" t="s">
        <v>150</v>
      </c>
    </row>
    <row r="357" spans="2:65" s="12" customFormat="1" ht="11.25">
      <c r="B357" s="161"/>
      <c r="D357" s="157" t="s">
        <v>303</v>
      </c>
      <c r="E357" s="162" t="s">
        <v>1</v>
      </c>
      <c r="F357" s="163" t="s">
        <v>1919</v>
      </c>
      <c r="H357" s="164">
        <v>6</v>
      </c>
      <c r="I357" s="165"/>
      <c r="J357" s="165"/>
      <c r="M357" s="161"/>
      <c r="N357" s="166"/>
      <c r="X357" s="167"/>
      <c r="AT357" s="162" t="s">
        <v>303</v>
      </c>
      <c r="AU357" s="162" t="s">
        <v>150</v>
      </c>
      <c r="AV357" s="12" t="s">
        <v>93</v>
      </c>
      <c r="AW357" s="12" t="s">
        <v>5</v>
      </c>
      <c r="AX357" s="12" t="s">
        <v>80</v>
      </c>
      <c r="AY357" s="162" t="s">
        <v>219</v>
      </c>
    </row>
    <row r="358" spans="2:65" s="13" customFormat="1" ht="11.25">
      <c r="B358" s="171"/>
      <c r="D358" s="157" t="s">
        <v>303</v>
      </c>
      <c r="E358" s="172" t="s">
        <v>1</v>
      </c>
      <c r="F358" s="173" t="s">
        <v>362</v>
      </c>
      <c r="H358" s="174">
        <v>6</v>
      </c>
      <c r="I358" s="175"/>
      <c r="J358" s="175"/>
      <c r="M358" s="171"/>
      <c r="N358" s="176"/>
      <c r="X358" s="177"/>
      <c r="AT358" s="172" t="s">
        <v>303</v>
      </c>
      <c r="AU358" s="172" t="s">
        <v>150</v>
      </c>
      <c r="AV358" s="13" t="s">
        <v>158</v>
      </c>
      <c r="AW358" s="13" t="s">
        <v>4</v>
      </c>
      <c r="AX358" s="13" t="s">
        <v>87</v>
      </c>
      <c r="AY358" s="172" t="s">
        <v>219</v>
      </c>
    </row>
    <row r="359" spans="2:65" s="1" customFormat="1" ht="24.2" customHeight="1">
      <c r="B359" s="30"/>
      <c r="C359" s="142" t="s">
        <v>700</v>
      </c>
      <c r="D359" s="142" t="s">
        <v>220</v>
      </c>
      <c r="E359" s="143" t="s">
        <v>918</v>
      </c>
      <c r="F359" s="144" t="s">
        <v>919</v>
      </c>
      <c r="G359" s="145" t="s">
        <v>565</v>
      </c>
      <c r="H359" s="146">
        <v>42</v>
      </c>
      <c r="I359" s="147"/>
      <c r="J359" s="147"/>
      <c r="K359" s="148">
        <f>ROUND(P359*H359,2)</f>
        <v>0</v>
      </c>
      <c r="L359" s="149"/>
      <c r="M359" s="30"/>
      <c r="N359" s="150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0</v>
      </c>
      <c r="V359" s="153">
        <f>U359*H359</f>
        <v>0</v>
      </c>
      <c r="W359" s="153">
        <v>0</v>
      </c>
      <c r="X359" s="154">
        <f>W359*H359</f>
        <v>0</v>
      </c>
      <c r="AR359" s="155" t="s">
        <v>158</v>
      </c>
      <c r="AT359" s="155" t="s">
        <v>220</v>
      </c>
      <c r="AU359" s="155" t="s">
        <v>150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1920</v>
      </c>
    </row>
    <row r="360" spans="2:65" s="1" customFormat="1" ht="19.5">
      <c r="B360" s="30"/>
      <c r="D360" s="157" t="s">
        <v>226</v>
      </c>
      <c r="F360" s="158" t="s">
        <v>919</v>
      </c>
      <c r="I360" s="159"/>
      <c r="J360" s="159"/>
      <c r="M360" s="30"/>
      <c r="N360" s="160"/>
      <c r="X360" s="54"/>
      <c r="AT360" s="15" t="s">
        <v>226</v>
      </c>
      <c r="AU360" s="15" t="s">
        <v>150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1921</v>
      </c>
      <c r="H361" s="164">
        <v>42</v>
      </c>
      <c r="I361" s="165"/>
      <c r="J361" s="165"/>
      <c r="M361" s="161"/>
      <c r="N361" s="166"/>
      <c r="X361" s="167"/>
      <c r="AT361" s="162" t="s">
        <v>303</v>
      </c>
      <c r="AU361" s="162" t="s">
        <v>150</v>
      </c>
      <c r="AV361" s="12" t="s">
        <v>93</v>
      </c>
      <c r="AW361" s="12" t="s">
        <v>5</v>
      </c>
      <c r="AX361" s="12" t="s">
        <v>80</v>
      </c>
      <c r="AY361" s="162" t="s">
        <v>219</v>
      </c>
    </row>
    <row r="362" spans="2:65" s="13" customFormat="1" ht="11.25">
      <c r="B362" s="171"/>
      <c r="D362" s="157" t="s">
        <v>303</v>
      </c>
      <c r="E362" s="172" t="s">
        <v>1</v>
      </c>
      <c r="F362" s="173" t="s">
        <v>362</v>
      </c>
      <c r="H362" s="174">
        <v>42</v>
      </c>
      <c r="I362" s="175"/>
      <c r="J362" s="175"/>
      <c r="M362" s="171"/>
      <c r="N362" s="176"/>
      <c r="X362" s="177"/>
      <c r="AT362" s="172" t="s">
        <v>303</v>
      </c>
      <c r="AU362" s="172" t="s">
        <v>150</v>
      </c>
      <c r="AV362" s="13" t="s">
        <v>158</v>
      </c>
      <c r="AW362" s="13" t="s">
        <v>4</v>
      </c>
      <c r="AX362" s="13" t="s">
        <v>87</v>
      </c>
      <c r="AY362" s="172" t="s">
        <v>219</v>
      </c>
    </row>
    <row r="363" spans="2:65" s="1" customFormat="1" ht="24.2" customHeight="1">
      <c r="B363" s="30"/>
      <c r="C363" s="142" t="s">
        <v>706</v>
      </c>
      <c r="D363" s="142" t="s">
        <v>220</v>
      </c>
      <c r="E363" s="143" t="s">
        <v>923</v>
      </c>
      <c r="F363" s="144" t="s">
        <v>924</v>
      </c>
      <c r="G363" s="145" t="s">
        <v>565</v>
      </c>
      <c r="H363" s="146">
        <v>6</v>
      </c>
      <c r="I363" s="147"/>
      <c r="J363" s="147"/>
      <c r="K363" s="148">
        <f>ROUND(P363*H363,2)</f>
        <v>0</v>
      </c>
      <c r="L363" s="149"/>
      <c r="M363" s="30"/>
      <c r="N363" s="150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0</v>
      </c>
      <c r="V363" s="153">
        <f>U363*H363</f>
        <v>0</v>
      </c>
      <c r="W363" s="153">
        <v>0</v>
      </c>
      <c r="X363" s="154">
        <f>W363*H363</f>
        <v>0</v>
      </c>
      <c r="AR363" s="155" t="s">
        <v>158</v>
      </c>
      <c r="AT363" s="155" t="s">
        <v>220</v>
      </c>
      <c r="AU363" s="155" t="s">
        <v>150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1922</v>
      </c>
    </row>
    <row r="364" spans="2:65" s="1" customFormat="1" ht="19.5">
      <c r="B364" s="30"/>
      <c r="D364" s="157" t="s">
        <v>226</v>
      </c>
      <c r="F364" s="158" t="s">
        <v>926</v>
      </c>
      <c r="I364" s="159"/>
      <c r="J364" s="159"/>
      <c r="M364" s="30"/>
      <c r="N364" s="160"/>
      <c r="X364" s="54"/>
      <c r="AT364" s="15" t="s">
        <v>226</v>
      </c>
      <c r="AU364" s="15" t="s">
        <v>150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1919</v>
      </c>
      <c r="H365" s="164">
        <v>6</v>
      </c>
      <c r="I365" s="165"/>
      <c r="J365" s="165"/>
      <c r="M365" s="161"/>
      <c r="N365" s="166"/>
      <c r="X365" s="167"/>
      <c r="AT365" s="162" t="s">
        <v>303</v>
      </c>
      <c r="AU365" s="162" t="s">
        <v>150</v>
      </c>
      <c r="AV365" s="12" t="s">
        <v>93</v>
      </c>
      <c r="AW365" s="12" t="s">
        <v>5</v>
      </c>
      <c r="AX365" s="12" t="s">
        <v>80</v>
      </c>
      <c r="AY365" s="162" t="s">
        <v>219</v>
      </c>
    </row>
    <row r="366" spans="2:65" s="13" customFormat="1" ht="11.25">
      <c r="B366" s="171"/>
      <c r="D366" s="157" t="s">
        <v>303</v>
      </c>
      <c r="E366" s="172" t="s">
        <v>1</v>
      </c>
      <c r="F366" s="173" t="s">
        <v>362</v>
      </c>
      <c r="H366" s="174">
        <v>6</v>
      </c>
      <c r="I366" s="175"/>
      <c r="J366" s="175"/>
      <c r="M366" s="171"/>
      <c r="N366" s="176"/>
      <c r="X366" s="177"/>
      <c r="AT366" s="172" t="s">
        <v>303</v>
      </c>
      <c r="AU366" s="172" t="s">
        <v>150</v>
      </c>
      <c r="AV366" s="13" t="s">
        <v>158</v>
      </c>
      <c r="AW366" s="13" t="s">
        <v>4</v>
      </c>
      <c r="AX366" s="13" t="s">
        <v>87</v>
      </c>
      <c r="AY366" s="172" t="s">
        <v>219</v>
      </c>
    </row>
    <row r="367" spans="2:65" s="1" customFormat="1" ht="24.2" customHeight="1">
      <c r="B367" s="30"/>
      <c r="C367" s="142" t="s">
        <v>710</v>
      </c>
      <c r="D367" s="142" t="s">
        <v>220</v>
      </c>
      <c r="E367" s="143" t="s">
        <v>934</v>
      </c>
      <c r="F367" s="144" t="s">
        <v>935</v>
      </c>
      <c r="G367" s="145" t="s">
        <v>565</v>
      </c>
      <c r="H367" s="146">
        <v>9</v>
      </c>
      <c r="I367" s="147"/>
      <c r="J367" s="147"/>
      <c r="K367" s="148">
        <f>ROUND(P367*H367,2)</f>
        <v>0</v>
      </c>
      <c r="L367" s="149"/>
      <c r="M367" s="30"/>
      <c r="N367" s="150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0</v>
      </c>
      <c r="V367" s="153">
        <f>U367*H367</f>
        <v>0</v>
      </c>
      <c r="W367" s="153">
        <v>0</v>
      </c>
      <c r="X367" s="154">
        <f>W367*H367</f>
        <v>0</v>
      </c>
      <c r="AR367" s="155" t="s">
        <v>158</v>
      </c>
      <c r="AT367" s="155" t="s">
        <v>220</v>
      </c>
      <c r="AU367" s="155" t="s">
        <v>150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1923</v>
      </c>
    </row>
    <row r="368" spans="2:65" s="1" customFormat="1" ht="29.25">
      <c r="B368" s="30"/>
      <c r="D368" s="157" t="s">
        <v>226</v>
      </c>
      <c r="F368" s="158" t="s">
        <v>937</v>
      </c>
      <c r="I368" s="159"/>
      <c r="J368" s="159"/>
      <c r="M368" s="30"/>
      <c r="N368" s="160"/>
      <c r="X368" s="54"/>
      <c r="AT368" s="15" t="s">
        <v>226</v>
      </c>
      <c r="AU368" s="15" t="s">
        <v>150</v>
      </c>
    </row>
    <row r="369" spans="2:65" s="12" customFormat="1" ht="11.25">
      <c r="B369" s="161"/>
      <c r="D369" s="157" t="s">
        <v>303</v>
      </c>
      <c r="E369" s="162" t="s">
        <v>1</v>
      </c>
      <c r="F369" s="163" t="s">
        <v>1924</v>
      </c>
      <c r="H369" s="164">
        <v>9</v>
      </c>
      <c r="I369" s="165"/>
      <c r="J369" s="165"/>
      <c r="M369" s="161"/>
      <c r="N369" s="166"/>
      <c r="X369" s="167"/>
      <c r="AT369" s="162" t="s">
        <v>303</v>
      </c>
      <c r="AU369" s="162" t="s">
        <v>150</v>
      </c>
      <c r="AV369" s="12" t="s">
        <v>93</v>
      </c>
      <c r="AW369" s="12" t="s">
        <v>5</v>
      </c>
      <c r="AX369" s="12" t="s">
        <v>87</v>
      </c>
      <c r="AY369" s="162" t="s">
        <v>219</v>
      </c>
    </row>
    <row r="370" spans="2:65" s="1" customFormat="1" ht="24.2" customHeight="1">
      <c r="B370" s="30"/>
      <c r="C370" s="142" t="s">
        <v>716</v>
      </c>
      <c r="D370" s="142" t="s">
        <v>220</v>
      </c>
      <c r="E370" s="143" t="s">
        <v>1806</v>
      </c>
      <c r="F370" s="144" t="s">
        <v>1807</v>
      </c>
      <c r="G370" s="145" t="s">
        <v>565</v>
      </c>
      <c r="H370" s="146">
        <v>10.5</v>
      </c>
      <c r="I370" s="147"/>
      <c r="J370" s="147"/>
      <c r="K370" s="148">
        <f>ROUND(P370*H370,2)</f>
        <v>0</v>
      </c>
      <c r="L370" s="149"/>
      <c r="M370" s="30"/>
      <c r="N370" s="150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0</v>
      </c>
      <c r="V370" s="153">
        <f>U370*H370</f>
        <v>0</v>
      </c>
      <c r="W370" s="153">
        <v>0</v>
      </c>
      <c r="X370" s="154">
        <f>W370*H370</f>
        <v>0</v>
      </c>
      <c r="AR370" s="155" t="s">
        <v>158</v>
      </c>
      <c r="AT370" s="155" t="s">
        <v>220</v>
      </c>
      <c r="AU370" s="155" t="s">
        <v>150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1925</v>
      </c>
    </row>
    <row r="371" spans="2:65" s="1" customFormat="1" ht="29.25">
      <c r="B371" s="30"/>
      <c r="D371" s="157" t="s">
        <v>226</v>
      </c>
      <c r="F371" s="158" t="s">
        <v>1809</v>
      </c>
      <c r="I371" s="159"/>
      <c r="J371" s="159"/>
      <c r="M371" s="30"/>
      <c r="N371" s="160"/>
      <c r="X371" s="54"/>
      <c r="AT371" s="15" t="s">
        <v>226</v>
      </c>
      <c r="AU371" s="15" t="s">
        <v>150</v>
      </c>
    </row>
    <row r="372" spans="2:65" s="12" customFormat="1" ht="11.25">
      <c r="B372" s="161"/>
      <c r="D372" s="157" t="s">
        <v>303</v>
      </c>
      <c r="E372" s="162" t="s">
        <v>1</v>
      </c>
      <c r="F372" s="163" t="s">
        <v>1926</v>
      </c>
      <c r="H372" s="164">
        <v>10.5</v>
      </c>
      <c r="I372" s="165"/>
      <c r="J372" s="165"/>
      <c r="M372" s="161"/>
      <c r="N372" s="166"/>
      <c r="X372" s="167"/>
      <c r="AT372" s="162" t="s">
        <v>303</v>
      </c>
      <c r="AU372" s="162" t="s">
        <v>150</v>
      </c>
      <c r="AV372" s="12" t="s">
        <v>93</v>
      </c>
      <c r="AW372" s="12" t="s">
        <v>5</v>
      </c>
      <c r="AX372" s="12" t="s">
        <v>87</v>
      </c>
      <c r="AY372" s="162" t="s">
        <v>219</v>
      </c>
    </row>
    <row r="373" spans="2:65" s="11" customFormat="1" ht="22.9" customHeight="1">
      <c r="B373" s="129"/>
      <c r="D373" s="130" t="s">
        <v>79</v>
      </c>
      <c r="E373" s="140" t="s">
        <v>939</v>
      </c>
      <c r="F373" s="140" t="s">
        <v>940</v>
      </c>
      <c r="I373" s="132"/>
      <c r="J373" s="132"/>
      <c r="K373" s="141">
        <f>BK373</f>
        <v>0</v>
      </c>
      <c r="M373" s="129"/>
      <c r="N373" s="134"/>
      <c r="Q373" s="135">
        <f>SUM(Q374:Q376)</f>
        <v>0</v>
      </c>
      <c r="R373" s="135">
        <f>SUM(R374:R376)</f>
        <v>0</v>
      </c>
      <c r="T373" s="136">
        <f>SUM(T374:T376)</f>
        <v>0</v>
      </c>
      <c r="V373" s="136">
        <f>SUM(V374:V376)</f>
        <v>0</v>
      </c>
      <c r="X373" s="137">
        <f>SUM(X374:X376)</f>
        <v>0</v>
      </c>
      <c r="AR373" s="130" t="s">
        <v>87</v>
      </c>
      <c r="AT373" s="138" t="s">
        <v>79</v>
      </c>
      <c r="AU373" s="138" t="s">
        <v>87</v>
      </c>
      <c r="AY373" s="130" t="s">
        <v>219</v>
      </c>
      <c r="BK373" s="139">
        <f>SUM(BK374:BK376)</f>
        <v>0</v>
      </c>
    </row>
    <row r="374" spans="2:65" s="1" customFormat="1" ht="44.25" customHeight="1">
      <c r="B374" s="30"/>
      <c r="C374" s="142" t="s">
        <v>722</v>
      </c>
      <c r="D374" s="142" t="s">
        <v>220</v>
      </c>
      <c r="E374" s="143" t="s">
        <v>947</v>
      </c>
      <c r="F374" s="144" t="s">
        <v>948</v>
      </c>
      <c r="G374" s="145" t="s">
        <v>565</v>
      </c>
      <c r="H374" s="146">
        <v>6</v>
      </c>
      <c r="I374" s="147"/>
      <c r="J374" s="147"/>
      <c r="K374" s="148">
        <f>ROUND(P374*H374,2)</f>
        <v>0</v>
      </c>
      <c r="L374" s="149"/>
      <c r="M374" s="30"/>
      <c r="N374" s="150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0</v>
      </c>
      <c r="V374" s="153">
        <f>U374*H374</f>
        <v>0</v>
      </c>
      <c r="W374" s="153">
        <v>0</v>
      </c>
      <c r="X374" s="154">
        <f>W374*H374</f>
        <v>0</v>
      </c>
      <c r="AR374" s="155" t="s">
        <v>158</v>
      </c>
      <c r="AT374" s="155" t="s">
        <v>220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158</v>
      </c>
      <c r="BM374" s="155" t="s">
        <v>1927</v>
      </c>
    </row>
    <row r="375" spans="2:65" s="1" customFormat="1" ht="29.25">
      <c r="B375" s="30"/>
      <c r="D375" s="157" t="s">
        <v>226</v>
      </c>
      <c r="F375" s="158" t="s">
        <v>948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2" customFormat="1" ht="11.25">
      <c r="B376" s="161"/>
      <c r="D376" s="157" t="s">
        <v>303</v>
      </c>
      <c r="E376" s="162" t="s">
        <v>1</v>
      </c>
      <c r="F376" s="163" t="s">
        <v>1919</v>
      </c>
      <c r="H376" s="164">
        <v>6</v>
      </c>
      <c r="I376" s="165"/>
      <c r="J376" s="165"/>
      <c r="M376" s="161"/>
      <c r="N376" s="166"/>
      <c r="X376" s="167"/>
      <c r="AT376" s="162" t="s">
        <v>303</v>
      </c>
      <c r="AU376" s="162" t="s">
        <v>93</v>
      </c>
      <c r="AV376" s="12" t="s">
        <v>93</v>
      </c>
      <c r="AW376" s="12" t="s">
        <v>5</v>
      </c>
      <c r="AX376" s="12" t="s">
        <v>87</v>
      </c>
      <c r="AY376" s="162" t="s">
        <v>219</v>
      </c>
    </row>
    <row r="377" spans="2:65" s="11" customFormat="1" ht="25.9" customHeight="1">
      <c r="B377" s="129"/>
      <c r="D377" s="130" t="s">
        <v>79</v>
      </c>
      <c r="E377" s="131" t="s">
        <v>957</v>
      </c>
      <c r="F377" s="131" t="s">
        <v>958</v>
      </c>
      <c r="I377" s="132"/>
      <c r="J377" s="132"/>
      <c r="K377" s="133">
        <f>BK377</f>
        <v>0</v>
      </c>
      <c r="M377" s="129"/>
      <c r="N377" s="134"/>
      <c r="Q377" s="135">
        <f>Q378</f>
        <v>0</v>
      </c>
      <c r="R377" s="135">
        <f>R378</f>
        <v>0</v>
      </c>
      <c r="T377" s="136">
        <f>T378</f>
        <v>0</v>
      </c>
      <c r="V377" s="136">
        <f>V378</f>
        <v>0</v>
      </c>
      <c r="X377" s="137">
        <f>X378</f>
        <v>0</v>
      </c>
      <c r="AR377" s="130" t="s">
        <v>93</v>
      </c>
      <c r="AT377" s="138" t="s">
        <v>79</v>
      </c>
      <c r="AU377" s="138" t="s">
        <v>80</v>
      </c>
      <c r="AY377" s="130" t="s">
        <v>219</v>
      </c>
      <c r="BK377" s="139">
        <f>BK378</f>
        <v>0</v>
      </c>
    </row>
    <row r="378" spans="2:65" s="11" customFormat="1" ht="22.9" customHeight="1">
      <c r="B378" s="129"/>
      <c r="D378" s="130" t="s">
        <v>79</v>
      </c>
      <c r="E378" s="140" t="s">
        <v>959</v>
      </c>
      <c r="F378" s="140" t="s">
        <v>960</v>
      </c>
      <c r="I378" s="132"/>
      <c r="J378" s="132"/>
      <c r="K378" s="141">
        <f>BK378</f>
        <v>0</v>
      </c>
      <c r="M378" s="129"/>
      <c r="N378" s="134"/>
      <c r="Q378" s="135">
        <f>SUM(Q379:Q381)</f>
        <v>0</v>
      </c>
      <c r="R378" s="135">
        <f>SUM(R379:R381)</f>
        <v>0</v>
      </c>
      <c r="T378" s="136">
        <f>SUM(T379:T381)</f>
        <v>0</v>
      </c>
      <c r="V378" s="136">
        <f>SUM(V379:V381)</f>
        <v>0</v>
      </c>
      <c r="X378" s="137">
        <f>SUM(X379:X381)</f>
        <v>0</v>
      </c>
      <c r="AR378" s="130" t="s">
        <v>93</v>
      </c>
      <c r="AT378" s="138" t="s">
        <v>79</v>
      </c>
      <c r="AU378" s="138" t="s">
        <v>87</v>
      </c>
      <c r="AY378" s="130" t="s">
        <v>219</v>
      </c>
      <c r="BK378" s="139">
        <f>SUM(BK379:BK381)</f>
        <v>0</v>
      </c>
    </row>
    <row r="379" spans="2:65" s="1" customFormat="1" ht="24.2" customHeight="1">
      <c r="B379" s="30"/>
      <c r="C379" s="142" t="s">
        <v>727</v>
      </c>
      <c r="D379" s="142" t="s">
        <v>220</v>
      </c>
      <c r="E379" s="143" t="s">
        <v>962</v>
      </c>
      <c r="F379" s="144" t="s">
        <v>963</v>
      </c>
      <c r="G379" s="145" t="s">
        <v>370</v>
      </c>
      <c r="H379" s="146">
        <v>107.5</v>
      </c>
      <c r="I379" s="147"/>
      <c r="J379" s="147"/>
      <c r="K379" s="148">
        <f>ROUND(P379*H379,2)</f>
        <v>0</v>
      </c>
      <c r="L379" s="149"/>
      <c r="M379" s="30"/>
      <c r="N379" s="150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0</v>
      </c>
      <c r="V379" s="153">
        <f>U379*H379</f>
        <v>0</v>
      </c>
      <c r="W379" s="153">
        <v>0</v>
      </c>
      <c r="X379" s="154">
        <f>W379*H379</f>
        <v>0</v>
      </c>
      <c r="AR379" s="155" t="s">
        <v>298</v>
      </c>
      <c r="AT379" s="155" t="s">
        <v>220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298</v>
      </c>
      <c r="BM379" s="155" t="s">
        <v>1928</v>
      </c>
    </row>
    <row r="380" spans="2:65" s="1" customFormat="1" ht="19.5">
      <c r="B380" s="30"/>
      <c r="D380" s="157" t="s">
        <v>226</v>
      </c>
      <c r="F380" s="158" t="s">
        <v>963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2" customFormat="1" ht="11.25">
      <c r="B381" s="161"/>
      <c r="D381" s="157" t="s">
        <v>303</v>
      </c>
      <c r="E381" s="162" t="s">
        <v>1</v>
      </c>
      <c r="F381" s="163" t="s">
        <v>1878</v>
      </c>
      <c r="H381" s="164">
        <v>107.5</v>
      </c>
      <c r="I381" s="165"/>
      <c r="J381" s="165"/>
      <c r="M381" s="161"/>
      <c r="N381" s="188"/>
      <c r="O381" s="189"/>
      <c r="P381" s="189"/>
      <c r="Q381" s="189"/>
      <c r="R381" s="189"/>
      <c r="S381" s="189"/>
      <c r="T381" s="189"/>
      <c r="U381" s="189"/>
      <c r="V381" s="189"/>
      <c r="W381" s="189"/>
      <c r="X381" s="190"/>
      <c r="AT381" s="162" t="s">
        <v>303</v>
      </c>
      <c r="AU381" s="162" t="s">
        <v>93</v>
      </c>
      <c r="AV381" s="12" t="s">
        <v>93</v>
      </c>
      <c r="AW381" s="12" t="s">
        <v>5</v>
      </c>
      <c r="AX381" s="12" t="s">
        <v>87</v>
      </c>
      <c r="AY381" s="162" t="s">
        <v>219</v>
      </c>
    </row>
    <row r="382" spans="2:65" s="1" customFormat="1" ht="6.95" customHeight="1">
      <c r="B382" s="42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30"/>
    </row>
  </sheetData>
  <sheetProtection algorithmName="SHA-512" hashValue="SJ8YhK0ALVYDzdisKaTboESLUGHCy9/yzk3Vh4G1ptssGmSB/avkS6QsEN9twRsH1jVIj0NOM0F+BbkAQm0BKA==" saltValue="T7i8B6giEkPjYyWjNyrFHy4BHClL98NiqodpNqqf/gYZKLad1iUtDygZJH3mbuADXBvWJHNnrDOJspB8pNEkkg==" spinCount="100000" sheet="1" objects="1" scenarios="1" formatColumns="0" formatRows="0" autoFilter="0"/>
  <autoFilter ref="C131:L381" xr:uid="{00000000-0009-0000-0000-000009000000}"/>
  <mergeCells count="12">
    <mergeCell ref="E124:H124"/>
    <mergeCell ref="M2:Z2"/>
    <mergeCell ref="E84:H84"/>
    <mergeCell ref="E86:H86"/>
    <mergeCell ref="E88:H88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40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122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1929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ROUND(K133,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ROUND((SUM(BE133:BE407)),  2)</f>
        <v>0</v>
      </c>
      <c r="I37" s="99">
        <v>0.21</v>
      </c>
      <c r="K37" s="86">
        <f>ROUND(((SUM(BE133:BE407))*I37),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ROUND((SUM(BF133:BF407)),  2)</f>
        <v>0</v>
      </c>
      <c r="I38" s="99">
        <v>0.12</v>
      </c>
      <c r="K38" s="86">
        <f>ROUND(((SUM(BF133:BF407))*I38),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ROUND((SUM(BG133:BG407)),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ROUND((SUM(BH133:BH407)),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ROUND((SUM(BI133:BI407)),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2022_4.9 - IO 06.1  Stoka F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Q133</f>
        <v>0</v>
      </c>
      <c r="J97" s="64">
        <f t="shared" si="0"/>
        <v>0</v>
      </c>
      <c r="K97" s="64">
        <f>K133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K134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K135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Q247</f>
        <v>0</v>
      </c>
      <c r="J100" s="118">
        <f>R247</f>
        <v>0</v>
      </c>
      <c r="K100" s="118">
        <f>K247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Q251</f>
        <v>0</v>
      </c>
      <c r="J101" s="118">
        <f>R251</f>
        <v>0</v>
      </c>
      <c r="K101" s="118">
        <f>K251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Q255</f>
        <v>0</v>
      </c>
      <c r="J102" s="118">
        <f>R255</f>
        <v>0</v>
      </c>
      <c r="K102" s="118">
        <f>K255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Q259</f>
        <v>0</v>
      </c>
      <c r="J103" s="118">
        <f>R259</f>
        <v>0</v>
      </c>
      <c r="K103" s="118">
        <f>K259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Q269</f>
        <v>0</v>
      </c>
      <c r="J104" s="118">
        <f>R269</f>
        <v>0</v>
      </c>
      <c r="K104" s="118">
        <f>K269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Q273</f>
        <v>0</v>
      </c>
      <c r="J105" s="118">
        <f>R273</f>
        <v>0</v>
      </c>
      <c r="K105" s="118">
        <f>K273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Q362</f>
        <v>0</v>
      </c>
      <c r="J106" s="118">
        <f>R362</f>
        <v>0</v>
      </c>
      <c r="K106" s="118">
        <f>K362</f>
        <v>0</v>
      </c>
      <c r="M106" s="115"/>
    </row>
    <row r="107" spans="2:47" s="9" customFormat="1" ht="19.899999999999999" customHeight="1">
      <c r="B107" s="115"/>
      <c r="D107" s="116" t="s">
        <v>342</v>
      </c>
      <c r="E107" s="117"/>
      <c r="F107" s="117"/>
      <c r="G107" s="117"/>
      <c r="H107" s="117"/>
      <c r="I107" s="118">
        <f>Q372</f>
        <v>0</v>
      </c>
      <c r="J107" s="118">
        <f>R372</f>
        <v>0</v>
      </c>
      <c r="K107" s="118">
        <f>K372</f>
        <v>0</v>
      </c>
      <c r="M107" s="115"/>
    </row>
    <row r="108" spans="2:47" s="9" customFormat="1" ht="19.899999999999999" customHeight="1">
      <c r="B108" s="115"/>
      <c r="D108" s="116" t="s">
        <v>343</v>
      </c>
      <c r="E108" s="117"/>
      <c r="F108" s="117"/>
      <c r="G108" s="117"/>
      <c r="H108" s="117"/>
      <c r="I108" s="118">
        <f>Q376</f>
        <v>0</v>
      </c>
      <c r="J108" s="118">
        <f>R376</f>
        <v>0</v>
      </c>
      <c r="K108" s="118">
        <f>K376</f>
        <v>0</v>
      </c>
      <c r="M108" s="115"/>
    </row>
    <row r="109" spans="2:47" s="8" customFormat="1" ht="24.95" customHeight="1">
      <c r="B109" s="111"/>
      <c r="D109" s="112" t="s">
        <v>344</v>
      </c>
      <c r="E109" s="113"/>
      <c r="F109" s="113"/>
      <c r="G109" s="113"/>
      <c r="H109" s="113"/>
      <c r="I109" s="114">
        <f>Q380</f>
        <v>0</v>
      </c>
      <c r="J109" s="114">
        <f>R380</f>
        <v>0</v>
      </c>
      <c r="K109" s="114">
        <f>K380</f>
        <v>0</v>
      </c>
      <c r="M109" s="111"/>
    </row>
    <row r="110" spans="2:47" s="9" customFormat="1" ht="19.899999999999999" customHeight="1">
      <c r="B110" s="115"/>
      <c r="D110" s="116" t="s">
        <v>345</v>
      </c>
      <c r="E110" s="117"/>
      <c r="F110" s="117"/>
      <c r="G110" s="117"/>
      <c r="H110" s="117"/>
      <c r="I110" s="118">
        <f>Q381</f>
        <v>0</v>
      </c>
      <c r="J110" s="118">
        <f>R381</f>
        <v>0</v>
      </c>
      <c r="K110" s="118">
        <f>K381</f>
        <v>0</v>
      </c>
      <c r="M110" s="115"/>
    </row>
    <row r="111" spans="2:47" s="9" customFormat="1" ht="14.85" customHeight="1">
      <c r="B111" s="115"/>
      <c r="D111" s="116" t="s">
        <v>341</v>
      </c>
      <c r="E111" s="117"/>
      <c r="F111" s="117"/>
      <c r="G111" s="117"/>
      <c r="H111" s="117"/>
      <c r="I111" s="118">
        <f>Q385</f>
        <v>0</v>
      </c>
      <c r="J111" s="118">
        <f>R385</f>
        <v>0</v>
      </c>
      <c r="K111" s="118">
        <f>K385</f>
        <v>0</v>
      </c>
      <c r="M111" s="115"/>
    </row>
    <row r="112" spans="2:47" s="1" customFormat="1" ht="21.75" customHeight="1">
      <c r="B112" s="30"/>
      <c r="M112" s="30"/>
    </row>
    <row r="113" spans="2:13" s="1" customFormat="1" ht="6.95" customHeight="1"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30"/>
    </row>
    <row r="117" spans="2:13" s="1" customFormat="1" ht="6.95" customHeight="1">
      <c r="B117" s="44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30"/>
    </row>
    <row r="118" spans="2:13" s="1" customFormat="1" ht="24.95" customHeight="1">
      <c r="B118" s="30"/>
      <c r="C118" s="19" t="s">
        <v>199</v>
      </c>
      <c r="M118" s="30"/>
    </row>
    <row r="119" spans="2:13" s="1" customFormat="1" ht="6.95" customHeight="1">
      <c r="B119" s="30"/>
      <c r="M119" s="30"/>
    </row>
    <row r="120" spans="2:13" s="1" customFormat="1" ht="12" customHeight="1">
      <c r="B120" s="30"/>
      <c r="C120" s="25" t="s">
        <v>17</v>
      </c>
      <c r="M120" s="30"/>
    </row>
    <row r="121" spans="2:13" s="1" customFormat="1" ht="16.5" customHeight="1">
      <c r="B121" s="30"/>
      <c r="E121" s="234" t="str">
        <f>E7</f>
        <v>Splašková kanalizace Lada</v>
      </c>
      <c r="F121" s="235"/>
      <c r="G121" s="235"/>
      <c r="H121" s="235"/>
      <c r="M121" s="30"/>
    </row>
    <row r="122" spans="2:13" ht="12" customHeight="1">
      <c r="B122" s="18"/>
      <c r="C122" s="25" t="s">
        <v>170</v>
      </c>
      <c r="M122" s="18"/>
    </row>
    <row r="123" spans="2:13" s="1" customFormat="1" ht="16.5" customHeight="1">
      <c r="B123" s="30"/>
      <c r="E123" s="234" t="s">
        <v>171</v>
      </c>
      <c r="F123" s="236"/>
      <c r="G123" s="236"/>
      <c r="H123" s="236"/>
      <c r="M123" s="30"/>
    </row>
    <row r="124" spans="2:13" s="1" customFormat="1" ht="12" customHeight="1">
      <c r="B124" s="30"/>
      <c r="C124" s="25" t="s">
        <v>172</v>
      </c>
      <c r="M124" s="30"/>
    </row>
    <row r="125" spans="2:13" s="1" customFormat="1" ht="16.5" customHeight="1">
      <c r="B125" s="30"/>
      <c r="E125" s="195" t="str">
        <f>E11</f>
        <v>2022_4.9 - IO 06.1  Stoka F</v>
      </c>
      <c r="F125" s="236"/>
      <c r="G125" s="236"/>
      <c r="H125" s="236"/>
      <c r="M125" s="30"/>
    </row>
    <row r="126" spans="2:13" s="1" customFormat="1" ht="6.95" customHeight="1">
      <c r="B126" s="30"/>
      <c r="M126" s="30"/>
    </row>
    <row r="127" spans="2:13" s="1" customFormat="1" ht="12" customHeight="1">
      <c r="B127" s="30"/>
      <c r="C127" s="25" t="s">
        <v>21</v>
      </c>
      <c r="F127" s="23" t="str">
        <f>F14</f>
        <v>Česká Lípa</v>
      </c>
      <c r="I127" s="25" t="s">
        <v>23</v>
      </c>
      <c r="J127" s="50" t="str">
        <f>IF(J14="","",J14)</f>
        <v>2. 4. 2025</v>
      </c>
      <c r="M127" s="30"/>
    </row>
    <row r="128" spans="2:13" s="1" customFormat="1" ht="6.95" customHeight="1">
      <c r="B128" s="30"/>
      <c r="M128" s="30"/>
    </row>
    <row r="129" spans="2:65" s="1" customFormat="1" ht="25.7" customHeight="1">
      <c r="B129" s="30"/>
      <c r="C129" s="25" t="s">
        <v>25</v>
      </c>
      <c r="F129" s="23" t="str">
        <f>E17</f>
        <v>Město Česká Lípa</v>
      </c>
      <c r="I129" s="25" t="s">
        <v>32</v>
      </c>
      <c r="J129" s="28" t="str">
        <f>E23</f>
        <v>Vodohospodářský rozvoj a výstavba a.s.</v>
      </c>
      <c r="M129" s="30"/>
    </row>
    <row r="130" spans="2:65" s="1" customFormat="1" ht="15.2" customHeight="1">
      <c r="B130" s="30"/>
      <c r="C130" s="25" t="s">
        <v>30</v>
      </c>
      <c r="F130" s="23" t="str">
        <f>IF(E20="","",E20)</f>
        <v>Vyplň údaj</v>
      </c>
      <c r="I130" s="25" t="s">
        <v>35</v>
      </c>
      <c r="J130" s="28" t="str">
        <f>E26</f>
        <v>Dvořák</v>
      </c>
      <c r="M130" s="30"/>
    </row>
    <row r="131" spans="2:65" s="1" customFormat="1" ht="10.35" customHeight="1">
      <c r="B131" s="30"/>
      <c r="M131" s="30"/>
    </row>
    <row r="132" spans="2:65" s="10" customFormat="1" ht="29.25" customHeight="1">
      <c r="B132" s="119"/>
      <c r="C132" s="120" t="s">
        <v>200</v>
      </c>
      <c r="D132" s="121" t="s">
        <v>63</v>
      </c>
      <c r="E132" s="121" t="s">
        <v>59</v>
      </c>
      <c r="F132" s="121" t="s">
        <v>60</v>
      </c>
      <c r="G132" s="121" t="s">
        <v>201</v>
      </c>
      <c r="H132" s="121" t="s">
        <v>202</v>
      </c>
      <c r="I132" s="121" t="s">
        <v>203</v>
      </c>
      <c r="J132" s="121" t="s">
        <v>204</v>
      </c>
      <c r="K132" s="122" t="s">
        <v>190</v>
      </c>
      <c r="L132" s="123" t="s">
        <v>205</v>
      </c>
      <c r="M132" s="119"/>
      <c r="N132" s="57" t="s">
        <v>1</v>
      </c>
      <c r="O132" s="58" t="s">
        <v>42</v>
      </c>
      <c r="P132" s="58" t="s">
        <v>206</v>
      </c>
      <c r="Q132" s="58" t="s">
        <v>207</v>
      </c>
      <c r="R132" s="58" t="s">
        <v>208</v>
      </c>
      <c r="S132" s="58" t="s">
        <v>209</v>
      </c>
      <c r="T132" s="58" t="s">
        <v>210</v>
      </c>
      <c r="U132" s="58" t="s">
        <v>211</v>
      </c>
      <c r="V132" s="58" t="s">
        <v>212</v>
      </c>
      <c r="W132" s="58" t="s">
        <v>213</v>
      </c>
      <c r="X132" s="59" t="s">
        <v>214</v>
      </c>
    </row>
    <row r="133" spans="2:65" s="1" customFormat="1" ht="22.9" customHeight="1">
      <c r="B133" s="30"/>
      <c r="C133" s="62" t="s">
        <v>215</v>
      </c>
      <c r="K133" s="124">
        <f>BK133</f>
        <v>0</v>
      </c>
      <c r="M133" s="30"/>
      <c r="N133" s="60"/>
      <c r="O133" s="51"/>
      <c r="P133" s="51"/>
      <c r="Q133" s="125">
        <f>Q134+Q380</f>
        <v>0</v>
      </c>
      <c r="R133" s="125">
        <f>R134+R380</f>
        <v>0</v>
      </c>
      <c r="S133" s="51"/>
      <c r="T133" s="126">
        <f>T134+T380</f>
        <v>0</v>
      </c>
      <c r="U133" s="51"/>
      <c r="V133" s="126">
        <f>V134+V380</f>
        <v>93.995695000000012</v>
      </c>
      <c r="W133" s="51"/>
      <c r="X133" s="127">
        <f>X134+X380</f>
        <v>23.48</v>
      </c>
      <c r="AT133" s="15" t="s">
        <v>79</v>
      </c>
      <c r="AU133" s="15" t="s">
        <v>192</v>
      </c>
      <c r="BK133" s="128">
        <f>BK134+BK380</f>
        <v>0</v>
      </c>
    </row>
    <row r="134" spans="2:65" s="11" customFormat="1" ht="25.9" customHeight="1">
      <c r="B134" s="129"/>
      <c r="D134" s="130" t="s">
        <v>79</v>
      </c>
      <c r="E134" s="131" t="s">
        <v>348</v>
      </c>
      <c r="F134" s="131" t="s">
        <v>349</v>
      </c>
      <c r="I134" s="132"/>
      <c r="J134" s="132"/>
      <c r="K134" s="133">
        <f>BK134</f>
        <v>0</v>
      </c>
      <c r="M134" s="129"/>
      <c r="N134" s="134"/>
      <c r="Q134" s="135">
        <f>Q135+Q247+Q251+Q255+Q259+Q269+Q273+Q362+Q372+Q376</f>
        <v>0</v>
      </c>
      <c r="R134" s="135">
        <f>R135+R247+R251+R255+R259+R269+R273+R362+R372+R376</f>
        <v>0</v>
      </c>
      <c r="T134" s="136">
        <f>T135+T247+T251+T255+T259+T269+T273+T362+T372+T376</f>
        <v>0</v>
      </c>
      <c r="V134" s="136">
        <f>V135+V247+V251+V255+V259+V269+V273+V362+V372+V376</f>
        <v>93.995695000000012</v>
      </c>
      <c r="X134" s="137">
        <f>X135+X247+X251+X255+X259+X269+X273+X362+X372+X376</f>
        <v>23.48</v>
      </c>
      <c r="AR134" s="130" t="s">
        <v>87</v>
      </c>
      <c r="AT134" s="138" t="s">
        <v>79</v>
      </c>
      <c r="AU134" s="138" t="s">
        <v>80</v>
      </c>
      <c r="AY134" s="130" t="s">
        <v>219</v>
      </c>
      <c r="BK134" s="139">
        <f>BK135+BK247+BK251+BK255+BK259+BK269+BK273+BK362+BK372+BK376</f>
        <v>0</v>
      </c>
    </row>
    <row r="135" spans="2:65" s="11" customFormat="1" ht="22.9" customHeight="1">
      <c r="B135" s="129"/>
      <c r="D135" s="130" t="s">
        <v>79</v>
      </c>
      <c r="E135" s="140" t="s">
        <v>87</v>
      </c>
      <c r="F135" s="140" t="s">
        <v>350</v>
      </c>
      <c r="I135" s="132"/>
      <c r="J135" s="132"/>
      <c r="K135" s="141">
        <f>BK135</f>
        <v>0</v>
      </c>
      <c r="M135" s="129"/>
      <c r="N135" s="134"/>
      <c r="Q135" s="135">
        <f>SUM(Q136:Q246)</f>
        <v>0</v>
      </c>
      <c r="R135" s="135">
        <f>SUM(R136:R246)</f>
        <v>0</v>
      </c>
      <c r="T135" s="136">
        <f>SUM(T136:T246)</f>
        <v>0</v>
      </c>
      <c r="V135" s="136">
        <f>SUM(V136:V246)</f>
        <v>63.966550000000005</v>
      </c>
      <c r="X135" s="137">
        <f>SUM(X136:X246)</f>
        <v>20.88</v>
      </c>
      <c r="AR135" s="130" t="s">
        <v>87</v>
      </c>
      <c r="AT135" s="138" t="s">
        <v>79</v>
      </c>
      <c r="AU135" s="138" t="s">
        <v>87</v>
      </c>
      <c r="AY135" s="130" t="s">
        <v>219</v>
      </c>
      <c r="BK135" s="139">
        <f>SUM(BK136:BK246)</f>
        <v>0</v>
      </c>
    </row>
    <row r="136" spans="2:65" s="1" customFormat="1" ht="24.2" customHeight="1">
      <c r="B136" s="30"/>
      <c r="C136" s="142" t="s">
        <v>87</v>
      </c>
      <c r="D136" s="142" t="s">
        <v>220</v>
      </c>
      <c r="E136" s="143" t="s">
        <v>351</v>
      </c>
      <c r="F136" s="144" t="s">
        <v>352</v>
      </c>
      <c r="G136" s="145" t="s">
        <v>353</v>
      </c>
      <c r="H136" s="146">
        <v>72</v>
      </c>
      <c r="I136" s="147"/>
      <c r="J136" s="147"/>
      <c r="K136" s="148">
        <f>ROUND(P136*H136,2)</f>
        <v>0</v>
      </c>
      <c r="L136" s="149"/>
      <c r="M136" s="30"/>
      <c r="N136" s="150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0</v>
      </c>
      <c r="V136" s="153">
        <f>U136*H136</f>
        <v>0</v>
      </c>
      <c r="W136" s="153">
        <v>0.28999999999999998</v>
      </c>
      <c r="X136" s="154">
        <f>W136*H136</f>
        <v>20.88</v>
      </c>
      <c r="AR136" s="155" t="s">
        <v>158</v>
      </c>
      <c r="AT136" s="155" t="s">
        <v>220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158</v>
      </c>
      <c r="BM136" s="155" t="s">
        <v>1930</v>
      </c>
    </row>
    <row r="137" spans="2:65" s="1" customFormat="1" ht="39">
      <c r="B137" s="30"/>
      <c r="D137" s="157" t="s">
        <v>226</v>
      </c>
      <c r="F137" s="158" t="s">
        <v>355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2" customFormat="1" ht="11.25">
      <c r="B138" s="161"/>
      <c r="D138" s="157" t="s">
        <v>303</v>
      </c>
      <c r="E138" s="162" t="s">
        <v>1</v>
      </c>
      <c r="F138" s="163" t="s">
        <v>1931</v>
      </c>
      <c r="H138" s="164">
        <v>72</v>
      </c>
      <c r="I138" s="165"/>
      <c r="J138" s="165"/>
      <c r="M138" s="161"/>
      <c r="N138" s="166"/>
      <c r="X138" s="167"/>
      <c r="AT138" s="162" t="s">
        <v>303</v>
      </c>
      <c r="AU138" s="162" t="s">
        <v>93</v>
      </c>
      <c r="AV138" s="12" t="s">
        <v>93</v>
      </c>
      <c r="AW138" s="12" t="s">
        <v>5</v>
      </c>
      <c r="AX138" s="12" t="s">
        <v>87</v>
      </c>
      <c r="AY138" s="162" t="s">
        <v>219</v>
      </c>
    </row>
    <row r="139" spans="2:65" s="1" customFormat="1" ht="16.5" customHeight="1">
      <c r="B139" s="30"/>
      <c r="C139" s="142" t="s">
        <v>93</v>
      </c>
      <c r="D139" s="142" t="s">
        <v>220</v>
      </c>
      <c r="E139" s="143" t="s">
        <v>368</v>
      </c>
      <c r="F139" s="144" t="s">
        <v>369</v>
      </c>
      <c r="G139" s="145" t="s">
        <v>370</v>
      </c>
      <c r="H139" s="146">
        <v>20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7.1900000000000002E-3</v>
      </c>
      <c r="V139" s="153">
        <f>U139*H139</f>
        <v>0.14380000000000001</v>
      </c>
      <c r="W139" s="153">
        <v>0</v>
      </c>
      <c r="X139" s="154">
        <f>W139*H139</f>
        <v>0</v>
      </c>
      <c r="AR139" s="155" t="s">
        <v>158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158</v>
      </c>
      <c r="BM139" s="155" t="s">
        <v>1932</v>
      </c>
    </row>
    <row r="140" spans="2:65" s="1" customFormat="1" ht="11.25">
      <c r="B140" s="30"/>
      <c r="D140" s="157" t="s">
        <v>226</v>
      </c>
      <c r="F140" s="158" t="s">
        <v>372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323</v>
      </c>
      <c r="H141" s="164">
        <v>20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24.2" customHeight="1">
      <c r="B142" s="30"/>
      <c r="C142" s="142" t="s">
        <v>150</v>
      </c>
      <c r="D142" s="142" t="s">
        <v>220</v>
      </c>
      <c r="E142" s="143" t="s">
        <v>374</v>
      </c>
      <c r="F142" s="144" t="s">
        <v>375</v>
      </c>
      <c r="G142" s="145" t="s">
        <v>376</v>
      </c>
      <c r="H142" s="146">
        <v>40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4.0000000000000003E-5</v>
      </c>
      <c r="V142" s="153">
        <f>U142*H142</f>
        <v>1.6000000000000001E-3</v>
      </c>
      <c r="W142" s="153">
        <v>0</v>
      </c>
      <c r="X142" s="154">
        <f>W142*H142</f>
        <v>0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1933</v>
      </c>
    </row>
    <row r="143" spans="2:65" s="1" customFormat="1" ht="19.5">
      <c r="B143" s="30"/>
      <c r="D143" s="157" t="s">
        <v>226</v>
      </c>
      <c r="F143" s="158" t="s">
        <v>378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1162</v>
      </c>
      <c r="H144" s="164">
        <v>40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24.2" customHeight="1">
      <c r="B145" s="30"/>
      <c r="C145" s="142" t="s">
        <v>158</v>
      </c>
      <c r="D145" s="142" t="s">
        <v>220</v>
      </c>
      <c r="E145" s="143" t="s">
        <v>380</v>
      </c>
      <c r="F145" s="144" t="s">
        <v>381</v>
      </c>
      <c r="G145" s="145" t="s">
        <v>382</v>
      </c>
      <c r="H145" s="146">
        <v>5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0</v>
      </c>
      <c r="V145" s="153">
        <f>U145*H145</f>
        <v>0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1934</v>
      </c>
    </row>
    <row r="146" spans="2:65" s="1" customFormat="1" ht="19.5">
      <c r="B146" s="30"/>
      <c r="D146" s="157" t="s">
        <v>226</v>
      </c>
      <c r="F146" s="158" t="s">
        <v>384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218</v>
      </c>
      <c r="H147" s="164">
        <v>5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218</v>
      </c>
      <c r="D148" s="142" t="s">
        <v>220</v>
      </c>
      <c r="E148" s="143" t="s">
        <v>386</v>
      </c>
      <c r="F148" s="144" t="s">
        <v>387</v>
      </c>
      <c r="G148" s="145" t="s">
        <v>370</v>
      </c>
      <c r="H148" s="146">
        <v>3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8.6800000000000002E-3</v>
      </c>
      <c r="V148" s="153">
        <f>U148*H148</f>
        <v>2.6040000000000001E-2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1935</v>
      </c>
    </row>
    <row r="149" spans="2:65" s="1" customFormat="1" ht="58.5">
      <c r="B149" s="30"/>
      <c r="D149" s="157" t="s">
        <v>226</v>
      </c>
      <c r="F149" s="158" t="s">
        <v>389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150</v>
      </c>
      <c r="H150" s="164">
        <v>3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244</v>
      </c>
      <c r="D151" s="142" t="s">
        <v>220</v>
      </c>
      <c r="E151" s="143" t="s">
        <v>391</v>
      </c>
      <c r="F151" s="144" t="s">
        <v>392</v>
      </c>
      <c r="G151" s="145" t="s">
        <v>370</v>
      </c>
      <c r="H151" s="146">
        <v>30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3.6900000000000002E-2</v>
      </c>
      <c r="V151" s="153">
        <f>U151*H151</f>
        <v>1.107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1936</v>
      </c>
    </row>
    <row r="152" spans="2:65" s="1" customFormat="1" ht="58.5">
      <c r="B152" s="30"/>
      <c r="D152" s="157" t="s">
        <v>226</v>
      </c>
      <c r="F152" s="158" t="s">
        <v>394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385</v>
      </c>
      <c r="H153" s="164">
        <v>30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249</v>
      </c>
      <c r="D154" s="142" t="s">
        <v>220</v>
      </c>
      <c r="E154" s="143" t="s">
        <v>396</v>
      </c>
      <c r="F154" s="144" t="s">
        <v>397</v>
      </c>
      <c r="G154" s="145" t="s">
        <v>398</v>
      </c>
      <c r="H154" s="146">
        <v>40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1937</v>
      </c>
    </row>
    <row r="155" spans="2:65" s="1" customFormat="1" ht="19.5">
      <c r="B155" s="30"/>
      <c r="D155" s="157" t="s">
        <v>226</v>
      </c>
      <c r="F155" s="158" t="s">
        <v>400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1938</v>
      </c>
      <c r="H156" s="164">
        <v>40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33" customHeight="1">
      <c r="B157" s="30"/>
      <c r="C157" s="142" t="s">
        <v>254</v>
      </c>
      <c r="D157" s="142" t="s">
        <v>220</v>
      </c>
      <c r="E157" s="143" t="s">
        <v>1168</v>
      </c>
      <c r="F157" s="144" t="s">
        <v>1169</v>
      </c>
      <c r="G157" s="145" t="s">
        <v>398</v>
      </c>
      <c r="H157" s="146">
        <v>54.143999999999998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0</v>
      </c>
      <c r="V157" s="153">
        <f>U157*H157</f>
        <v>0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1939</v>
      </c>
    </row>
    <row r="158" spans="2:65" s="1" customFormat="1" ht="29.25">
      <c r="B158" s="30"/>
      <c r="D158" s="157" t="s">
        <v>226</v>
      </c>
      <c r="F158" s="158" t="s">
        <v>1171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22.5">
      <c r="B159" s="161"/>
      <c r="D159" s="157" t="s">
        <v>303</v>
      </c>
      <c r="E159" s="162" t="s">
        <v>1</v>
      </c>
      <c r="F159" s="163" t="s">
        <v>1940</v>
      </c>
      <c r="H159" s="164">
        <v>61.920000000000009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80</v>
      </c>
      <c r="AY159" s="162" t="s">
        <v>219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1941</v>
      </c>
      <c r="H160" s="164">
        <v>-7.7759999999999998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3" customFormat="1" ht="11.25">
      <c r="B161" s="171"/>
      <c r="D161" s="157" t="s">
        <v>303</v>
      </c>
      <c r="E161" s="172" t="s">
        <v>1</v>
      </c>
      <c r="F161" s="173" t="s">
        <v>362</v>
      </c>
      <c r="H161" s="174">
        <v>54.144000000000005</v>
      </c>
      <c r="I161" s="175"/>
      <c r="J161" s="175"/>
      <c r="M161" s="171"/>
      <c r="N161" s="176"/>
      <c r="X161" s="177"/>
      <c r="AT161" s="172" t="s">
        <v>303</v>
      </c>
      <c r="AU161" s="172" t="s">
        <v>93</v>
      </c>
      <c r="AV161" s="13" t="s">
        <v>158</v>
      </c>
      <c r="AW161" s="13" t="s">
        <v>4</v>
      </c>
      <c r="AX161" s="13" t="s">
        <v>87</v>
      </c>
      <c r="AY161" s="172" t="s">
        <v>219</v>
      </c>
    </row>
    <row r="162" spans="2:65" s="1" customFormat="1" ht="37.9" customHeight="1">
      <c r="B162" s="30"/>
      <c r="C162" s="142" t="s">
        <v>260</v>
      </c>
      <c r="D162" s="142" t="s">
        <v>220</v>
      </c>
      <c r="E162" s="143" t="s">
        <v>428</v>
      </c>
      <c r="F162" s="144" t="s">
        <v>429</v>
      </c>
      <c r="G162" s="145" t="s">
        <v>398</v>
      </c>
      <c r="H162" s="146">
        <v>15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0</v>
      </c>
      <c r="V162" s="153">
        <f>U162*H162</f>
        <v>0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1942</v>
      </c>
    </row>
    <row r="163" spans="2:65" s="1" customFormat="1" ht="39">
      <c r="B163" s="30"/>
      <c r="D163" s="157" t="s">
        <v>226</v>
      </c>
      <c r="F163" s="158" t="s">
        <v>431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291</v>
      </c>
      <c r="H164" s="164">
        <v>15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33" customHeight="1">
      <c r="B165" s="30"/>
      <c r="C165" s="142" t="s">
        <v>265</v>
      </c>
      <c r="D165" s="142" t="s">
        <v>220</v>
      </c>
      <c r="E165" s="143" t="s">
        <v>1175</v>
      </c>
      <c r="F165" s="144" t="s">
        <v>1176</v>
      </c>
      <c r="G165" s="145" t="s">
        <v>398</v>
      </c>
      <c r="H165" s="146">
        <v>52.68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1943</v>
      </c>
    </row>
    <row r="166" spans="2:65" s="1" customFormat="1" ht="29.25">
      <c r="B166" s="30"/>
      <c r="D166" s="157" t="s">
        <v>226</v>
      </c>
      <c r="F166" s="158" t="s">
        <v>1178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22.5">
      <c r="B167" s="161"/>
      <c r="D167" s="157" t="s">
        <v>303</v>
      </c>
      <c r="E167" s="162" t="s">
        <v>1</v>
      </c>
      <c r="F167" s="163" t="s">
        <v>1944</v>
      </c>
      <c r="H167" s="164">
        <v>62.400000000000006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80</v>
      </c>
      <c r="AY167" s="162" t="s">
        <v>219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1945</v>
      </c>
      <c r="H168" s="164">
        <v>-9.7199999999999989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3" customFormat="1" ht="11.25">
      <c r="B169" s="171"/>
      <c r="D169" s="157" t="s">
        <v>303</v>
      </c>
      <c r="E169" s="172" t="s">
        <v>1</v>
      </c>
      <c r="F169" s="173" t="s">
        <v>362</v>
      </c>
      <c r="H169" s="174">
        <v>52.680000000000007</v>
      </c>
      <c r="I169" s="175"/>
      <c r="J169" s="175"/>
      <c r="M169" s="171"/>
      <c r="N169" s="176"/>
      <c r="X169" s="177"/>
      <c r="AT169" s="172" t="s">
        <v>303</v>
      </c>
      <c r="AU169" s="172" t="s">
        <v>93</v>
      </c>
      <c r="AV169" s="13" t="s">
        <v>158</v>
      </c>
      <c r="AW169" s="13" t="s">
        <v>4</v>
      </c>
      <c r="AX169" s="13" t="s">
        <v>87</v>
      </c>
      <c r="AY169" s="172" t="s">
        <v>219</v>
      </c>
    </row>
    <row r="170" spans="2:65" s="1" customFormat="1" ht="33" customHeight="1">
      <c r="B170" s="30"/>
      <c r="C170" s="142" t="s">
        <v>270</v>
      </c>
      <c r="D170" s="142" t="s">
        <v>220</v>
      </c>
      <c r="E170" s="143" t="s">
        <v>444</v>
      </c>
      <c r="F170" s="144" t="s">
        <v>445</v>
      </c>
      <c r="G170" s="145" t="s">
        <v>398</v>
      </c>
      <c r="H170" s="146">
        <v>8.5679999999999996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1946</v>
      </c>
    </row>
    <row r="171" spans="2:65" s="1" customFormat="1" ht="29.25">
      <c r="B171" s="30"/>
      <c r="D171" s="157" t="s">
        <v>226</v>
      </c>
      <c r="F171" s="158" t="s">
        <v>447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22.5">
      <c r="B172" s="161"/>
      <c r="D172" s="157" t="s">
        <v>303</v>
      </c>
      <c r="E172" s="162" t="s">
        <v>1</v>
      </c>
      <c r="F172" s="163" t="s">
        <v>1947</v>
      </c>
      <c r="H172" s="164">
        <v>9.5400000000000009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80</v>
      </c>
      <c r="AY172" s="162" t="s">
        <v>219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1948</v>
      </c>
      <c r="H173" s="164">
        <v>-0.97199999999999998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80</v>
      </c>
      <c r="AY173" s="162" t="s">
        <v>219</v>
      </c>
    </row>
    <row r="174" spans="2:65" s="13" customFormat="1" ht="11.25">
      <c r="B174" s="171"/>
      <c r="D174" s="157" t="s">
        <v>303</v>
      </c>
      <c r="E174" s="172" t="s">
        <v>1</v>
      </c>
      <c r="F174" s="173" t="s">
        <v>362</v>
      </c>
      <c r="H174" s="174">
        <v>8.5680000000000014</v>
      </c>
      <c r="I174" s="175"/>
      <c r="J174" s="175"/>
      <c r="M174" s="171"/>
      <c r="N174" s="176"/>
      <c r="X174" s="177"/>
      <c r="AT174" s="172" t="s">
        <v>303</v>
      </c>
      <c r="AU174" s="172" t="s">
        <v>93</v>
      </c>
      <c r="AV174" s="13" t="s">
        <v>158</v>
      </c>
      <c r="AW174" s="13" t="s">
        <v>4</v>
      </c>
      <c r="AX174" s="13" t="s">
        <v>87</v>
      </c>
      <c r="AY174" s="172" t="s">
        <v>219</v>
      </c>
    </row>
    <row r="175" spans="2:65" s="1" customFormat="1" ht="33" customHeight="1">
      <c r="B175" s="30"/>
      <c r="C175" s="142" t="s">
        <v>9</v>
      </c>
      <c r="D175" s="142" t="s">
        <v>220</v>
      </c>
      <c r="E175" s="143" t="s">
        <v>450</v>
      </c>
      <c r="F175" s="144" t="s">
        <v>451</v>
      </c>
      <c r="G175" s="145" t="s">
        <v>398</v>
      </c>
      <c r="H175" s="146">
        <v>6.7679999999999998</v>
      </c>
      <c r="I175" s="147"/>
      <c r="J175" s="147"/>
      <c r="K175" s="148">
        <f>ROUND(P175*H175,2)</f>
        <v>0</v>
      </c>
      <c r="L175" s="149"/>
      <c r="M175" s="30"/>
      <c r="N175" s="150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0</v>
      </c>
      <c r="V175" s="153">
        <f>U175*H175</f>
        <v>0</v>
      </c>
      <c r="W175" s="153">
        <v>0</v>
      </c>
      <c r="X175" s="154">
        <f>W175*H175</f>
        <v>0</v>
      </c>
      <c r="AR175" s="155" t="s">
        <v>158</v>
      </c>
      <c r="AT175" s="155" t="s">
        <v>220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158</v>
      </c>
      <c r="BM175" s="155" t="s">
        <v>1949</v>
      </c>
    </row>
    <row r="176" spans="2:65" s="1" customFormat="1" ht="29.25">
      <c r="B176" s="30"/>
      <c r="D176" s="157" t="s">
        <v>226</v>
      </c>
      <c r="F176" s="158" t="s">
        <v>453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22.5">
      <c r="B177" s="161"/>
      <c r="D177" s="157" t="s">
        <v>303</v>
      </c>
      <c r="E177" s="162" t="s">
        <v>1</v>
      </c>
      <c r="F177" s="163" t="s">
        <v>1950</v>
      </c>
      <c r="H177" s="164">
        <v>7.7400000000000011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2" customFormat="1" ht="11.25">
      <c r="B178" s="161"/>
      <c r="D178" s="157" t="s">
        <v>303</v>
      </c>
      <c r="E178" s="162" t="s">
        <v>1</v>
      </c>
      <c r="F178" s="163" t="s">
        <v>1948</v>
      </c>
      <c r="H178" s="164">
        <v>-0.97199999999999998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80</v>
      </c>
      <c r="AY178" s="162" t="s">
        <v>219</v>
      </c>
    </row>
    <row r="179" spans="2:65" s="13" customFormat="1" ht="11.25">
      <c r="B179" s="171"/>
      <c r="D179" s="157" t="s">
        <v>303</v>
      </c>
      <c r="E179" s="172" t="s">
        <v>1</v>
      </c>
      <c r="F179" s="173" t="s">
        <v>362</v>
      </c>
      <c r="H179" s="174">
        <v>6.7680000000000007</v>
      </c>
      <c r="I179" s="175"/>
      <c r="J179" s="175"/>
      <c r="M179" s="171"/>
      <c r="N179" s="176"/>
      <c r="X179" s="177"/>
      <c r="AT179" s="172" t="s">
        <v>303</v>
      </c>
      <c r="AU179" s="172" t="s">
        <v>93</v>
      </c>
      <c r="AV179" s="13" t="s">
        <v>158</v>
      </c>
      <c r="AW179" s="13" t="s">
        <v>4</v>
      </c>
      <c r="AX179" s="13" t="s">
        <v>87</v>
      </c>
      <c r="AY179" s="172" t="s">
        <v>219</v>
      </c>
    </row>
    <row r="180" spans="2:65" s="1" customFormat="1" ht="21.75" customHeight="1">
      <c r="B180" s="30"/>
      <c r="C180" s="142" t="s">
        <v>279</v>
      </c>
      <c r="D180" s="142" t="s">
        <v>220</v>
      </c>
      <c r="E180" s="143" t="s">
        <v>503</v>
      </c>
      <c r="F180" s="144" t="s">
        <v>504</v>
      </c>
      <c r="G180" s="145" t="s">
        <v>353</v>
      </c>
      <c r="H180" s="146">
        <v>279.5</v>
      </c>
      <c r="I180" s="147"/>
      <c r="J180" s="147"/>
      <c r="K180" s="148">
        <f>ROUND(P180*H180,2)</f>
        <v>0</v>
      </c>
      <c r="L180" s="149"/>
      <c r="M180" s="30"/>
      <c r="N180" s="150" t="s">
        <v>1</v>
      </c>
      <c r="O180" s="151" t="s">
        <v>43</v>
      </c>
      <c r="P180" s="152">
        <f>I180+J180</f>
        <v>0</v>
      </c>
      <c r="Q180" s="152">
        <f>ROUND(I180*H180,2)</f>
        <v>0</v>
      </c>
      <c r="R180" s="152">
        <f>ROUND(J180*H180,2)</f>
        <v>0</v>
      </c>
      <c r="T180" s="153">
        <f>S180*H180</f>
        <v>0</v>
      </c>
      <c r="U180" s="153">
        <v>5.8E-4</v>
      </c>
      <c r="V180" s="153">
        <f>U180*H180</f>
        <v>0.16211</v>
      </c>
      <c r="W180" s="153">
        <v>0</v>
      </c>
      <c r="X180" s="154">
        <f>W180*H180</f>
        <v>0</v>
      </c>
      <c r="AR180" s="155" t="s">
        <v>158</v>
      </c>
      <c r="AT180" s="155" t="s">
        <v>220</v>
      </c>
      <c r="AU180" s="155" t="s">
        <v>93</v>
      </c>
      <c r="AY180" s="15" t="s">
        <v>219</v>
      </c>
      <c r="BE180" s="156">
        <f>IF(O180="základní",K180,0)</f>
        <v>0</v>
      </c>
      <c r="BF180" s="156">
        <f>IF(O180="snížená",K180,0)</f>
        <v>0</v>
      </c>
      <c r="BG180" s="156">
        <f>IF(O180="zákl. přenesená",K180,0)</f>
        <v>0</v>
      </c>
      <c r="BH180" s="156">
        <f>IF(O180="sníž. přenesená",K180,0)</f>
        <v>0</v>
      </c>
      <c r="BI180" s="156">
        <f>IF(O180="nulová",K180,0)</f>
        <v>0</v>
      </c>
      <c r="BJ180" s="15" t="s">
        <v>87</v>
      </c>
      <c r="BK180" s="156">
        <f>ROUND(P180*H180,2)</f>
        <v>0</v>
      </c>
      <c r="BL180" s="15" t="s">
        <v>158</v>
      </c>
      <c r="BM180" s="155" t="s">
        <v>1951</v>
      </c>
    </row>
    <row r="181" spans="2:65" s="1" customFormat="1" ht="19.5">
      <c r="B181" s="30"/>
      <c r="D181" s="157" t="s">
        <v>226</v>
      </c>
      <c r="F181" s="158" t="s">
        <v>506</v>
      </c>
      <c r="I181" s="159"/>
      <c r="J181" s="159"/>
      <c r="M181" s="30"/>
      <c r="N181" s="160"/>
      <c r="X181" s="54"/>
      <c r="AT181" s="15" t="s">
        <v>226</v>
      </c>
      <c r="AU181" s="15" t="s">
        <v>93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1952</v>
      </c>
      <c r="H182" s="164">
        <v>279.5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87</v>
      </c>
      <c r="AY182" s="162" t="s">
        <v>219</v>
      </c>
    </row>
    <row r="183" spans="2:65" s="1" customFormat="1" ht="21.75" customHeight="1">
      <c r="B183" s="30"/>
      <c r="C183" s="142" t="s">
        <v>284</v>
      </c>
      <c r="D183" s="142" t="s">
        <v>220</v>
      </c>
      <c r="E183" s="143" t="s">
        <v>508</v>
      </c>
      <c r="F183" s="144" t="s">
        <v>509</v>
      </c>
      <c r="G183" s="145" t="s">
        <v>353</v>
      </c>
      <c r="H183" s="146">
        <v>279.5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1953</v>
      </c>
    </row>
    <row r="184" spans="2:65" s="1" customFormat="1" ht="19.5">
      <c r="B184" s="30"/>
      <c r="D184" s="157" t="s">
        <v>226</v>
      </c>
      <c r="F184" s="158" t="s">
        <v>511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11.25">
      <c r="B185" s="161"/>
      <c r="D185" s="157" t="s">
        <v>303</v>
      </c>
      <c r="E185" s="162" t="s">
        <v>1</v>
      </c>
      <c r="F185" s="163" t="s">
        <v>1952</v>
      </c>
      <c r="H185" s="164">
        <v>279.5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87</v>
      </c>
      <c r="AY185" s="162" t="s">
        <v>219</v>
      </c>
    </row>
    <row r="186" spans="2:65" s="1" customFormat="1" ht="24.2" customHeight="1">
      <c r="B186" s="30"/>
      <c r="C186" s="142" t="s">
        <v>291</v>
      </c>
      <c r="D186" s="142" t="s">
        <v>220</v>
      </c>
      <c r="E186" s="143" t="s">
        <v>513</v>
      </c>
      <c r="F186" s="144" t="s">
        <v>514</v>
      </c>
      <c r="G186" s="145" t="s">
        <v>398</v>
      </c>
      <c r="H186" s="146">
        <v>243.648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1954</v>
      </c>
    </row>
    <row r="187" spans="2:65" s="1" customFormat="1" ht="39">
      <c r="B187" s="30"/>
      <c r="D187" s="157" t="s">
        <v>226</v>
      </c>
      <c r="F187" s="158" t="s">
        <v>516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1955</v>
      </c>
      <c r="H188" s="164">
        <v>278.64000000000004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1956</v>
      </c>
      <c r="H189" s="164">
        <v>-34.991999999999997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243.64800000000005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24.2" customHeight="1">
      <c r="B191" s="30"/>
      <c r="C191" s="142" t="s">
        <v>298</v>
      </c>
      <c r="D191" s="142" t="s">
        <v>220</v>
      </c>
      <c r="E191" s="143" t="s">
        <v>521</v>
      </c>
      <c r="F191" s="144" t="s">
        <v>522</v>
      </c>
      <c r="G191" s="145" t="s">
        <v>398</v>
      </c>
      <c r="H191" s="146">
        <v>30.672000000000001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1957</v>
      </c>
    </row>
    <row r="192" spans="2:65" s="1" customFormat="1" ht="39">
      <c r="B192" s="30"/>
      <c r="D192" s="157" t="s">
        <v>226</v>
      </c>
      <c r="F192" s="158" t="s">
        <v>524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1958</v>
      </c>
      <c r="H193" s="164">
        <v>34.56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1959</v>
      </c>
      <c r="H194" s="164">
        <v>-3.8879999999999999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3" customFormat="1" ht="11.25">
      <c r="B195" s="171"/>
      <c r="D195" s="157" t="s">
        <v>303</v>
      </c>
      <c r="E195" s="172" t="s">
        <v>1</v>
      </c>
      <c r="F195" s="173" t="s">
        <v>362</v>
      </c>
      <c r="H195" s="174">
        <v>30.672000000000004</v>
      </c>
      <c r="I195" s="175"/>
      <c r="J195" s="175"/>
      <c r="M195" s="171"/>
      <c r="N195" s="176"/>
      <c r="X195" s="177"/>
      <c r="AT195" s="172" t="s">
        <v>303</v>
      </c>
      <c r="AU195" s="172" t="s">
        <v>93</v>
      </c>
      <c r="AV195" s="13" t="s">
        <v>158</v>
      </c>
      <c r="AW195" s="13" t="s">
        <v>4</v>
      </c>
      <c r="AX195" s="13" t="s">
        <v>87</v>
      </c>
      <c r="AY195" s="172" t="s">
        <v>219</v>
      </c>
    </row>
    <row r="196" spans="2:65" s="1" customFormat="1" ht="33" customHeight="1">
      <c r="B196" s="30"/>
      <c r="C196" s="142" t="s">
        <v>306</v>
      </c>
      <c r="D196" s="142" t="s">
        <v>220</v>
      </c>
      <c r="E196" s="143" t="s">
        <v>529</v>
      </c>
      <c r="F196" s="144" t="s">
        <v>530</v>
      </c>
      <c r="G196" s="145" t="s">
        <v>398</v>
      </c>
      <c r="H196" s="146">
        <v>243.648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1960</v>
      </c>
    </row>
    <row r="197" spans="2:65" s="1" customFormat="1" ht="39">
      <c r="B197" s="30"/>
      <c r="D197" s="157" t="s">
        <v>226</v>
      </c>
      <c r="F197" s="158" t="s">
        <v>532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1955</v>
      </c>
      <c r="H198" s="164">
        <v>278.64000000000004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1956</v>
      </c>
      <c r="H199" s="164">
        <v>-34.991999999999997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243.64800000000005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3" customHeight="1">
      <c r="B201" s="30"/>
      <c r="C201" s="142" t="s">
        <v>313</v>
      </c>
      <c r="D201" s="142" t="s">
        <v>220</v>
      </c>
      <c r="E201" s="143" t="s">
        <v>534</v>
      </c>
      <c r="F201" s="144" t="s">
        <v>535</v>
      </c>
      <c r="G201" s="145" t="s">
        <v>398</v>
      </c>
      <c r="H201" s="146">
        <v>30.672000000000001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1961</v>
      </c>
    </row>
    <row r="202" spans="2:65" s="1" customFormat="1" ht="39">
      <c r="B202" s="30"/>
      <c r="D202" s="157" t="s">
        <v>226</v>
      </c>
      <c r="F202" s="158" t="s">
        <v>537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22.5">
      <c r="B203" s="161"/>
      <c r="D203" s="157" t="s">
        <v>303</v>
      </c>
      <c r="E203" s="162" t="s">
        <v>1</v>
      </c>
      <c r="F203" s="163" t="s">
        <v>1958</v>
      </c>
      <c r="H203" s="164">
        <v>34.56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1959</v>
      </c>
      <c r="H204" s="164">
        <v>-3.8879999999999999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3" customFormat="1" ht="11.25">
      <c r="B205" s="171"/>
      <c r="D205" s="157" t="s">
        <v>303</v>
      </c>
      <c r="E205" s="172" t="s">
        <v>1</v>
      </c>
      <c r="F205" s="173" t="s">
        <v>362</v>
      </c>
      <c r="H205" s="174">
        <v>30.672000000000004</v>
      </c>
      <c r="I205" s="175"/>
      <c r="J205" s="175"/>
      <c r="M205" s="171"/>
      <c r="N205" s="176"/>
      <c r="X205" s="177"/>
      <c r="AT205" s="172" t="s">
        <v>303</v>
      </c>
      <c r="AU205" s="172" t="s">
        <v>93</v>
      </c>
      <c r="AV205" s="13" t="s">
        <v>158</v>
      </c>
      <c r="AW205" s="13" t="s">
        <v>4</v>
      </c>
      <c r="AX205" s="13" t="s">
        <v>87</v>
      </c>
      <c r="AY205" s="172" t="s">
        <v>219</v>
      </c>
    </row>
    <row r="206" spans="2:65" s="1" customFormat="1" ht="37.9" customHeight="1">
      <c r="B206" s="30"/>
      <c r="C206" s="142" t="s">
        <v>318</v>
      </c>
      <c r="D206" s="142" t="s">
        <v>220</v>
      </c>
      <c r="E206" s="143" t="s">
        <v>539</v>
      </c>
      <c r="F206" s="144" t="s">
        <v>540</v>
      </c>
      <c r="G206" s="145" t="s">
        <v>398</v>
      </c>
      <c r="H206" s="146">
        <v>48.863999999999997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1962</v>
      </c>
    </row>
    <row r="207" spans="2:65" s="1" customFormat="1" ht="39">
      <c r="B207" s="30"/>
      <c r="D207" s="157" t="s">
        <v>226</v>
      </c>
      <c r="F207" s="158" t="s">
        <v>542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1963</v>
      </c>
      <c r="H208" s="164">
        <v>48.864000000000004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37.9" customHeight="1">
      <c r="B209" s="30"/>
      <c r="C209" s="142" t="s">
        <v>323</v>
      </c>
      <c r="D209" s="142" t="s">
        <v>220</v>
      </c>
      <c r="E209" s="143" t="s">
        <v>545</v>
      </c>
      <c r="F209" s="144" t="s">
        <v>546</v>
      </c>
      <c r="G209" s="145" t="s">
        <v>398</v>
      </c>
      <c r="H209" s="146">
        <v>15.336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1964</v>
      </c>
    </row>
    <row r="210" spans="2:65" s="1" customFormat="1" ht="39">
      <c r="B210" s="30"/>
      <c r="D210" s="157" t="s">
        <v>226</v>
      </c>
      <c r="F210" s="158" t="s">
        <v>548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1965</v>
      </c>
      <c r="H211" s="164">
        <v>17.28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1966</v>
      </c>
      <c r="H212" s="164">
        <v>-1.944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15.336000000000002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24.2" customHeight="1">
      <c r="B214" s="30"/>
      <c r="C214" s="142" t="s">
        <v>8</v>
      </c>
      <c r="D214" s="142" t="s">
        <v>220</v>
      </c>
      <c r="E214" s="143" t="s">
        <v>1043</v>
      </c>
      <c r="F214" s="144" t="s">
        <v>1044</v>
      </c>
      <c r="G214" s="145" t="s">
        <v>398</v>
      </c>
      <c r="H214" s="146">
        <v>243.648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1967</v>
      </c>
    </row>
    <row r="215" spans="2:65" s="1" customFormat="1" ht="29.25">
      <c r="B215" s="30"/>
      <c r="D215" s="157" t="s">
        <v>226</v>
      </c>
      <c r="F215" s="158" t="s">
        <v>1046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22.5">
      <c r="B216" s="161"/>
      <c r="D216" s="157" t="s">
        <v>303</v>
      </c>
      <c r="E216" s="162" t="s">
        <v>1</v>
      </c>
      <c r="F216" s="163" t="s">
        <v>1955</v>
      </c>
      <c r="H216" s="164">
        <v>278.64000000000004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1956</v>
      </c>
      <c r="H217" s="164">
        <v>-34.991999999999997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80</v>
      </c>
      <c r="AY217" s="162" t="s">
        <v>219</v>
      </c>
    </row>
    <row r="218" spans="2:65" s="13" customFormat="1" ht="11.25">
      <c r="B218" s="171"/>
      <c r="D218" s="157" t="s">
        <v>303</v>
      </c>
      <c r="E218" s="172" t="s">
        <v>1</v>
      </c>
      <c r="F218" s="173" t="s">
        <v>362</v>
      </c>
      <c r="H218" s="174">
        <v>243.64800000000005</v>
      </c>
      <c r="I218" s="175"/>
      <c r="J218" s="175"/>
      <c r="M218" s="171"/>
      <c r="N218" s="176"/>
      <c r="X218" s="177"/>
      <c r="AT218" s="172" t="s">
        <v>303</v>
      </c>
      <c r="AU218" s="172" t="s">
        <v>93</v>
      </c>
      <c r="AV218" s="13" t="s">
        <v>158</v>
      </c>
      <c r="AW218" s="13" t="s">
        <v>4</v>
      </c>
      <c r="AX218" s="13" t="s">
        <v>87</v>
      </c>
      <c r="AY218" s="172" t="s">
        <v>219</v>
      </c>
    </row>
    <row r="219" spans="2:65" s="1" customFormat="1" ht="24.2" customHeight="1">
      <c r="B219" s="30"/>
      <c r="C219" s="142" t="s">
        <v>464</v>
      </c>
      <c r="D219" s="142" t="s">
        <v>220</v>
      </c>
      <c r="E219" s="143" t="s">
        <v>550</v>
      </c>
      <c r="F219" s="144" t="s">
        <v>551</v>
      </c>
      <c r="G219" s="145" t="s">
        <v>398</v>
      </c>
      <c r="H219" s="146">
        <v>30.672000000000001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1968</v>
      </c>
    </row>
    <row r="220" spans="2:65" s="1" customFormat="1" ht="29.25">
      <c r="B220" s="30"/>
      <c r="D220" s="157" t="s">
        <v>226</v>
      </c>
      <c r="F220" s="158" t="s">
        <v>553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1958</v>
      </c>
      <c r="H221" s="164">
        <v>34.56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1959</v>
      </c>
      <c r="H222" s="164">
        <v>-3.8879999999999999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30.672000000000004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33" customHeight="1">
      <c r="B224" s="30"/>
      <c r="C224" s="142" t="s">
        <v>470</v>
      </c>
      <c r="D224" s="142" t="s">
        <v>220</v>
      </c>
      <c r="E224" s="143" t="s">
        <v>563</v>
      </c>
      <c r="F224" s="144" t="s">
        <v>564</v>
      </c>
      <c r="G224" s="145" t="s">
        <v>565</v>
      </c>
      <c r="H224" s="146">
        <v>128.4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1969</v>
      </c>
    </row>
    <row r="225" spans="2:65" s="1" customFormat="1" ht="29.25">
      <c r="B225" s="30"/>
      <c r="D225" s="157" t="s">
        <v>226</v>
      </c>
      <c r="F225" s="158" t="s">
        <v>567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1970</v>
      </c>
      <c r="H226" s="164">
        <v>128.4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87</v>
      </c>
      <c r="AY226" s="162" t="s">
        <v>219</v>
      </c>
    </row>
    <row r="227" spans="2:65" s="1" customFormat="1" ht="16.5" customHeight="1">
      <c r="B227" s="30"/>
      <c r="C227" s="142" t="s">
        <v>474</v>
      </c>
      <c r="D227" s="142" t="s">
        <v>220</v>
      </c>
      <c r="E227" s="143" t="s">
        <v>556</v>
      </c>
      <c r="F227" s="144" t="s">
        <v>557</v>
      </c>
      <c r="G227" s="145" t="s">
        <v>398</v>
      </c>
      <c r="H227" s="146">
        <v>64.2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1971</v>
      </c>
    </row>
    <row r="228" spans="2:65" s="1" customFormat="1" ht="19.5">
      <c r="B228" s="30"/>
      <c r="D228" s="157" t="s">
        <v>226</v>
      </c>
      <c r="F228" s="158" t="s">
        <v>559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11.25">
      <c r="B229" s="161"/>
      <c r="D229" s="157" t="s">
        <v>303</v>
      </c>
      <c r="E229" s="162" t="s">
        <v>1</v>
      </c>
      <c r="F229" s="163" t="s">
        <v>1972</v>
      </c>
      <c r="H229" s="164">
        <v>64.2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87</v>
      </c>
      <c r="AY229" s="162" t="s">
        <v>219</v>
      </c>
    </row>
    <row r="230" spans="2:65" s="1" customFormat="1" ht="24.2" customHeight="1">
      <c r="B230" s="30"/>
      <c r="C230" s="142" t="s">
        <v>480</v>
      </c>
      <c r="D230" s="142" t="s">
        <v>220</v>
      </c>
      <c r="E230" s="143" t="s">
        <v>570</v>
      </c>
      <c r="F230" s="144" t="s">
        <v>571</v>
      </c>
      <c r="G230" s="145" t="s">
        <v>398</v>
      </c>
      <c r="H230" s="146">
        <v>75</v>
      </c>
      <c r="I230" s="147"/>
      <c r="J230" s="147"/>
      <c r="K230" s="148">
        <f>ROUND(P230*H230,2)</f>
        <v>0</v>
      </c>
      <c r="L230" s="149"/>
      <c r="M230" s="30"/>
      <c r="N230" s="150" t="s">
        <v>1</v>
      </c>
      <c r="O230" s="151" t="s">
        <v>43</v>
      </c>
      <c r="P230" s="152">
        <f>I230+J230</f>
        <v>0</v>
      </c>
      <c r="Q230" s="152">
        <f>ROUND(I230*H230,2)</f>
        <v>0</v>
      </c>
      <c r="R230" s="152">
        <f>ROUND(J230*H230,2)</f>
        <v>0</v>
      </c>
      <c r="T230" s="153">
        <f>S230*H230</f>
        <v>0</v>
      </c>
      <c r="U230" s="153">
        <v>0</v>
      </c>
      <c r="V230" s="153">
        <f>U230*H230</f>
        <v>0</v>
      </c>
      <c r="W230" s="153">
        <v>0</v>
      </c>
      <c r="X230" s="154">
        <f>W230*H230</f>
        <v>0</v>
      </c>
      <c r="AR230" s="155" t="s">
        <v>158</v>
      </c>
      <c r="AT230" s="155" t="s">
        <v>220</v>
      </c>
      <c r="AU230" s="155" t="s">
        <v>93</v>
      </c>
      <c r="AY230" s="15" t="s">
        <v>219</v>
      </c>
      <c r="BE230" s="156">
        <f>IF(O230="základní",K230,0)</f>
        <v>0</v>
      </c>
      <c r="BF230" s="156">
        <f>IF(O230="snížená",K230,0)</f>
        <v>0</v>
      </c>
      <c r="BG230" s="156">
        <f>IF(O230="zákl. přenesená",K230,0)</f>
        <v>0</v>
      </c>
      <c r="BH230" s="156">
        <f>IF(O230="sníž. přenesená",K230,0)</f>
        <v>0</v>
      </c>
      <c r="BI230" s="156">
        <f>IF(O230="nulová",K230,0)</f>
        <v>0</v>
      </c>
      <c r="BJ230" s="15" t="s">
        <v>87</v>
      </c>
      <c r="BK230" s="156">
        <f>ROUND(P230*H230,2)</f>
        <v>0</v>
      </c>
      <c r="BL230" s="15" t="s">
        <v>158</v>
      </c>
      <c r="BM230" s="155" t="s">
        <v>1973</v>
      </c>
    </row>
    <row r="231" spans="2:65" s="1" customFormat="1" ht="29.25">
      <c r="B231" s="30"/>
      <c r="D231" s="157" t="s">
        <v>226</v>
      </c>
      <c r="F231" s="158" t="s">
        <v>573</v>
      </c>
      <c r="I231" s="159"/>
      <c r="J231" s="159"/>
      <c r="M231" s="30"/>
      <c r="N231" s="160"/>
      <c r="X231" s="54"/>
      <c r="AT231" s="15" t="s">
        <v>226</v>
      </c>
      <c r="AU231" s="15" t="s">
        <v>93</v>
      </c>
    </row>
    <row r="232" spans="2:65" s="12" customFormat="1" ht="22.5">
      <c r="B232" s="161"/>
      <c r="D232" s="157" t="s">
        <v>303</v>
      </c>
      <c r="E232" s="162" t="s">
        <v>1</v>
      </c>
      <c r="F232" s="163" t="s">
        <v>1974</v>
      </c>
      <c r="H232" s="164">
        <v>154.80000000000001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1975</v>
      </c>
      <c r="H233" s="164">
        <v>-28.8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80</v>
      </c>
      <c r="AY233" s="162" t="s">
        <v>219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1976</v>
      </c>
      <c r="H234" s="164">
        <v>-49.5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2" customFormat="1" ht="11.25">
      <c r="B235" s="161"/>
      <c r="D235" s="157" t="s">
        <v>303</v>
      </c>
      <c r="E235" s="162" t="s">
        <v>1</v>
      </c>
      <c r="F235" s="163" t="s">
        <v>1868</v>
      </c>
      <c r="H235" s="164">
        <v>-1.5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3" customFormat="1" ht="11.25">
      <c r="B236" s="171"/>
      <c r="D236" s="157" t="s">
        <v>303</v>
      </c>
      <c r="E236" s="172" t="s">
        <v>1</v>
      </c>
      <c r="F236" s="173" t="s">
        <v>362</v>
      </c>
      <c r="H236" s="174">
        <v>75.000000000000014</v>
      </c>
      <c r="I236" s="175"/>
      <c r="J236" s="175"/>
      <c r="M236" s="171"/>
      <c r="N236" s="176"/>
      <c r="X236" s="177"/>
      <c r="AT236" s="172" t="s">
        <v>303</v>
      </c>
      <c r="AU236" s="172" t="s">
        <v>93</v>
      </c>
      <c r="AV236" s="13" t="s">
        <v>158</v>
      </c>
      <c r="AW236" s="13" t="s">
        <v>4</v>
      </c>
      <c r="AX236" s="13" t="s">
        <v>87</v>
      </c>
      <c r="AY236" s="172" t="s">
        <v>219</v>
      </c>
    </row>
    <row r="237" spans="2:65" s="1" customFormat="1" ht="24.2" customHeight="1">
      <c r="B237" s="30"/>
      <c r="C237" s="142" t="s">
        <v>485</v>
      </c>
      <c r="D237" s="142" t="s">
        <v>220</v>
      </c>
      <c r="E237" s="143" t="s">
        <v>580</v>
      </c>
      <c r="F237" s="144" t="s">
        <v>581</v>
      </c>
      <c r="G237" s="145" t="s">
        <v>398</v>
      </c>
      <c r="H237" s="146">
        <v>30.902999999999999</v>
      </c>
      <c r="I237" s="147"/>
      <c r="J237" s="147"/>
      <c r="K237" s="148">
        <f>ROUND(P237*H237,2)</f>
        <v>0</v>
      </c>
      <c r="L237" s="149"/>
      <c r="M237" s="30"/>
      <c r="N237" s="150" t="s">
        <v>1</v>
      </c>
      <c r="O237" s="151" t="s">
        <v>43</v>
      </c>
      <c r="P237" s="152">
        <f>I237+J237</f>
        <v>0</v>
      </c>
      <c r="Q237" s="152">
        <f>ROUND(I237*H237,2)</f>
        <v>0</v>
      </c>
      <c r="R237" s="152">
        <f>ROUND(J237*H237,2)</f>
        <v>0</v>
      </c>
      <c r="T237" s="153">
        <f>S237*H237</f>
        <v>0</v>
      </c>
      <c r="U237" s="153">
        <v>0</v>
      </c>
      <c r="V237" s="153">
        <f>U237*H237</f>
        <v>0</v>
      </c>
      <c r="W237" s="153">
        <v>0</v>
      </c>
      <c r="X237" s="154">
        <f>W237*H237</f>
        <v>0</v>
      </c>
      <c r="AR237" s="155" t="s">
        <v>158</v>
      </c>
      <c r="AT237" s="155" t="s">
        <v>220</v>
      </c>
      <c r="AU237" s="155" t="s">
        <v>93</v>
      </c>
      <c r="AY237" s="15" t="s">
        <v>219</v>
      </c>
      <c r="BE237" s="156">
        <f>IF(O237="základní",K237,0)</f>
        <v>0</v>
      </c>
      <c r="BF237" s="156">
        <f>IF(O237="snížená",K237,0)</f>
        <v>0</v>
      </c>
      <c r="BG237" s="156">
        <f>IF(O237="zákl. přenesená",K237,0)</f>
        <v>0</v>
      </c>
      <c r="BH237" s="156">
        <f>IF(O237="sníž. přenesená",K237,0)</f>
        <v>0</v>
      </c>
      <c r="BI237" s="156">
        <f>IF(O237="nulová",K237,0)</f>
        <v>0</v>
      </c>
      <c r="BJ237" s="15" t="s">
        <v>87</v>
      </c>
      <c r="BK237" s="156">
        <f>ROUND(P237*H237,2)</f>
        <v>0</v>
      </c>
      <c r="BL237" s="15" t="s">
        <v>158</v>
      </c>
      <c r="BM237" s="155" t="s">
        <v>1977</v>
      </c>
    </row>
    <row r="238" spans="2:65" s="1" customFormat="1" ht="39">
      <c r="B238" s="30"/>
      <c r="D238" s="157" t="s">
        <v>226</v>
      </c>
      <c r="F238" s="158" t="s">
        <v>583</v>
      </c>
      <c r="I238" s="159"/>
      <c r="J238" s="159"/>
      <c r="M238" s="30"/>
      <c r="N238" s="160"/>
      <c r="X238" s="54"/>
      <c r="AT238" s="15" t="s">
        <v>226</v>
      </c>
      <c r="AU238" s="15" t="s">
        <v>93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1978</v>
      </c>
      <c r="H239" s="164">
        <v>-12.296890000000001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1979</v>
      </c>
      <c r="H240" s="164">
        <v>43.2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3" customFormat="1" ht="11.25">
      <c r="B241" s="171"/>
      <c r="D241" s="157" t="s">
        <v>303</v>
      </c>
      <c r="E241" s="172" t="s">
        <v>1</v>
      </c>
      <c r="F241" s="173" t="s">
        <v>362</v>
      </c>
      <c r="H241" s="174">
        <v>30.903110000000002</v>
      </c>
      <c r="I241" s="175"/>
      <c r="J241" s="175"/>
      <c r="M241" s="171"/>
      <c r="N241" s="176"/>
      <c r="X241" s="177"/>
      <c r="AT241" s="172" t="s">
        <v>303</v>
      </c>
      <c r="AU241" s="172" t="s">
        <v>93</v>
      </c>
      <c r="AV241" s="13" t="s">
        <v>158</v>
      </c>
      <c r="AW241" s="13" t="s">
        <v>4</v>
      </c>
      <c r="AX241" s="13" t="s">
        <v>87</v>
      </c>
      <c r="AY241" s="172" t="s">
        <v>219</v>
      </c>
    </row>
    <row r="242" spans="2:65" s="1" customFormat="1" ht="16.5" customHeight="1">
      <c r="B242" s="30"/>
      <c r="C242" s="178" t="s">
        <v>491</v>
      </c>
      <c r="D242" s="178" t="s">
        <v>460</v>
      </c>
      <c r="E242" s="179" t="s">
        <v>588</v>
      </c>
      <c r="F242" s="180" t="s">
        <v>589</v>
      </c>
      <c r="G242" s="181" t="s">
        <v>565</v>
      </c>
      <c r="H242" s="182">
        <v>62.526000000000003</v>
      </c>
      <c r="I242" s="183"/>
      <c r="J242" s="184"/>
      <c r="K242" s="185">
        <f>ROUND(P242*H242,2)</f>
        <v>0</v>
      </c>
      <c r="L242" s="184"/>
      <c r="M242" s="186"/>
      <c r="N242" s="187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1</v>
      </c>
      <c r="V242" s="153">
        <f>U242*H242</f>
        <v>62.526000000000003</v>
      </c>
      <c r="W242" s="153">
        <v>0</v>
      </c>
      <c r="X242" s="154">
        <f>W242*H242</f>
        <v>0</v>
      </c>
      <c r="AR242" s="155" t="s">
        <v>254</v>
      </c>
      <c r="AT242" s="155" t="s">
        <v>460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1980</v>
      </c>
    </row>
    <row r="243" spans="2:65" s="1" customFormat="1" ht="11.25">
      <c r="B243" s="30"/>
      <c r="D243" s="157" t="s">
        <v>226</v>
      </c>
      <c r="F243" s="158" t="s">
        <v>589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1981</v>
      </c>
      <c r="H244" s="164">
        <v>-24.593780000000002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1982</v>
      </c>
      <c r="H245" s="164">
        <v>87.12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62.526220000000002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1" customFormat="1" ht="22.9" customHeight="1">
      <c r="B247" s="129"/>
      <c r="D247" s="130" t="s">
        <v>79</v>
      </c>
      <c r="E247" s="140" t="s">
        <v>93</v>
      </c>
      <c r="F247" s="140" t="s">
        <v>593</v>
      </c>
      <c r="I247" s="132"/>
      <c r="J247" s="132"/>
      <c r="K247" s="141">
        <f>BK247</f>
        <v>0</v>
      </c>
      <c r="M247" s="129"/>
      <c r="N247" s="134"/>
      <c r="Q247" s="135">
        <f>SUM(Q248:Q250)</f>
        <v>0</v>
      </c>
      <c r="R247" s="135">
        <f>SUM(R248:R250)</f>
        <v>0</v>
      </c>
      <c r="T247" s="136">
        <f>SUM(T248:T250)</f>
        <v>0</v>
      </c>
      <c r="V247" s="136">
        <f>SUM(V248:V250)</f>
        <v>0</v>
      </c>
      <c r="X247" s="137">
        <f>SUM(X248:X250)</f>
        <v>0</v>
      </c>
      <c r="AR247" s="130" t="s">
        <v>87</v>
      </c>
      <c r="AT247" s="138" t="s">
        <v>79</v>
      </c>
      <c r="AU247" s="138" t="s">
        <v>87</v>
      </c>
      <c r="AY247" s="130" t="s">
        <v>219</v>
      </c>
      <c r="BK247" s="139">
        <f>SUM(BK248:BK250)</f>
        <v>0</v>
      </c>
    </row>
    <row r="248" spans="2:65" s="1" customFormat="1" ht="16.5" customHeight="1">
      <c r="B248" s="30"/>
      <c r="C248" s="142" t="s">
        <v>496</v>
      </c>
      <c r="D248" s="142" t="s">
        <v>220</v>
      </c>
      <c r="E248" s="143" t="s">
        <v>595</v>
      </c>
      <c r="F248" s="144" t="s">
        <v>596</v>
      </c>
      <c r="G248" s="145" t="s">
        <v>398</v>
      </c>
      <c r="H248" s="146">
        <v>10.8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158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1983</v>
      </c>
    </row>
    <row r="249" spans="2:65" s="1" customFormat="1" ht="11.25">
      <c r="B249" s="30"/>
      <c r="D249" s="157" t="s">
        <v>226</v>
      </c>
      <c r="F249" s="158" t="s">
        <v>598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1984</v>
      </c>
      <c r="H250" s="164">
        <v>10.8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1" customFormat="1" ht="22.9" customHeight="1">
      <c r="B251" s="129"/>
      <c r="D251" s="130" t="s">
        <v>79</v>
      </c>
      <c r="E251" s="140" t="s">
        <v>150</v>
      </c>
      <c r="F251" s="140" t="s">
        <v>606</v>
      </c>
      <c r="I251" s="132"/>
      <c r="J251" s="132"/>
      <c r="K251" s="141">
        <f>BK251</f>
        <v>0</v>
      </c>
      <c r="M251" s="129"/>
      <c r="N251" s="134"/>
      <c r="Q251" s="135">
        <f>SUM(Q252:Q254)</f>
        <v>0</v>
      </c>
      <c r="R251" s="135">
        <f>SUM(R252:R254)</f>
        <v>0</v>
      </c>
      <c r="T251" s="136">
        <f>SUM(T252:T254)</f>
        <v>0</v>
      </c>
      <c r="V251" s="136">
        <f>SUM(V252:V254)</f>
        <v>0</v>
      </c>
      <c r="X251" s="137">
        <f>SUM(X252:X254)</f>
        <v>0</v>
      </c>
      <c r="AR251" s="130" t="s">
        <v>87</v>
      </c>
      <c r="AT251" s="138" t="s">
        <v>79</v>
      </c>
      <c r="AU251" s="138" t="s">
        <v>87</v>
      </c>
      <c r="AY251" s="130" t="s">
        <v>219</v>
      </c>
      <c r="BK251" s="139">
        <f>SUM(BK252:BK254)</f>
        <v>0</v>
      </c>
    </row>
    <row r="252" spans="2:65" s="1" customFormat="1" ht="21.75" customHeight="1">
      <c r="B252" s="30"/>
      <c r="C252" s="142" t="s">
        <v>502</v>
      </c>
      <c r="D252" s="142" t="s">
        <v>220</v>
      </c>
      <c r="E252" s="143" t="s">
        <v>608</v>
      </c>
      <c r="F252" s="144" t="s">
        <v>609</v>
      </c>
      <c r="G252" s="145" t="s">
        <v>370</v>
      </c>
      <c r="H252" s="146">
        <v>65</v>
      </c>
      <c r="I252" s="147"/>
      <c r="J252" s="147"/>
      <c r="K252" s="148">
        <f>ROUND(P252*H252,2)</f>
        <v>0</v>
      </c>
      <c r="L252" s="149"/>
      <c r="M252" s="30"/>
      <c r="N252" s="150" t="s">
        <v>1</v>
      </c>
      <c r="O252" s="151" t="s">
        <v>43</v>
      </c>
      <c r="P252" s="152">
        <f>I252+J252</f>
        <v>0</v>
      </c>
      <c r="Q252" s="152">
        <f>ROUND(I252*H252,2)</f>
        <v>0</v>
      </c>
      <c r="R252" s="152">
        <f>ROUND(J252*H252,2)</f>
        <v>0</v>
      </c>
      <c r="T252" s="153">
        <f>S252*H252</f>
        <v>0</v>
      </c>
      <c r="U252" s="153">
        <v>0</v>
      </c>
      <c r="V252" s="153">
        <f>U252*H252</f>
        <v>0</v>
      </c>
      <c r="W252" s="153">
        <v>0</v>
      </c>
      <c r="X252" s="154">
        <f>W252*H252</f>
        <v>0</v>
      </c>
      <c r="AR252" s="155" t="s">
        <v>158</v>
      </c>
      <c r="AT252" s="155" t="s">
        <v>220</v>
      </c>
      <c r="AU252" s="155" t="s">
        <v>93</v>
      </c>
      <c r="AY252" s="15" t="s">
        <v>219</v>
      </c>
      <c r="BE252" s="156">
        <f>IF(O252="základní",K252,0)</f>
        <v>0</v>
      </c>
      <c r="BF252" s="156">
        <f>IF(O252="snížená",K252,0)</f>
        <v>0</v>
      </c>
      <c r="BG252" s="156">
        <f>IF(O252="zákl. přenesená",K252,0)</f>
        <v>0</v>
      </c>
      <c r="BH252" s="156">
        <f>IF(O252="sníž. přenesená",K252,0)</f>
        <v>0</v>
      </c>
      <c r="BI252" s="156">
        <f>IF(O252="nulová",K252,0)</f>
        <v>0</v>
      </c>
      <c r="BJ252" s="15" t="s">
        <v>87</v>
      </c>
      <c r="BK252" s="156">
        <f>ROUND(P252*H252,2)</f>
        <v>0</v>
      </c>
      <c r="BL252" s="15" t="s">
        <v>158</v>
      </c>
      <c r="BM252" s="155" t="s">
        <v>1985</v>
      </c>
    </row>
    <row r="253" spans="2:65" s="1" customFormat="1" ht="11.25">
      <c r="B253" s="30"/>
      <c r="D253" s="157" t="s">
        <v>226</v>
      </c>
      <c r="F253" s="158" t="s">
        <v>611</v>
      </c>
      <c r="I253" s="159"/>
      <c r="J253" s="159"/>
      <c r="M253" s="30"/>
      <c r="N253" s="160"/>
      <c r="X253" s="54"/>
      <c r="AT253" s="15" t="s">
        <v>226</v>
      </c>
      <c r="AU253" s="15" t="s">
        <v>93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722</v>
      </c>
      <c r="H254" s="164">
        <v>65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87</v>
      </c>
      <c r="AY254" s="162" t="s">
        <v>219</v>
      </c>
    </row>
    <row r="255" spans="2:65" s="11" customFormat="1" ht="22.9" customHeight="1">
      <c r="B255" s="129"/>
      <c r="D255" s="130" t="s">
        <v>79</v>
      </c>
      <c r="E255" s="140" t="s">
        <v>158</v>
      </c>
      <c r="F255" s="140" t="s">
        <v>613</v>
      </c>
      <c r="I255" s="132"/>
      <c r="J255" s="132"/>
      <c r="K255" s="141">
        <f>BK255</f>
        <v>0</v>
      </c>
      <c r="M255" s="129"/>
      <c r="N255" s="134"/>
      <c r="Q255" s="135">
        <f>SUM(Q256:Q258)</f>
        <v>0</v>
      </c>
      <c r="R255" s="135">
        <f>SUM(R256:R258)</f>
        <v>0</v>
      </c>
      <c r="T255" s="136">
        <f>SUM(T256:T258)</f>
        <v>0</v>
      </c>
      <c r="V255" s="136">
        <f>SUM(V256:V258)</f>
        <v>0</v>
      </c>
      <c r="X255" s="137">
        <f>SUM(X256:X258)</f>
        <v>0</v>
      </c>
      <c r="AR255" s="130" t="s">
        <v>87</v>
      </c>
      <c r="AT255" s="138" t="s">
        <v>79</v>
      </c>
      <c r="AU255" s="138" t="s">
        <v>87</v>
      </c>
      <c r="AY255" s="130" t="s">
        <v>219</v>
      </c>
      <c r="BK255" s="139">
        <f>SUM(BK256:BK258)</f>
        <v>0</v>
      </c>
    </row>
    <row r="256" spans="2:65" s="1" customFormat="1" ht="16.5" customHeight="1">
      <c r="B256" s="30"/>
      <c r="C256" s="142" t="s">
        <v>385</v>
      </c>
      <c r="D256" s="142" t="s">
        <v>220</v>
      </c>
      <c r="E256" s="143" t="s">
        <v>615</v>
      </c>
      <c r="F256" s="144" t="s">
        <v>616</v>
      </c>
      <c r="G256" s="145" t="s">
        <v>370</v>
      </c>
      <c r="H256" s="146">
        <v>65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</v>
      </c>
      <c r="V256" s="153">
        <f>U256*H256</f>
        <v>0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1986</v>
      </c>
    </row>
    <row r="257" spans="2:65" s="1" customFormat="1" ht="11.25">
      <c r="B257" s="30"/>
      <c r="D257" s="157" t="s">
        <v>226</v>
      </c>
      <c r="F257" s="158" t="s">
        <v>618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722</v>
      </c>
      <c r="H258" s="164">
        <v>65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1" customFormat="1" ht="22.9" customHeight="1">
      <c r="B259" s="129"/>
      <c r="D259" s="130" t="s">
        <v>79</v>
      </c>
      <c r="E259" s="140" t="s">
        <v>218</v>
      </c>
      <c r="F259" s="140" t="s">
        <v>631</v>
      </c>
      <c r="I259" s="132"/>
      <c r="J259" s="132"/>
      <c r="K259" s="141">
        <f>BK259</f>
        <v>0</v>
      </c>
      <c r="M259" s="129"/>
      <c r="N259" s="134"/>
      <c r="Q259" s="135">
        <f>SUM(Q260:Q268)</f>
        <v>0</v>
      </c>
      <c r="R259" s="135">
        <f>SUM(R260:R268)</f>
        <v>0</v>
      </c>
      <c r="T259" s="136">
        <f>SUM(T260:T268)</f>
        <v>0</v>
      </c>
      <c r="V259" s="136">
        <f>SUM(V260:V268)</f>
        <v>14.214000000000002</v>
      </c>
      <c r="X259" s="137">
        <f>SUM(X260:X268)</f>
        <v>0</v>
      </c>
      <c r="AR259" s="130" t="s">
        <v>87</v>
      </c>
      <c r="AT259" s="138" t="s">
        <v>79</v>
      </c>
      <c r="AU259" s="138" t="s">
        <v>87</v>
      </c>
      <c r="AY259" s="130" t="s">
        <v>219</v>
      </c>
      <c r="BK259" s="139">
        <f>SUM(BK260:BK268)</f>
        <v>0</v>
      </c>
    </row>
    <row r="260" spans="2:65" s="1" customFormat="1" ht="24.2" customHeight="1">
      <c r="B260" s="30"/>
      <c r="C260" s="142" t="s">
        <v>512</v>
      </c>
      <c r="D260" s="142" t="s">
        <v>220</v>
      </c>
      <c r="E260" s="143" t="s">
        <v>633</v>
      </c>
      <c r="F260" s="144" t="s">
        <v>634</v>
      </c>
      <c r="G260" s="145" t="s">
        <v>353</v>
      </c>
      <c r="H260" s="146">
        <v>144</v>
      </c>
      <c r="I260" s="147"/>
      <c r="J260" s="147"/>
      <c r="K260" s="148">
        <f>ROUND(P260*H260,2)</f>
        <v>0</v>
      </c>
      <c r="L260" s="149"/>
      <c r="M260" s="30"/>
      <c r="N260" s="150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0</v>
      </c>
      <c r="V260" s="153">
        <f>U260*H260</f>
        <v>0</v>
      </c>
      <c r="W260" s="153">
        <v>0</v>
      </c>
      <c r="X260" s="154">
        <f>W260*H260</f>
        <v>0</v>
      </c>
      <c r="AR260" s="155" t="s">
        <v>158</v>
      </c>
      <c r="AT260" s="155" t="s">
        <v>220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158</v>
      </c>
      <c r="BM260" s="155" t="s">
        <v>1987</v>
      </c>
    </row>
    <row r="261" spans="2:65" s="1" customFormat="1" ht="19.5">
      <c r="B261" s="30"/>
      <c r="D261" s="157" t="s">
        <v>226</v>
      </c>
      <c r="F261" s="158" t="s">
        <v>636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1988</v>
      </c>
      <c r="H262" s="164">
        <v>144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87</v>
      </c>
      <c r="AY262" s="162" t="s">
        <v>219</v>
      </c>
    </row>
    <row r="263" spans="2:65" s="1" customFormat="1" ht="24.2" customHeight="1">
      <c r="B263" s="30"/>
      <c r="C263" s="142" t="s">
        <v>520</v>
      </c>
      <c r="D263" s="142" t="s">
        <v>220</v>
      </c>
      <c r="E263" s="143" t="s">
        <v>644</v>
      </c>
      <c r="F263" s="144" t="s">
        <v>645</v>
      </c>
      <c r="G263" s="145" t="s">
        <v>353</v>
      </c>
      <c r="H263" s="146">
        <v>15</v>
      </c>
      <c r="I263" s="147"/>
      <c r="J263" s="147"/>
      <c r="K263" s="148">
        <f>ROUND(P263*H263,2)</f>
        <v>0</v>
      </c>
      <c r="L263" s="149"/>
      <c r="M263" s="30"/>
      <c r="N263" s="150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0.23</v>
      </c>
      <c r="V263" s="153">
        <f>U263*H263</f>
        <v>3.45</v>
      </c>
      <c r="W263" s="153">
        <v>0</v>
      </c>
      <c r="X263" s="154">
        <f>W263*H263</f>
        <v>0</v>
      </c>
      <c r="AR263" s="155" t="s">
        <v>158</v>
      </c>
      <c r="AT263" s="155" t="s">
        <v>220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1989</v>
      </c>
    </row>
    <row r="264" spans="2:65" s="1" customFormat="1" ht="29.25">
      <c r="B264" s="30"/>
      <c r="D264" s="157" t="s">
        <v>226</v>
      </c>
      <c r="F264" s="158" t="s">
        <v>647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1990</v>
      </c>
      <c r="H265" s="164">
        <v>15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" customFormat="1" ht="24.2" customHeight="1">
      <c r="B266" s="30"/>
      <c r="C266" s="142" t="s">
        <v>764</v>
      </c>
      <c r="D266" s="142" t="s">
        <v>220</v>
      </c>
      <c r="E266" s="143" t="s">
        <v>650</v>
      </c>
      <c r="F266" s="144" t="s">
        <v>651</v>
      </c>
      <c r="G266" s="145" t="s">
        <v>353</v>
      </c>
      <c r="H266" s="146">
        <v>78</v>
      </c>
      <c r="I266" s="147"/>
      <c r="J266" s="147"/>
      <c r="K266" s="148">
        <f>ROUND(P266*H266,2)</f>
        <v>0</v>
      </c>
      <c r="L266" s="149"/>
      <c r="M266" s="30"/>
      <c r="N266" s="150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0.13800000000000001</v>
      </c>
      <c r="V266" s="153">
        <f>U266*H266</f>
        <v>10.764000000000001</v>
      </c>
      <c r="W266" s="153">
        <v>0</v>
      </c>
      <c r="X266" s="154">
        <f>W266*H266</f>
        <v>0</v>
      </c>
      <c r="AR266" s="155" t="s">
        <v>158</v>
      </c>
      <c r="AT266" s="155" t="s">
        <v>220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158</v>
      </c>
      <c r="BM266" s="155" t="s">
        <v>1991</v>
      </c>
    </row>
    <row r="267" spans="2:65" s="1" customFormat="1" ht="19.5">
      <c r="B267" s="30"/>
      <c r="D267" s="157" t="s">
        <v>226</v>
      </c>
      <c r="F267" s="158" t="s">
        <v>651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1992</v>
      </c>
      <c r="H268" s="164">
        <v>78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1" customFormat="1" ht="22.9" customHeight="1">
      <c r="B269" s="129"/>
      <c r="D269" s="130" t="s">
        <v>79</v>
      </c>
      <c r="E269" s="140" t="s">
        <v>244</v>
      </c>
      <c r="F269" s="140" t="s">
        <v>687</v>
      </c>
      <c r="I269" s="132"/>
      <c r="J269" s="132"/>
      <c r="K269" s="141">
        <f>BK269</f>
        <v>0</v>
      </c>
      <c r="M269" s="129"/>
      <c r="N269" s="134"/>
      <c r="Q269" s="135">
        <f>SUM(Q270:Q272)</f>
        <v>0</v>
      </c>
      <c r="R269" s="135">
        <f>SUM(R270:R272)</f>
        <v>0</v>
      </c>
      <c r="T269" s="136">
        <f>SUM(T270:T272)</f>
        <v>0</v>
      </c>
      <c r="V269" s="136">
        <f>SUM(V270:V272)</f>
        <v>1.6E-2</v>
      </c>
      <c r="X269" s="137">
        <f>SUM(X270:X272)</f>
        <v>0</v>
      </c>
      <c r="AR269" s="130" t="s">
        <v>87</v>
      </c>
      <c r="AT269" s="138" t="s">
        <v>79</v>
      </c>
      <c r="AU269" s="138" t="s">
        <v>87</v>
      </c>
      <c r="AY269" s="130" t="s">
        <v>219</v>
      </c>
      <c r="BK269" s="139">
        <f>SUM(BK270:BK272)</f>
        <v>0</v>
      </c>
    </row>
    <row r="270" spans="2:65" s="1" customFormat="1" ht="16.5" customHeight="1">
      <c r="B270" s="30"/>
      <c r="C270" s="142" t="s">
        <v>528</v>
      </c>
      <c r="D270" s="142" t="s">
        <v>220</v>
      </c>
      <c r="E270" s="143" t="s">
        <v>689</v>
      </c>
      <c r="F270" s="144" t="s">
        <v>690</v>
      </c>
      <c r="G270" s="145" t="s">
        <v>691</v>
      </c>
      <c r="H270" s="146">
        <v>2</v>
      </c>
      <c r="I270" s="147"/>
      <c r="J270" s="147"/>
      <c r="K270" s="148">
        <f>ROUND(P270*H270,2)</f>
        <v>0</v>
      </c>
      <c r="L270" s="149"/>
      <c r="M270" s="30"/>
      <c r="N270" s="150" t="s">
        <v>1</v>
      </c>
      <c r="O270" s="151" t="s">
        <v>43</v>
      </c>
      <c r="P270" s="152">
        <f>I270+J270</f>
        <v>0</v>
      </c>
      <c r="Q270" s="152">
        <f>ROUND(I270*H270,2)</f>
        <v>0</v>
      </c>
      <c r="R270" s="152">
        <f>ROUND(J270*H270,2)</f>
        <v>0</v>
      </c>
      <c r="T270" s="153">
        <f>S270*H270</f>
        <v>0</v>
      </c>
      <c r="U270" s="153">
        <v>8.0000000000000002E-3</v>
      </c>
      <c r="V270" s="153">
        <f>U270*H270</f>
        <v>1.6E-2</v>
      </c>
      <c r="W270" s="153">
        <v>0</v>
      </c>
      <c r="X270" s="154">
        <f>W270*H270</f>
        <v>0</v>
      </c>
      <c r="AR270" s="155" t="s">
        <v>158</v>
      </c>
      <c r="AT270" s="155" t="s">
        <v>220</v>
      </c>
      <c r="AU270" s="155" t="s">
        <v>93</v>
      </c>
      <c r="AY270" s="15" t="s">
        <v>219</v>
      </c>
      <c r="BE270" s="156">
        <f>IF(O270="základní",K270,0)</f>
        <v>0</v>
      </c>
      <c r="BF270" s="156">
        <f>IF(O270="snížená",K270,0)</f>
        <v>0</v>
      </c>
      <c r="BG270" s="156">
        <f>IF(O270="zákl. přenesená",K270,0)</f>
        <v>0</v>
      </c>
      <c r="BH270" s="156">
        <f>IF(O270="sníž. přenesená",K270,0)</f>
        <v>0</v>
      </c>
      <c r="BI270" s="156">
        <f>IF(O270="nulová",K270,0)</f>
        <v>0</v>
      </c>
      <c r="BJ270" s="15" t="s">
        <v>87</v>
      </c>
      <c r="BK270" s="156">
        <f>ROUND(P270*H270,2)</f>
        <v>0</v>
      </c>
      <c r="BL270" s="15" t="s">
        <v>158</v>
      </c>
      <c r="BM270" s="155" t="s">
        <v>1993</v>
      </c>
    </row>
    <row r="271" spans="2:65" s="1" customFormat="1" ht="39">
      <c r="B271" s="30"/>
      <c r="D271" s="157" t="s">
        <v>226</v>
      </c>
      <c r="F271" s="158" t="s">
        <v>693</v>
      </c>
      <c r="I271" s="159"/>
      <c r="J271" s="159"/>
      <c r="M271" s="30"/>
      <c r="N271" s="160"/>
      <c r="X271" s="54"/>
      <c r="AT271" s="15" t="s">
        <v>226</v>
      </c>
      <c r="AU271" s="15" t="s">
        <v>93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93</v>
      </c>
      <c r="H272" s="164">
        <v>2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87</v>
      </c>
      <c r="AY272" s="162" t="s">
        <v>219</v>
      </c>
    </row>
    <row r="273" spans="2:65" s="11" customFormat="1" ht="22.9" customHeight="1">
      <c r="B273" s="129"/>
      <c r="D273" s="130" t="s">
        <v>79</v>
      </c>
      <c r="E273" s="140" t="s">
        <v>254</v>
      </c>
      <c r="F273" s="140" t="s">
        <v>1240</v>
      </c>
      <c r="I273" s="132"/>
      <c r="J273" s="132"/>
      <c r="K273" s="141">
        <f>BK273</f>
        <v>0</v>
      </c>
      <c r="M273" s="129"/>
      <c r="N273" s="134"/>
      <c r="Q273" s="135">
        <f>SUM(Q274:Q361)</f>
        <v>0</v>
      </c>
      <c r="R273" s="135">
        <f>SUM(R274:R361)</f>
        <v>0</v>
      </c>
      <c r="T273" s="136">
        <f>SUM(T274:T361)</f>
        <v>0</v>
      </c>
      <c r="V273" s="136">
        <f>SUM(V274:V361)</f>
        <v>15.745844999999999</v>
      </c>
      <c r="X273" s="137">
        <f>SUM(X274:X361)</f>
        <v>0</v>
      </c>
      <c r="AR273" s="130" t="s">
        <v>87</v>
      </c>
      <c r="AT273" s="138" t="s">
        <v>79</v>
      </c>
      <c r="AU273" s="138" t="s">
        <v>87</v>
      </c>
      <c r="AY273" s="130" t="s">
        <v>219</v>
      </c>
      <c r="BK273" s="139">
        <f>SUM(BK274:BK361)</f>
        <v>0</v>
      </c>
    </row>
    <row r="274" spans="2:65" s="1" customFormat="1" ht="24.2" customHeight="1">
      <c r="B274" s="30"/>
      <c r="C274" s="142" t="s">
        <v>533</v>
      </c>
      <c r="D274" s="142" t="s">
        <v>220</v>
      </c>
      <c r="E274" s="143" t="s">
        <v>765</v>
      </c>
      <c r="F274" s="144" t="s">
        <v>766</v>
      </c>
      <c r="G274" s="145" t="s">
        <v>467</v>
      </c>
      <c r="H274" s="146">
        <v>6</v>
      </c>
      <c r="I274" s="147"/>
      <c r="J274" s="147"/>
      <c r="K274" s="148">
        <f>ROUND(P274*H274,2)</f>
        <v>0</v>
      </c>
      <c r="L274" s="149"/>
      <c r="M274" s="30"/>
      <c r="N274" s="150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8.7419999999999998E-2</v>
      </c>
      <c r="V274" s="153">
        <f>U274*H274</f>
        <v>0.52451999999999999</v>
      </c>
      <c r="W274" s="153">
        <v>0</v>
      </c>
      <c r="X274" s="154">
        <f>W274*H274</f>
        <v>0</v>
      </c>
      <c r="AR274" s="155" t="s">
        <v>158</v>
      </c>
      <c r="AT274" s="155" t="s">
        <v>220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1994</v>
      </c>
    </row>
    <row r="275" spans="2:65" s="1" customFormat="1" ht="19.5">
      <c r="B275" s="30"/>
      <c r="D275" s="157" t="s">
        <v>226</v>
      </c>
      <c r="F275" s="158" t="s">
        <v>768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1995</v>
      </c>
      <c r="H276" s="164">
        <v>6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21.75" customHeight="1">
      <c r="B277" s="30"/>
      <c r="C277" s="178" t="s">
        <v>538</v>
      </c>
      <c r="D277" s="178" t="s">
        <v>460</v>
      </c>
      <c r="E277" s="179" t="s">
        <v>770</v>
      </c>
      <c r="F277" s="180" t="s">
        <v>771</v>
      </c>
      <c r="G277" s="181" t="s">
        <v>467</v>
      </c>
      <c r="H277" s="182">
        <v>4</v>
      </c>
      <c r="I277" s="183"/>
      <c r="J277" s="184"/>
      <c r="K277" s="185">
        <f>ROUND(P277*H277,2)</f>
        <v>0</v>
      </c>
      <c r="L277" s="184"/>
      <c r="M277" s="186"/>
      <c r="N277" s="187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6.8000000000000005E-2</v>
      </c>
      <c r="V277" s="153">
        <f>U277*H277</f>
        <v>0.27200000000000002</v>
      </c>
      <c r="W277" s="153">
        <v>0</v>
      </c>
      <c r="X277" s="154">
        <f>W277*H277</f>
        <v>0</v>
      </c>
      <c r="AR277" s="155" t="s">
        <v>254</v>
      </c>
      <c r="AT277" s="155" t="s">
        <v>460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1996</v>
      </c>
    </row>
    <row r="278" spans="2:65" s="1" customFormat="1" ht="11.25">
      <c r="B278" s="30"/>
      <c r="D278" s="157" t="s">
        <v>226</v>
      </c>
      <c r="F278" s="158" t="s">
        <v>771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158</v>
      </c>
      <c r="H279" s="164">
        <v>4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" customFormat="1" ht="16.5" customHeight="1">
      <c r="B280" s="30"/>
      <c r="C280" s="178" t="s">
        <v>544</v>
      </c>
      <c r="D280" s="178" t="s">
        <v>460</v>
      </c>
      <c r="E280" s="179" t="s">
        <v>782</v>
      </c>
      <c r="F280" s="180" t="s">
        <v>783</v>
      </c>
      <c r="G280" s="181" t="s">
        <v>467</v>
      </c>
      <c r="H280" s="182">
        <v>2</v>
      </c>
      <c r="I280" s="183"/>
      <c r="J280" s="184"/>
      <c r="K280" s="185">
        <f>ROUND(P280*H280,2)</f>
        <v>0</v>
      </c>
      <c r="L280" s="184"/>
      <c r="M280" s="186"/>
      <c r="N280" s="187" t="s">
        <v>1</v>
      </c>
      <c r="O280" s="151" t="s">
        <v>43</v>
      </c>
      <c r="P280" s="152">
        <f>I280+J280</f>
        <v>0</v>
      </c>
      <c r="Q280" s="152">
        <f>ROUND(I280*H280,2)</f>
        <v>0</v>
      </c>
      <c r="R280" s="152">
        <f>ROUND(J280*H280,2)</f>
        <v>0</v>
      </c>
      <c r="T280" s="153">
        <f>S280*H280</f>
        <v>0</v>
      </c>
      <c r="U280" s="153">
        <v>5.0999999999999997E-2</v>
      </c>
      <c r="V280" s="153">
        <f>U280*H280</f>
        <v>0.10199999999999999</v>
      </c>
      <c r="W280" s="153">
        <v>0</v>
      </c>
      <c r="X280" s="154">
        <f>W280*H280</f>
        <v>0</v>
      </c>
      <c r="AR280" s="155" t="s">
        <v>254</v>
      </c>
      <c r="AT280" s="155" t="s">
        <v>460</v>
      </c>
      <c r="AU280" s="155" t="s">
        <v>93</v>
      </c>
      <c r="AY280" s="15" t="s">
        <v>219</v>
      </c>
      <c r="BE280" s="156">
        <f>IF(O280="základní",K280,0)</f>
        <v>0</v>
      </c>
      <c r="BF280" s="156">
        <f>IF(O280="snížená",K280,0)</f>
        <v>0</v>
      </c>
      <c r="BG280" s="156">
        <f>IF(O280="zákl. přenesená",K280,0)</f>
        <v>0</v>
      </c>
      <c r="BH280" s="156">
        <f>IF(O280="sníž. přenesená",K280,0)</f>
        <v>0</v>
      </c>
      <c r="BI280" s="156">
        <f>IF(O280="nulová",K280,0)</f>
        <v>0</v>
      </c>
      <c r="BJ280" s="15" t="s">
        <v>87</v>
      </c>
      <c r="BK280" s="156">
        <f>ROUND(P280*H280,2)</f>
        <v>0</v>
      </c>
      <c r="BL280" s="15" t="s">
        <v>158</v>
      </c>
      <c r="BM280" s="155" t="s">
        <v>1997</v>
      </c>
    </row>
    <row r="281" spans="2:65" s="1" customFormat="1" ht="11.25">
      <c r="B281" s="30"/>
      <c r="D281" s="157" t="s">
        <v>226</v>
      </c>
      <c r="F281" s="158" t="s">
        <v>783</v>
      </c>
      <c r="I281" s="159"/>
      <c r="J281" s="159"/>
      <c r="M281" s="30"/>
      <c r="N281" s="160"/>
      <c r="X281" s="54"/>
      <c r="AT281" s="15" t="s">
        <v>226</v>
      </c>
      <c r="AU281" s="15" t="s">
        <v>93</v>
      </c>
    </row>
    <row r="282" spans="2:65" s="12" customFormat="1" ht="11.25">
      <c r="B282" s="161"/>
      <c r="D282" s="157" t="s">
        <v>303</v>
      </c>
      <c r="E282" s="162" t="s">
        <v>1</v>
      </c>
      <c r="F282" s="163" t="s">
        <v>93</v>
      </c>
      <c r="H282" s="164">
        <v>2</v>
      </c>
      <c r="I282" s="165"/>
      <c r="J282" s="165"/>
      <c r="M282" s="161"/>
      <c r="N282" s="166"/>
      <c r="X282" s="167"/>
      <c r="AT282" s="162" t="s">
        <v>303</v>
      </c>
      <c r="AU282" s="162" t="s">
        <v>93</v>
      </c>
      <c r="AV282" s="12" t="s">
        <v>93</v>
      </c>
      <c r="AW282" s="12" t="s">
        <v>5</v>
      </c>
      <c r="AX282" s="12" t="s">
        <v>87</v>
      </c>
      <c r="AY282" s="162" t="s">
        <v>219</v>
      </c>
    </row>
    <row r="283" spans="2:65" s="1" customFormat="1" ht="24.2" customHeight="1">
      <c r="B283" s="30"/>
      <c r="C283" s="178" t="s">
        <v>549</v>
      </c>
      <c r="D283" s="178" t="s">
        <v>460</v>
      </c>
      <c r="E283" s="179" t="s">
        <v>795</v>
      </c>
      <c r="F283" s="180" t="s">
        <v>796</v>
      </c>
      <c r="G283" s="181" t="s">
        <v>467</v>
      </c>
      <c r="H283" s="182">
        <v>4</v>
      </c>
      <c r="I283" s="183"/>
      <c r="J283" s="184"/>
      <c r="K283" s="185">
        <f>ROUND(P283*H283,2)</f>
        <v>0</v>
      </c>
      <c r="L283" s="184"/>
      <c r="M283" s="186"/>
      <c r="N283" s="187" t="s">
        <v>1</v>
      </c>
      <c r="O283" s="151" t="s">
        <v>43</v>
      </c>
      <c r="P283" s="152">
        <f>I283+J283</f>
        <v>0</v>
      </c>
      <c r="Q283" s="152">
        <f>ROUND(I283*H283,2)</f>
        <v>0</v>
      </c>
      <c r="R283" s="152">
        <f>ROUND(J283*H283,2)</f>
        <v>0</v>
      </c>
      <c r="T283" s="153">
        <f>S283*H283</f>
        <v>0</v>
      </c>
      <c r="U283" s="153">
        <v>2E-3</v>
      </c>
      <c r="V283" s="153">
        <f>U283*H283</f>
        <v>8.0000000000000002E-3</v>
      </c>
      <c r="W283" s="153">
        <v>0</v>
      </c>
      <c r="X283" s="154">
        <f>W283*H283</f>
        <v>0</v>
      </c>
      <c r="AR283" s="155" t="s">
        <v>254</v>
      </c>
      <c r="AT283" s="155" t="s">
        <v>460</v>
      </c>
      <c r="AU283" s="155" t="s">
        <v>93</v>
      </c>
      <c r="AY283" s="15" t="s">
        <v>219</v>
      </c>
      <c r="BE283" s="156">
        <f>IF(O283="základní",K283,0)</f>
        <v>0</v>
      </c>
      <c r="BF283" s="156">
        <f>IF(O283="snížená",K283,0)</f>
        <v>0</v>
      </c>
      <c r="BG283" s="156">
        <f>IF(O283="zákl. přenesená",K283,0)</f>
        <v>0</v>
      </c>
      <c r="BH283" s="156">
        <f>IF(O283="sníž. přenesená",K283,0)</f>
        <v>0</v>
      </c>
      <c r="BI283" s="156">
        <f>IF(O283="nulová",K283,0)</f>
        <v>0</v>
      </c>
      <c r="BJ283" s="15" t="s">
        <v>87</v>
      </c>
      <c r="BK283" s="156">
        <f>ROUND(P283*H283,2)</f>
        <v>0</v>
      </c>
      <c r="BL283" s="15" t="s">
        <v>158</v>
      </c>
      <c r="BM283" s="155" t="s">
        <v>1998</v>
      </c>
    </row>
    <row r="284" spans="2:65" s="1" customFormat="1" ht="11.25">
      <c r="B284" s="30"/>
      <c r="D284" s="157" t="s">
        <v>226</v>
      </c>
      <c r="F284" s="158" t="s">
        <v>796</v>
      </c>
      <c r="I284" s="159"/>
      <c r="J284" s="159"/>
      <c r="M284" s="30"/>
      <c r="N284" s="160"/>
      <c r="X284" s="54"/>
      <c r="AT284" s="15" t="s">
        <v>226</v>
      </c>
      <c r="AU284" s="15" t="s">
        <v>93</v>
      </c>
    </row>
    <row r="285" spans="2:65" s="12" customFormat="1" ht="11.25">
      <c r="B285" s="161"/>
      <c r="D285" s="157" t="s">
        <v>303</v>
      </c>
      <c r="E285" s="162" t="s">
        <v>1</v>
      </c>
      <c r="F285" s="163" t="s">
        <v>158</v>
      </c>
      <c r="H285" s="164">
        <v>4</v>
      </c>
      <c r="I285" s="165"/>
      <c r="J285" s="165"/>
      <c r="M285" s="161"/>
      <c r="N285" s="166"/>
      <c r="X285" s="167"/>
      <c r="AT285" s="162" t="s">
        <v>303</v>
      </c>
      <c r="AU285" s="162" t="s">
        <v>93</v>
      </c>
      <c r="AV285" s="12" t="s">
        <v>93</v>
      </c>
      <c r="AW285" s="12" t="s">
        <v>5</v>
      </c>
      <c r="AX285" s="12" t="s">
        <v>87</v>
      </c>
      <c r="AY285" s="162" t="s">
        <v>219</v>
      </c>
    </row>
    <row r="286" spans="2:65" s="1" customFormat="1" ht="33" customHeight="1">
      <c r="B286" s="30"/>
      <c r="C286" s="142" t="s">
        <v>555</v>
      </c>
      <c r="D286" s="142" t="s">
        <v>220</v>
      </c>
      <c r="E286" s="143" t="s">
        <v>711</v>
      </c>
      <c r="F286" s="144" t="s">
        <v>712</v>
      </c>
      <c r="G286" s="145" t="s">
        <v>370</v>
      </c>
      <c r="H286" s="146">
        <v>65</v>
      </c>
      <c r="I286" s="147"/>
      <c r="J286" s="147"/>
      <c r="K286" s="148">
        <f>ROUND(P286*H286,2)</f>
        <v>0</v>
      </c>
      <c r="L286" s="149"/>
      <c r="M286" s="30"/>
      <c r="N286" s="150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8.0000000000000007E-5</v>
      </c>
      <c r="V286" s="153">
        <f>U286*H286</f>
        <v>5.2000000000000006E-3</v>
      </c>
      <c r="W286" s="153">
        <v>0</v>
      </c>
      <c r="X286" s="154">
        <f>W286*H286</f>
        <v>0</v>
      </c>
      <c r="AR286" s="155" t="s">
        <v>158</v>
      </c>
      <c r="AT286" s="155" t="s">
        <v>220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1999</v>
      </c>
    </row>
    <row r="287" spans="2:65" s="1" customFormat="1" ht="19.5">
      <c r="B287" s="30"/>
      <c r="D287" s="157" t="s">
        <v>226</v>
      </c>
      <c r="F287" s="158" t="s">
        <v>714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2" customFormat="1" ht="11.25">
      <c r="B288" s="161"/>
      <c r="D288" s="157" t="s">
        <v>303</v>
      </c>
      <c r="E288" s="162" t="s">
        <v>1</v>
      </c>
      <c r="F288" s="163" t="s">
        <v>722</v>
      </c>
      <c r="H288" s="164">
        <v>65</v>
      </c>
      <c r="I288" s="165"/>
      <c r="J288" s="165"/>
      <c r="M288" s="161"/>
      <c r="N288" s="166"/>
      <c r="X288" s="167"/>
      <c r="AT288" s="162" t="s">
        <v>303</v>
      </c>
      <c r="AU288" s="162" t="s">
        <v>93</v>
      </c>
      <c r="AV288" s="12" t="s">
        <v>93</v>
      </c>
      <c r="AW288" s="12" t="s">
        <v>5</v>
      </c>
      <c r="AX288" s="12" t="s">
        <v>87</v>
      </c>
      <c r="AY288" s="162" t="s">
        <v>219</v>
      </c>
    </row>
    <row r="289" spans="2:65" s="1" customFormat="1" ht="24.2" customHeight="1">
      <c r="B289" s="30"/>
      <c r="C289" s="178" t="s">
        <v>562</v>
      </c>
      <c r="D289" s="178" t="s">
        <v>460</v>
      </c>
      <c r="E289" s="179" t="s">
        <v>717</v>
      </c>
      <c r="F289" s="180" t="s">
        <v>718</v>
      </c>
      <c r="G289" s="181" t="s">
        <v>370</v>
      </c>
      <c r="H289" s="182">
        <v>63.539000000000001</v>
      </c>
      <c r="I289" s="183"/>
      <c r="J289" s="184"/>
      <c r="K289" s="185">
        <f>ROUND(P289*H289,2)</f>
        <v>0</v>
      </c>
      <c r="L289" s="184"/>
      <c r="M289" s="186"/>
      <c r="N289" s="187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0.1</v>
      </c>
      <c r="V289" s="153">
        <f>U289*H289</f>
        <v>6.3539000000000003</v>
      </c>
      <c r="W289" s="153">
        <v>0</v>
      </c>
      <c r="X289" s="154">
        <f>W289*H289</f>
        <v>0</v>
      </c>
      <c r="AR289" s="155" t="s">
        <v>254</v>
      </c>
      <c r="AT289" s="155" t="s">
        <v>460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2000</v>
      </c>
    </row>
    <row r="290" spans="2:65" s="1" customFormat="1" ht="19.5">
      <c r="B290" s="30"/>
      <c r="D290" s="157" t="s">
        <v>226</v>
      </c>
      <c r="F290" s="158" t="s">
        <v>718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2001</v>
      </c>
      <c r="H291" s="164">
        <v>62.6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80</v>
      </c>
      <c r="AY291" s="162" t="s">
        <v>219</v>
      </c>
    </row>
    <row r="292" spans="2:65" s="12" customFormat="1" ht="11.25">
      <c r="B292" s="161"/>
      <c r="D292" s="157" t="s">
        <v>303</v>
      </c>
      <c r="E292" s="162" t="s">
        <v>1</v>
      </c>
      <c r="F292" s="163" t="s">
        <v>2002</v>
      </c>
      <c r="H292" s="164">
        <v>63.538999999999994</v>
      </c>
      <c r="I292" s="165"/>
      <c r="J292" s="165"/>
      <c r="M292" s="161"/>
      <c r="N292" s="166"/>
      <c r="X292" s="167"/>
      <c r="AT292" s="162" t="s">
        <v>303</v>
      </c>
      <c r="AU292" s="162" t="s">
        <v>93</v>
      </c>
      <c r="AV292" s="12" t="s">
        <v>93</v>
      </c>
      <c r="AW292" s="12" t="s">
        <v>5</v>
      </c>
      <c r="AX292" s="12" t="s">
        <v>87</v>
      </c>
      <c r="AY292" s="162" t="s">
        <v>219</v>
      </c>
    </row>
    <row r="293" spans="2:65" s="1" customFormat="1" ht="24.2" customHeight="1">
      <c r="B293" s="30"/>
      <c r="C293" s="178" t="s">
        <v>569</v>
      </c>
      <c r="D293" s="178" t="s">
        <v>460</v>
      </c>
      <c r="E293" s="179" t="s">
        <v>728</v>
      </c>
      <c r="F293" s="180" t="s">
        <v>729</v>
      </c>
      <c r="G293" s="181" t="s">
        <v>467</v>
      </c>
      <c r="H293" s="182">
        <v>2</v>
      </c>
      <c r="I293" s="183"/>
      <c r="J293" s="184"/>
      <c r="K293" s="185">
        <f>ROUND(P293*H293,2)</f>
        <v>0</v>
      </c>
      <c r="L293" s="184"/>
      <c r="M293" s="186"/>
      <c r="N293" s="187" t="s">
        <v>1</v>
      </c>
      <c r="O293" s="151" t="s">
        <v>43</v>
      </c>
      <c r="P293" s="152">
        <f>I293+J293</f>
        <v>0</v>
      </c>
      <c r="Q293" s="152">
        <f>ROUND(I293*H293,2)</f>
        <v>0</v>
      </c>
      <c r="R293" s="152">
        <f>ROUND(J293*H293,2)</f>
        <v>0</v>
      </c>
      <c r="T293" s="153">
        <f>S293*H293</f>
        <v>0</v>
      </c>
      <c r="U293" s="153">
        <v>4.4999999999999998E-2</v>
      </c>
      <c r="V293" s="153">
        <f>U293*H293</f>
        <v>0.09</v>
      </c>
      <c r="W293" s="153">
        <v>0</v>
      </c>
      <c r="X293" s="154">
        <f>W293*H293</f>
        <v>0</v>
      </c>
      <c r="AR293" s="155" t="s">
        <v>254</v>
      </c>
      <c r="AT293" s="155" t="s">
        <v>460</v>
      </c>
      <c r="AU293" s="155" t="s">
        <v>93</v>
      </c>
      <c r="AY293" s="15" t="s">
        <v>219</v>
      </c>
      <c r="BE293" s="156">
        <f>IF(O293="základní",K293,0)</f>
        <v>0</v>
      </c>
      <c r="BF293" s="156">
        <f>IF(O293="snížená",K293,0)</f>
        <v>0</v>
      </c>
      <c r="BG293" s="156">
        <f>IF(O293="zákl. přenesená",K293,0)</f>
        <v>0</v>
      </c>
      <c r="BH293" s="156">
        <f>IF(O293="sníž. přenesená",K293,0)</f>
        <v>0</v>
      </c>
      <c r="BI293" s="156">
        <f>IF(O293="nulová",K293,0)</f>
        <v>0</v>
      </c>
      <c r="BJ293" s="15" t="s">
        <v>87</v>
      </c>
      <c r="BK293" s="156">
        <f>ROUND(P293*H293,2)</f>
        <v>0</v>
      </c>
      <c r="BL293" s="15" t="s">
        <v>158</v>
      </c>
      <c r="BM293" s="155" t="s">
        <v>2003</v>
      </c>
    </row>
    <row r="294" spans="2:65" s="1" customFormat="1" ht="11.25">
      <c r="B294" s="30"/>
      <c r="D294" s="157" t="s">
        <v>226</v>
      </c>
      <c r="F294" s="158" t="s">
        <v>729</v>
      </c>
      <c r="I294" s="159"/>
      <c r="J294" s="159"/>
      <c r="M294" s="30"/>
      <c r="N294" s="160"/>
      <c r="X294" s="54"/>
      <c r="AT294" s="15" t="s">
        <v>226</v>
      </c>
      <c r="AU294" s="15" t="s">
        <v>93</v>
      </c>
    </row>
    <row r="295" spans="2:65" s="12" customFormat="1" ht="11.25">
      <c r="B295" s="161"/>
      <c r="D295" s="157" t="s">
        <v>303</v>
      </c>
      <c r="E295" s="162" t="s">
        <v>1</v>
      </c>
      <c r="F295" s="163" t="s">
        <v>93</v>
      </c>
      <c r="H295" s="164">
        <v>2</v>
      </c>
      <c r="I295" s="165"/>
      <c r="J295" s="165"/>
      <c r="M295" s="161"/>
      <c r="N295" s="166"/>
      <c r="X295" s="167"/>
      <c r="AT295" s="162" t="s">
        <v>303</v>
      </c>
      <c r="AU295" s="162" t="s">
        <v>93</v>
      </c>
      <c r="AV295" s="12" t="s">
        <v>93</v>
      </c>
      <c r="AW295" s="12" t="s">
        <v>5</v>
      </c>
      <c r="AX295" s="12" t="s">
        <v>87</v>
      </c>
      <c r="AY295" s="162" t="s">
        <v>219</v>
      </c>
    </row>
    <row r="296" spans="2:65" s="1" customFormat="1" ht="24.2" customHeight="1">
      <c r="B296" s="30"/>
      <c r="C296" s="178" t="s">
        <v>579</v>
      </c>
      <c r="D296" s="178" t="s">
        <v>460</v>
      </c>
      <c r="E296" s="179" t="s">
        <v>732</v>
      </c>
      <c r="F296" s="180" t="s">
        <v>733</v>
      </c>
      <c r="G296" s="181" t="s">
        <v>467</v>
      </c>
      <c r="H296" s="182">
        <v>2</v>
      </c>
      <c r="I296" s="183"/>
      <c r="J296" s="184"/>
      <c r="K296" s="185">
        <f>ROUND(P296*H296,2)</f>
        <v>0</v>
      </c>
      <c r="L296" s="184"/>
      <c r="M296" s="186"/>
      <c r="N296" s="187" t="s">
        <v>1</v>
      </c>
      <c r="O296" s="151" t="s">
        <v>43</v>
      </c>
      <c r="P296" s="152">
        <f>I296+J296</f>
        <v>0</v>
      </c>
      <c r="Q296" s="152">
        <f>ROUND(I296*H296,2)</f>
        <v>0</v>
      </c>
      <c r="R296" s="152">
        <f>ROUND(J296*H296,2)</f>
        <v>0</v>
      </c>
      <c r="T296" s="153">
        <f>S296*H296</f>
        <v>0</v>
      </c>
      <c r="U296" s="153">
        <v>5.6000000000000001E-2</v>
      </c>
      <c r="V296" s="153">
        <f>U296*H296</f>
        <v>0.112</v>
      </c>
      <c r="W296" s="153">
        <v>0</v>
      </c>
      <c r="X296" s="154">
        <f>W296*H296</f>
        <v>0</v>
      </c>
      <c r="AR296" s="155" t="s">
        <v>254</v>
      </c>
      <c r="AT296" s="155" t="s">
        <v>460</v>
      </c>
      <c r="AU296" s="155" t="s">
        <v>93</v>
      </c>
      <c r="AY296" s="15" t="s">
        <v>219</v>
      </c>
      <c r="BE296" s="156">
        <f>IF(O296="základní",K296,0)</f>
        <v>0</v>
      </c>
      <c r="BF296" s="156">
        <f>IF(O296="snížená",K296,0)</f>
        <v>0</v>
      </c>
      <c r="BG296" s="156">
        <f>IF(O296="zákl. přenesená",K296,0)</f>
        <v>0</v>
      </c>
      <c r="BH296" s="156">
        <f>IF(O296="sníž. přenesená",K296,0)</f>
        <v>0</v>
      </c>
      <c r="BI296" s="156">
        <f>IF(O296="nulová",K296,0)</f>
        <v>0</v>
      </c>
      <c r="BJ296" s="15" t="s">
        <v>87</v>
      </c>
      <c r="BK296" s="156">
        <f>ROUND(P296*H296,2)</f>
        <v>0</v>
      </c>
      <c r="BL296" s="15" t="s">
        <v>158</v>
      </c>
      <c r="BM296" s="155" t="s">
        <v>2004</v>
      </c>
    </row>
    <row r="297" spans="2:65" s="1" customFormat="1" ht="11.25">
      <c r="B297" s="30"/>
      <c r="D297" s="157" t="s">
        <v>226</v>
      </c>
      <c r="F297" s="158" t="s">
        <v>733</v>
      </c>
      <c r="I297" s="159"/>
      <c r="J297" s="159"/>
      <c r="M297" s="30"/>
      <c r="N297" s="160"/>
      <c r="X297" s="54"/>
      <c r="AT297" s="15" t="s">
        <v>226</v>
      </c>
      <c r="AU297" s="15" t="s">
        <v>93</v>
      </c>
    </row>
    <row r="298" spans="2:65" s="12" customFormat="1" ht="11.25">
      <c r="B298" s="161"/>
      <c r="D298" s="157" t="s">
        <v>303</v>
      </c>
      <c r="E298" s="162" t="s">
        <v>1</v>
      </c>
      <c r="F298" s="163" t="s">
        <v>93</v>
      </c>
      <c r="H298" s="164">
        <v>2</v>
      </c>
      <c r="I298" s="165"/>
      <c r="J298" s="165"/>
      <c r="M298" s="161"/>
      <c r="N298" s="166"/>
      <c r="X298" s="167"/>
      <c r="AT298" s="162" t="s">
        <v>303</v>
      </c>
      <c r="AU298" s="162" t="s">
        <v>93</v>
      </c>
      <c r="AV298" s="12" t="s">
        <v>93</v>
      </c>
      <c r="AW298" s="12" t="s">
        <v>5</v>
      </c>
      <c r="AX298" s="12" t="s">
        <v>87</v>
      </c>
      <c r="AY298" s="162" t="s">
        <v>219</v>
      </c>
    </row>
    <row r="299" spans="2:65" s="1" customFormat="1" ht="16.5" customHeight="1">
      <c r="B299" s="30"/>
      <c r="C299" s="178" t="s">
        <v>587</v>
      </c>
      <c r="D299" s="178" t="s">
        <v>460</v>
      </c>
      <c r="E299" s="179" t="s">
        <v>1741</v>
      </c>
      <c r="F299" s="180" t="s">
        <v>1742</v>
      </c>
      <c r="G299" s="181" t="s">
        <v>467</v>
      </c>
      <c r="H299" s="182">
        <v>2</v>
      </c>
      <c r="I299" s="183"/>
      <c r="J299" s="184"/>
      <c r="K299" s="185">
        <f>ROUND(P299*H299,2)</f>
        <v>0</v>
      </c>
      <c r="L299" s="184"/>
      <c r="M299" s="186"/>
      <c r="N299" s="187" t="s">
        <v>1</v>
      </c>
      <c r="O299" s="151" t="s">
        <v>43</v>
      </c>
      <c r="P299" s="152">
        <f>I299+J299</f>
        <v>0</v>
      </c>
      <c r="Q299" s="152">
        <f>ROUND(I299*H299,2)</f>
        <v>0</v>
      </c>
      <c r="R299" s="152">
        <f>ROUND(J299*H299,2)</f>
        <v>0</v>
      </c>
      <c r="T299" s="153">
        <f>S299*H299</f>
        <v>0</v>
      </c>
      <c r="U299" s="153">
        <v>1.9E-3</v>
      </c>
      <c r="V299" s="153">
        <f>U299*H299</f>
        <v>3.8E-3</v>
      </c>
      <c r="W299" s="153">
        <v>0</v>
      </c>
      <c r="X299" s="154">
        <f>W299*H299</f>
        <v>0</v>
      </c>
      <c r="AR299" s="155" t="s">
        <v>254</v>
      </c>
      <c r="AT299" s="155" t="s">
        <v>460</v>
      </c>
      <c r="AU299" s="155" t="s">
        <v>93</v>
      </c>
      <c r="AY299" s="15" t="s">
        <v>219</v>
      </c>
      <c r="BE299" s="156">
        <f>IF(O299="základní",K299,0)</f>
        <v>0</v>
      </c>
      <c r="BF299" s="156">
        <f>IF(O299="snížená",K299,0)</f>
        <v>0</v>
      </c>
      <c r="BG299" s="156">
        <f>IF(O299="zákl. přenesená",K299,0)</f>
        <v>0</v>
      </c>
      <c r="BH299" s="156">
        <f>IF(O299="sníž. přenesená",K299,0)</f>
        <v>0</v>
      </c>
      <c r="BI299" s="156">
        <f>IF(O299="nulová",K299,0)</f>
        <v>0</v>
      </c>
      <c r="BJ299" s="15" t="s">
        <v>87</v>
      </c>
      <c r="BK299" s="156">
        <f>ROUND(P299*H299,2)</f>
        <v>0</v>
      </c>
      <c r="BL299" s="15" t="s">
        <v>158</v>
      </c>
      <c r="BM299" s="155" t="s">
        <v>2005</v>
      </c>
    </row>
    <row r="300" spans="2:65" s="1" customFormat="1" ht="11.25">
      <c r="B300" s="30"/>
      <c r="D300" s="157" t="s">
        <v>226</v>
      </c>
      <c r="F300" s="158" t="s">
        <v>1742</v>
      </c>
      <c r="I300" s="159"/>
      <c r="J300" s="159"/>
      <c r="M300" s="30"/>
      <c r="N300" s="160"/>
      <c r="X300" s="54"/>
      <c r="AT300" s="15" t="s">
        <v>226</v>
      </c>
      <c r="AU300" s="15" t="s">
        <v>93</v>
      </c>
    </row>
    <row r="301" spans="2:65" s="12" customFormat="1" ht="11.25">
      <c r="B301" s="161"/>
      <c r="D301" s="157" t="s">
        <v>303</v>
      </c>
      <c r="E301" s="162" t="s">
        <v>1</v>
      </c>
      <c r="F301" s="163" t="s">
        <v>93</v>
      </c>
      <c r="H301" s="164">
        <v>2</v>
      </c>
      <c r="I301" s="165"/>
      <c r="J301" s="165"/>
      <c r="M301" s="161"/>
      <c r="N301" s="166"/>
      <c r="X301" s="167"/>
      <c r="AT301" s="162" t="s">
        <v>303</v>
      </c>
      <c r="AU301" s="162" t="s">
        <v>93</v>
      </c>
      <c r="AV301" s="12" t="s">
        <v>93</v>
      </c>
      <c r="AW301" s="12" t="s">
        <v>5</v>
      </c>
      <c r="AX301" s="12" t="s">
        <v>87</v>
      </c>
      <c r="AY301" s="162" t="s">
        <v>219</v>
      </c>
    </row>
    <row r="302" spans="2:65" s="1" customFormat="1" ht="24.2" customHeight="1">
      <c r="B302" s="30"/>
      <c r="C302" s="178" t="s">
        <v>594</v>
      </c>
      <c r="D302" s="178" t="s">
        <v>460</v>
      </c>
      <c r="E302" s="179" t="s">
        <v>736</v>
      </c>
      <c r="F302" s="180" t="s">
        <v>737</v>
      </c>
      <c r="G302" s="181" t="s">
        <v>467</v>
      </c>
      <c r="H302" s="182">
        <v>5</v>
      </c>
      <c r="I302" s="183"/>
      <c r="J302" s="184"/>
      <c r="K302" s="185">
        <f>ROUND(P302*H302,2)</f>
        <v>0</v>
      </c>
      <c r="L302" s="184"/>
      <c r="M302" s="186"/>
      <c r="N302" s="187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1.0999999999999999E-2</v>
      </c>
      <c r="V302" s="153">
        <f>U302*H302</f>
        <v>5.4999999999999993E-2</v>
      </c>
      <c r="W302" s="153">
        <v>0</v>
      </c>
      <c r="X302" s="154">
        <f>W302*H302</f>
        <v>0</v>
      </c>
      <c r="AR302" s="155" t="s">
        <v>254</v>
      </c>
      <c r="AT302" s="155" t="s">
        <v>460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158</v>
      </c>
      <c r="BM302" s="155" t="s">
        <v>2006</v>
      </c>
    </row>
    <row r="303" spans="2:65" s="1" customFormat="1" ht="19.5">
      <c r="B303" s="30"/>
      <c r="D303" s="157" t="s">
        <v>226</v>
      </c>
      <c r="F303" s="158" t="s">
        <v>737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2" customFormat="1" ht="11.25">
      <c r="B304" s="161"/>
      <c r="D304" s="157" t="s">
        <v>303</v>
      </c>
      <c r="E304" s="162" t="s">
        <v>1</v>
      </c>
      <c r="F304" s="163" t="s">
        <v>218</v>
      </c>
      <c r="H304" s="164">
        <v>5</v>
      </c>
      <c r="I304" s="165"/>
      <c r="J304" s="165"/>
      <c r="M304" s="161"/>
      <c r="N304" s="166"/>
      <c r="X304" s="167"/>
      <c r="AT304" s="162" t="s">
        <v>303</v>
      </c>
      <c r="AU304" s="162" t="s">
        <v>93</v>
      </c>
      <c r="AV304" s="12" t="s">
        <v>93</v>
      </c>
      <c r="AW304" s="12" t="s">
        <v>5</v>
      </c>
      <c r="AX304" s="12" t="s">
        <v>87</v>
      </c>
      <c r="AY304" s="162" t="s">
        <v>219</v>
      </c>
    </row>
    <row r="305" spans="2:65" s="1" customFormat="1" ht="24.2" customHeight="1">
      <c r="B305" s="30"/>
      <c r="C305" s="142" t="s">
        <v>600</v>
      </c>
      <c r="D305" s="142" t="s">
        <v>220</v>
      </c>
      <c r="E305" s="143" t="s">
        <v>745</v>
      </c>
      <c r="F305" s="144" t="s">
        <v>746</v>
      </c>
      <c r="G305" s="145" t="s">
        <v>467</v>
      </c>
      <c r="H305" s="146">
        <v>4</v>
      </c>
      <c r="I305" s="147"/>
      <c r="J305" s="147"/>
      <c r="K305" s="148">
        <f>ROUND(P305*H305,2)</f>
        <v>0</v>
      </c>
      <c r="L305" s="149"/>
      <c r="M305" s="30"/>
      <c r="N305" s="150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1.6000000000000001E-4</v>
      </c>
      <c r="V305" s="153">
        <f>U305*H305</f>
        <v>6.4000000000000005E-4</v>
      </c>
      <c r="W305" s="153">
        <v>0</v>
      </c>
      <c r="X305" s="154">
        <f>W305*H305</f>
        <v>0</v>
      </c>
      <c r="AR305" s="155" t="s">
        <v>158</v>
      </c>
      <c r="AT305" s="155" t="s">
        <v>220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2007</v>
      </c>
    </row>
    <row r="306" spans="2:65" s="1" customFormat="1" ht="19.5">
      <c r="B306" s="30"/>
      <c r="D306" s="157" t="s">
        <v>226</v>
      </c>
      <c r="F306" s="158" t="s">
        <v>748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2008</v>
      </c>
      <c r="H307" s="164">
        <v>4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33" customHeight="1">
      <c r="B308" s="30"/>
      <c r="C308" s="178" t="s">
        <v>607</v>
      </c>
      <c r="D308" s="178" t="s">
        <v>460</v>
      </c>
      <c r="E308" s="179" t="s">
        <v>750</v>
      </c>
      <c r="F308" s="180" t="s">
        <v>751</v>
      </c>
      <c r="G308" s="181" t="s">
        <v>467</v>
      </c>
      <c r="H308" s="182">
        <v>4</v>
      </c>
      <c r="I308" s="183"/>
      <c r="J308" s="184"/>
      <c r="K308" s="185">
        <f>ROUND(P308*H308,2)</f>
        <v>0</v>
      </c>
      <c r="L308" s="184"/>
      <c r="M308" s="186"/>
      <c r="N308" s="187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7.2999999999999995E-2</v>
      </c>
      <c r="V308" s="153">
        <f>U308*H308</f>
        <v>0.29199999999999998</v>
      </c>
      <c r="W308" s="153">
        <v>0</v>
      </c>
      <c r="X308" s="154">
        <f>W308*H308</f>
        <v>0</v>
      </c>
      <c r="AR308" s="155" t="s">
        <v>254</v>
      </c>
      <c r="AT308" s="155" t="s">
        <v>460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158</v>
      </c>
      <c r="BM308" s="155" t="s">
        <v>2009</v>
      </c>
    </row>
    <row r="309" spans="2:65" s="1" customFormat="1" ht="19.5">
      <c r="B309" s="30"/>
      <c r="D309" s="157" t="s">
        <v>226</v>
      </c>
      <c r="F309" s="158" t="s">
        <v>751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" customFormat="1" ht="24.2" customHeight="1">
      <c r="B310" s="30"/>
      <c r="C310" s="142" t="s">
        <v>614</v>
      </c>
      <c r="D310" s="142" t="s">
        <v>220</v>
      </c>
      <c r="E310" s="143" t="s">
        <v>754</v>
      </c>
      <c r="F310" s="144" t="s">
        <v>755</v>
      </c>
      <c r="G310" s="145" t="s">
        <v>370</v>
      </c>
      <c r="H310" s="146">
        <v>30</v>
      </c>
      <c r="I310" s="147"/>
      <c r="J310" s="147"/>
      <c r="K310" s="148">
        <f>ROUND(P310*H310,2)</f>
        <v>0</v>
      </c>
      <c r="L310" s="149"/>
      <c r="M310" s="30"/>
      <c r="N310" s="150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</v>
      </c>
      <c r="V310" s="153">
        <f>U310*H310</f>
        <v>0</v>
      </c>
      <c r="W310" s="153">
        <v>0</v>
      </c>
      <c r="X310" s="154">
        <f>W310*H310</f>
        <v>0</v>
      </c>
      <c r="AR310" s="155" t="s">
        <v>158</v>
      </c>
      <c r="AT310" s="155" t="s">
        <v>220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2010</v>
      </c>
    </row>
    <row r="311" spans="2:65" s="1" customFormat="1" ht="19.5">
      <c r="B311" s="30"/>
      <c r="D311" s="157" t="s">
        <v>226</v>
      </c>
      <c r="F311" s="158" t="s">
        <v>757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385</v>
      </c>
      <c r="H312" s="164">
        <v>30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37.9" customHeight="1">
      <c r="B313" s="30"/>
      <c r="C313" s="178" t="s">
        <v>619</v>
      </c>
      <c r="D313" s="178" t="s">
        <v>460</v>
      </c>
      <c r="E313" s="179" t="s">
        <v>760</v>
      </c>
      <c r="F313" s="180" t="s">
        <v>761</v>
      </c>
      <c r="G313" s="181" t="s">
        <v>370</v>
      </c>
      <c r="H313" s="182">
        <v>30.9</v>
      </c>
      <c r="I313" s="183"/>
      <c r="J313" s="184"/>
      <c r="K313" s="185">
        <f>ROUND(P313*H313,2)</f>
        <v>0</v>
      </c>
      <c r="L313" s="184"/>
      <c r="M313" s="186"/>
      <c r="N313" s="187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3.5E-4</v>
      </c>
      <c r="V313" s="153">
        <f>U313*H313</f>
        <v>1.0815E-2</v>
      </c>
      <c r="W313" s="153">
        <v>0</v>
      </c>
      <c r="X313" s="154">
        <f>W313*H313</f>
        <v>0</v>
      </c>
      <c r="AR313" s="155" t="s">
        <v>254</v>
      </c>
      <c r="AT313" s="155" t="s">
        <v>460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2011</v>
      </c>
    </row>
    <row r="314" spans="2:65" s="1" customFormat="1" ht="19.5">
      <c r="B314" s="30"/>
      <c r="D314" s="157" t="s">
        <v>226</v>
      </c>
      <c r="F314" s="158" t="s">
        <v>761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385</v>
      </c>
      <c r="H315" s="164">
        <v>30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80</v>
      </c>
      <c r="AY315" s="162" t="s">
        <v>219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2012</v>
      </c>
      <c r="H316" s="164">
        <v>30.900000000000002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24.2" customHeight="1">
      <c r="B317" s="30"/>
      <c r="C317" s="142" t="s">
        <v>625</v>
      </c>
      <c r="D317" s="142" t="s">
        <v>220</v>
      </c>
      <c r="E317" s="143" t="s">
        <v>804</v>
      </c>
      <c r="F317" s="144" t="s">
        <v>805</v>
      </c>
      <c r="G317" s="145" t="s">
        <v>467</v>
      </c>
      <c r="H317" s="146">
        <v>2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1.0189999999999999E-2</v>
      </c>
      <c r="V317" s="153">
        <f>U317*H317</f>
        <v>2.0379999999999999E-2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2013</v>
      </c>
    </row>
    <row r="318" spans="2:65" s="1" customFormat="1" ht="11.25">
      <c r="B318" s="30"/>
      <c r="D318" s="157" t="s">
        <v>226</v>
      </c>
      <c r="F318" s="158" t="s">
        <v>805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93</v>
      </c>
      <c r="H319" s="164">
        <v>2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16.5" customHeight="1">
      <c r="B320" s="30"/>
      <c r="C320" s="178" t="s">
        <v>632</v>
      </c>
      <c r="D320" s="178" t="s">
        <v>460</v>
      </c>
      <c r="E320" s="179" t="s">
        <v>808</v>
      </c>
      <c r="F320" s="180" t="s">
        <v>809</v>
      </c>
      <c r="G320" s="181" t="s">
        <v>467</v>
      </c>
      <c r="H320" s="182">
        <v>2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0.52600000000000002</v>
      </c>
      <c r="V320" s="153">
        <f>U320*H320</f>
        <v>1.052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2014</v>
      </c>
    </row>
    <row r="321" spans="2:65" s="1" customFormat="1" ht="11.25">
      <c r="B321" s="30"/>
      <c r="D321" s="157" t="s">
        <v>226</v>
      </c>
      <c r="F321" s="158" t="s">
        <v>809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93</v>
      </c>
      <c r="H322" s="164">
        <v>2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87</v>
      </c>
      <c r="AY322" s="162" t="s">
        <v>219</v>
      </c>
    </row>
    <row r="323" spans="2:65" s="1" customFormat="1" ht="24.2" customHeight="1">
      <c r="B323" s="30"/>
      <c r="C323" s="142" t="s">
        <v>443</v>
      </c>
      <c r="D323" s="142" t="s">
        <v>220</v>
      </c>
      <c r="E323" s="143" t="s">
        <v>831</v>
      </c>
      <c r="F323" s="144" t="s">
        <v>832</v>
      </c>
      <c r="G323" s="145" t="s">
        <v>467</v>
      </c>
      <c r="H323" s="146">
        <v>2</v>
      </c>
      <c r="I323" s="147"/>
      <c r="J323" s="147"/>
      <c r="K323" s="148">
        <f>ROUND(P323*H323,2)</f>
        <v>0</v>
      </c>
      <c r="L323" s="149"/>
      <c r="M323" s="30"/>
      <c r="N323" s="150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1.248E-2</v>
      </c>
      <c r="V323" s="153">
        <f>U323*H323</f>
        <v>2.496E-2</v>
      </c>
      <c r="W323" s="153">
        <v>0</v>
      </c>
      <c r="X323" s="154">
        <f>W323*H323</f>
        <v>0</v>
      </c>
      <c r="AR323" s="155" t="s">
        <v>158</v>
      </c>
      <c r="AT323" s="155" t="s">
        <v>220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158</v>
      </c>
      <c r="BM323" s="155" t="s">
        <v>2015</v>
      </c>
    </row>
    <row r="324" spans="2:65" s="1" customFormat="1" ht="11.25">
      <c r="B324" s="30"/>
      <c r="D324" s="157" t="s">
        <v>226</v>
      </c>
      <c r="F324" s="158" t="s">
        <v>832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11.25">
      <c r="B325" s="161"/>
      <c r="D325" s="157" t="s">
        <v>303</v>
      </c>
      <c r="E325" s="162" t="s">
        <v>1</v>
      </c>
      <c r="F325" s="163" t="s">
        <v>93</v>
      </c>
      <c r="H325" s="164">
        <v>2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24.2" customHeight="1">
      <c r="B326" s="30"/>
      <c r="C326" s="178" t="s">
        <v>643</v>
      </c>
      <c r="D326" s="178" t="s">
        <v>460</v>
      </c>
      <c r="E326" s="179" t="s">
        <v>835</v>
      </c>
      <c r="F326" s="180" t="s">
        <v>836</v>
      </c>
      <c r="G326" s="181" t="s">
        <v>467</v>
      </c>
      <c r="H326" s="182">
        <v>2</v>
      </c>
      <c r="I326" s="183"/>
      <c r="J326" s="184"/>
      <c r="K326" s="185">
        <f>ROUND(P326*H326,2)</f>
        <v>0</v>
      </c>
      <c r="L326" s="184"/>
      <c r="M326" s="186"/>
      <c r="N326" s="187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0.56999999999999995</v>
      </c>
      <c r="V326" s="153">
        <f>U326*H326</f>
        <v>1.1399999999999999</v>
      </c>
      <c r="W326" s="153">
        <v>0</v>
      </c>
      <c r="X326" s="154">
        <f>W326*H326</f>
        <v>0</v>
      </c>
      <c r="AR326" s="155" t="s">
        <v>254</v>
      </c>
      <c r="AT326" s="155" t="s">
        <v>460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2016</v>
      </c>
    </row>
    <row r="327" spans="2:65" s="1" customFormat="1" ht="19.5">
      <c r="B327" s="30"/>
      <c r="D327" s="157" t="s">
        <v>226</v>
      </c>
      <c r="F327" s="158" t="s">
        <v>836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93</v>
      </c>
      <c r="H328" s="164">
        <v>2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42" t="s">
        <v>649</v>
      </c>
      <c r="D329" s="142" t="s">
        <v>220</v>
      </c>
      <c r="E329" s="143" t="s">
        <v>839</v>
      </c>
      <c r="F329" s="144" t="s">
        <v>840</v>
      </c>
      <c r="G329" s="145" t="s">
        <v>467</v>
      </c>
      <c r="H329" s="146">
        <v>2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2.8539999999999999E-2</v>
      </c>
      <c r="V329" s="153">
        <f>U329*H329</f>
        <v>5.7079999999999999E-2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2017</v>
      </c>
    </row>
    <row r="330" spans="2:65" s="1" customFormat="1" ht="19.5">
      <c r="B330" s="30"/>
      <c r="D330" s="157" t="s">
        <v>226</v>
      </c>
      <c r="F330" s="158" t="s">
        <v>840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93</v>
      </c>
      <c r="H331" s="164">
        <v>2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16.5" customHeight="1">
      <c r="B332" s="30"/>
      <c r="C332" s="178" t="s">
        <v>654</v>
      </c>
      <c r="D332" s="178" t="s">
        <v>460</v>
      </c>
      <c r="E332" s="179" t="s">
        <v>843</v>
      </c>
      <c r="F332" s="180" t="s">
        <v>1122</v>
      </c>
      <c r="G332" s="181" t="s">
        <v>467</v>
      </c>
      <c r="H332" s="182">
        <v>2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1.8169999999999999</v>
      </c>
      <c r="V332" s="153">
        <f>U332*H332</f>
        <v>3.6339999999999999</v>
      </c>
      <c r="W332" s="153">
        <v>0</v>
      </c>
      <c r="X332" s="154">
        <f>W332*H332</f>
        <v>0</v>
      </c>
      <c r="AR332" s="155" t="s">
        <v>254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2018</v>
      </c>
    </row>
    <row r="333" spans="2:65" s="1" customFormat="1" ht="11.25">
      <c r="B333" s="30"/>
      <c r="D333" s="157" t="s">
        <v>226</v>
      </c>
      <c r="F333" s="158" t="s">
        <v>846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93</v>
      </c>
      <c r="H334" s="164">
        <v>2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42" t="s">
        <v>660</v>
      </c>
      <c r="D335" s="142" t="s">
        <v>220</v>
      </c>
      <c r="E335" s="143" t="s">
        <v>1765</v>
      </c>
      <c r="F335" s="144" t="s">
        <v>1766</v>
      </c>
      <c r="G335" s="145" t="s">
        <v>467</v>
      </c>
      <c r="H335" s="146">
        <v>1</v>
      </c>
      <c r="I335" s="147"/>
      <c r="J335" s="147"/>
      <c r="K335" s="148">
        <f>ROUND(P335*H335,2)</f>
        <v>0</v>
      </c>
      <c r="L335" s="149"/>
      <c r="M335" s="30"/>
      <c r="N335" s="150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0.11121</v>
      </c>
      <c r="V335" s="153">
        <f>U335*H335</f>
        <v>0.11121</v>
      </c>
      <c r="W335" s="153">
        <v>0</v>
      </c>
      <c r="X335" s="154">
        <f>W335*H335</f>
        <v>0</v>
      </c>
      <c r="AR335" s="155" t="s">
        <v>158</v>
      </c>
      <c r="AT335" s="155" t="s">
        <v>220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2019</v>
      </c>
    </row>
    <row r="336" spans="2:65" s="1" customFormat="1" ht="29.25">
      <c r="B336" s="30"/>
      <c r="D336" s="157" t="s">
        <v>226</v>
      </c>
      <c r="F336" s="158" t="s">
        <v>1768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87</v>
      </c>
      <c r="H337" s="164">
        <v>1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4.2" customHeight="1">
      <c r="B338" s="30"/>
      <c r="C338" s="142" t="s">
        <v>666</v>
      </c>
      <c r="D338" s="142" t="s">
        <v>220</v>
      </c>
      <c r="E338" s="143" t="s">
        <v>1769</v>
      </c>
      <c r="F338" s="144" t="s">
        <v>1770</v>
      </c>
      <c r="G338" s="145" t="s">
        <v>467</v>
      </c>
      <c r="H338" s="146">
        <v>1</v>
      </c>
      <c r="I338" s="147"/>
      <c r="J338" s="147"/>
      <c r="K338" s="148">
        <f>ROUND(P338*H338,2)</f>
        <v>0</v>
      </c>
      <c r="L338" s="149"/>
      <c r="M338" s="30"/>
      <c r="N338" s="150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2.4240000000000001E-2</v>
      </c>
      <c r="V338" s="153">
        <f>U338*H338</f>
        <v>2.4240000000000001E-2</v>
      </c>
      <c r="W338" s="153">
        <v>0</v>
      </c>
      <c r="X338" s="154">
        <f>W338*H338</f>
        <v>0</v>
      </c>
      <c r="AR338" s="155" t="s">
        <v>158</v>
      </c>
      <c r="AT338" s="155" t="s">
        <v>220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158</v>
      </c>
      <c r="BM338" s="155" t="s">
        <v>2020</v>
      </c>
    </row>
    <row r="339" spans="2:65" s="1" customFormat="1" ht="19.5">
      <c r="B339" s="30"/>
      <c r="D339" s="157" t="s">
        <v>226</v>
      </c>
      <c r="F339" s="158" t="s">
        <v>1772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87</v>
      </c>
      <c r="H340" s="164">
        <v>1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24.2" customHeight="1">
      <c r="B341" s="30"/>
      <c r="C341" s="142" t="s">
        <v>671</v>
      </c>
      <c r="D341" s="142" t="s">
        <v>220</v>
      </c>
      <c r="E341" s="143" t="s">
        <v>1773</v>
      </c>
      <c r="F341" s="144" t="s">
        <v>1774</v>
      </c>
      <c r="G341" s="145" t="s">
        <v>467</v>
      </c>
      <c r="H341" s="146">
        <v>1</v>
      </c>
      <c r="I341" s="147"/>
      <c r="J341" s="147"/>
      <c r="K341" s="148">
        <f>ROUND(P341*H341,2)</f>
        <v>0</v>
      </c>
      <c r="L341" s="149"/>
      <c r="M341" s="30"/>
      <c r="N341" s="150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0</v>
      </c>
      <c r="V341" s="153">
        <f>U341*H341</f>
        <v>0</v>
      </c>
      <c r="W341" s="153">
        <v>0</v>
      </c>
      <c r="X341" s="154">
        <f>W341*H341</f>
        <v>0</v>
      </c>
      <c r="AR341" s="155" t="s">
        <v>158</v>
      </c>
      <c r="AT341" s="155" t="s">
        <v>220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2021</v>
      </c>
    </row>
    <row r="342" spans="2:65" s="1" customFormat="1" ht="29.25">
      <c r="B342" s="30"/>
      <c r="D342" s="157" t="s">
        <v>226</v>
      </c>
      <c r="F342" s="158" t="s">
        <v>1776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87</v>
      </c>
      <c r="H343" s="164">
        <v>1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" customFormat="1" ht="24.2" customHeight="1">
      <c r="B344" s="30"/>
      <c r="C344" s="178" t="s">
        <v>676</v>
      </c>
      <c r="D344" s="178" t="s">
        <v>460</v>
      </c>
      <c r="E344" s="179" t="s">
        <v>1777</v>
      </c>
      <c r="F344" s="180" t="s">
        <v>1778</v>
      </c>
      <c r="G344" s="181" t="s">
        <v>971</v>
      </c>
      <c r="H344" s="182">
        <v>1</v>
      </c>
      <c r="I344" s="183"/>
      <c r="J344" s="184"/>
      <c r="K344" s="185">
        <f>ROUND(P344*H344,2)</f>
        <v>0</v>
      </c>
      <c r="L344" s="184"/>
      <c r="M344" s="186"/>
      <c r="N344" s="187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3.2000000000000002E-3</v>
      </c>
      <c r="V344" s="153">
        <f>U344*H344</f>
        <v>3.2000000000000002E-3</v>
      </c>
      <c r="W344" s="153">
        <v>0</v>
      </c>
      <c r="X344" s="154">
        <f>W344*H344</f>
        <v>0</v>
      </c>
      <c r="AR344" s="155" t="s">
        <v>254</v>
      </c>
      <c r="AT344" s="155" t="s">
        <v>460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158</v>
      </c>
      <c r="BM344" s="155" t="s">
        <v>2022</v>
      </c>
    </row>
    <row r="345" spans="2:65" s="1" customFormat="1" ht="19.5">
      <c r="B345" s="30"/>
      <c r="D345" s="157" t="s">
        <v>226</v>
      </c>
      <c r="F345" s="158" t="s">
        <v>1778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2" customFormat="1" ht="11.25">
      <c r="B346" s="161"/>
      <c r="D346" s="157" t="s">
        <v>303</v>
      </c>
      <c r="E346" s="162" t="s">
        <v>1</v>
      </c>
      <c r="F346" s="163" t="s">
        <v>87</v>
      </c>
      <c r="H346" s="164">
        <v>1</v>
      </c>
      <c r="I346" s="165"/>
      <c r="J346" s="165"/>
      <c r="M346" s="161"/>
      <c r="N346" s="166"/>
      <c r="X346" s="167"/>
      <c r="AT346" s="162" t="s">
        <v>303</v>
      </c>
      <c r="AU346" s="162" t="s">
        <v>93</v>
      </c>
      <c r="AV346" s="12" t="s">
        <v>93</v>
      </c>
      <c r="AW346" s="12" t="s">
        <v>5</v>
      </c>
      <c r="AX346" s="12" t="s">
        <v>87</v>
      </c>
      <c r="AY346" s="162" t="s">
        <v>219</v>
      </c>
    </row>
    <row r="347" spans="2:65" s="1" customFormat="1" ht="24.2" customHeight="1">
      <c r="B347" s="30"/>
      <c r="C347" s="142" t="s">
        <v>682</v>
      </c>
      <c r="D347" s="142" t="s">
        <v>220</v>
      </c>
      <c r="E347" s="143" t="s">
        <v>1780</v>
      </c>
      <c r="F347" s="144" t="s">
        <v>1781</v>
      </c>
      <c r="G347" s="145" t="s">
        <v>467</v>
      </c>
      <c r="H347" s="146">
        <v>1</v>
      </c>
      <c r="I347" s="147"/>
      <c r="J347" s="147"/>
      <c r="K347" s="148">
        <f>ROUND(P347*H347,2)</f>
        <v>0</v>
      </c>
      <c r="L347" s="149"/>
      <c r="M347" s="30"/>
      <c r="N347" s="150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0.19885</v>
      </c>
      <c r="V347" s="153">
        <f>U347*H347</f>
        <v>0.19885</v>
      </c>
      <c r="W347" s="153">
        <v>0</v>
      </c>
      <c r="X347" s="154">
        <f>W347*H347</f>
        <v>0</v>
      </c>
      <c r="AR347" s="155" t="s">
        <v>158</v>
      </c>
      <c r="AT347" s="155" t="s">
        <v>220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2023</v>
      </c>
    </row>
    <row r="348" spans="2:65" s="1" customFormat="1" ht="19.5">
      <c r="B348" s="30"/>
      <c r="D348" s="157" t="s">
        <v>226</v>
      </c>
      <c r="F348" s="158" t="s">
        <v>1781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87</v>
      </c>
      <c r="H349" s="164">
        <v>1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87</v>
      </c>
      <c r="AY349" s="162" t="s">
        <v>219</v>
      </c>
    </row>
    <row r="350" spans="2:65" s="1" customFormat="1" ht="24.2" customHeight="1">
      <c r="B350" s="30"/>
      <c r="C350" s="178" t="s">
        <v>688</v>
      </c>
      <c r="D350" s="178" t="s">
        <v>460</v>
      </c>
      <c r="E350" s="179" t="s">
        <v>858</v>
      </c>
      <c r="F350" s="180" t="s">
        <v>859</v>
      </c>
      <c r="G350" s="181" t="s">
        <v>467</v>
      </c>
      <c r="H350" s="182">
        <v>2</v>
      </c>
      <c r="I350" s="183"/>
      <c r="J350" s="184"/>
      <c r="K350" s="185">
        <f>ROUND(P350*H350,2)</f>
        <v>0</v>
      </c>
      <c r="L350" s="184"/>
      <c r="M350" s="186"/>
      <c r="N350" s="187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5.4600000000000003E-2</v>
      </c>
      <c r="V350" s="153">
        <f>U350*H350</f>
        <v>0.10920000000000001</v>
      </c>
      <c r="W350" s="153">
        <v>0</v>
      </c>
      <c r="X350" s="154">
        <f>W350*H350</f>
        <v>0</v>
      </c>
      <c r="AR350" s="155" t="s">
        <v>254</v>
      </c>
      <c r="AT350" s="155" t="s">
        <v>460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2024</v>
      </c>
    </row>
    <row r="351" spans="2:65" s="1" customFormat="1" ht="19.5">
      <c r="B351" s="30"/>
      <c r="D351" s="157" t="s">
        <v>226</v>
      </c>
      <c r="F351" s="158" t="s">
        <v>859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2" customFormat="1" ht="11.25">
      <c r="B352" s="161"/>
      <c r="D352" s="157" t="s">
        <v>303</v>
      </c>
      <c r="E352" s="162" t="s">
        <v>1</v>
      </c>
      <c r="F352" s="163" t="s">
        <v>93</v>
      </c>
      <c r="H352" s="164">
        <v>2</v>
      </c>
      <c r="I352" s="165"/>
      <c r="J352" s="165"/>
      <c r="M352" s="161"/>
      <c r="N352" s="166"/>
      <c r="X352" s="167"/>
      <c r="AT352" s="162" t="s">
        <v>303</v>
      </c>
      <c r="AU352" s="162" t="s">
        <v>93</v>
      </c>
      <c r="AV352" s="12" t="s">
        <v>93</v>
      </c>
      <c r="AW352" s="12" t="s">
        <v>5</v>
      </c>
      <c r="AX352" s="12" t="s">
        <v>87</v>
      </c>
      <c r="AY352" s="162" t="s">
        <v>219</v>
      </c>
    </row>
    <row r="353" spans="2:65" s="1" customFormat="1" ht="24.2" customHeight="1">
      <c r="B353" s="30"/>
      <c r="C353" s="142" t="s">
        <v>432</v>
      </c>
      <c r="D353" s="142" t="s">
        <v>220</v>
      </c>
      <c r="E353" s="143" t="s">
        <v>852</v>
      </c>
      <c r="F353" s="144" t="s">
        <v>853</v>
      </c>
      <c r="G353" s="145" t="s">
        <v>467</v>
      </c>
      <c r="H353" s="146">
        <v>3</v>
      </c>
      <c r="I353" s="147"/>
      <c r="J353" s="147"/>
      <c r="K353" s="148">
        <f>ROUND(P353*H353,2)</f>
        <v>0</v>
      </c>
      <c r="L353" s="149"/>
      <c r="M353" s="30"/>
      <c r="N353" s="150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0.09</v>
      </c>
      <c r="V353" s="153">
        <f>U353*H353</f>
        <v>0.27</v>
      </c>
      <c r="W353" s="153">
        <v>0</v>
      </c>
      <c r="X353" s="154">
        <f>W353*H353</f>
        <v>0</v>
      </c>
      <c r="AR353" s="155" t="s">
        <v>158</v>
      </c>
      <c r="AT353" s="155" t="s">
        <v>220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2025</v>
      </c>
    </row>
    <row r="354" spans="2:65" s="1" customFormat="1" ht="19.5">
      <c r="B354" s="30"/>
      <c r="D354" s="157" t="s">
        <v>226</v>
      </c>
      <c r="F354" s="158" t="s">
        <v>855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2026</v>
      </c>
      <c r="H355" s="164">
        <v>3</v>
      </c>
      <c r="I355" s="165"/>
      <c r="J355" s="165"/>
      <c r="M355" s="161"/>
      <c r="N355" s="166"/>
      <c r="X355" s="167"/>
      <c r="AT355" s="162" t="s">
        <v>303</v>
      </c>
      <c r="AU355" s="162" t="s">
        <v>93</v>
      </c>
      <c r="AV355" s="12" t="s">
        <v>93</v>
      </c>
      <c r="AW355" s="12" t="s">
        <v>5</v>
      </c>
      <c r="AX355" s="12" t="s">
        <v>87</v>
      </c>
      <c r="AY355" s="162" t="s">
        <v>219</v>
      </c>
    </row>
    <row r="356" spans="2:65" s="1" customFormat="1" ht="24.2" customHeight="1">
      <c r="B356" s="30"/>
      <c r="C356" s="142" t="s">
        <v>700</v>
      </c>
      <c r="D356" s="142" t="s">
        <v>220</v>
      </c>
      <c r="E356" s="143" t="s">
        <v>862</v>
      </c>
      <c r="F356" s="144" t="s">
        <v>863</v>
      </c>
      <c r="G356" s="145" t="s">
        <v>467</v>
      </c>
      <c r="H356" s="146">
        <v>3</v>
      </c>
      <c r="I356" s="147"/>
      <c r="J356" s="147"/>
      <c r="K356" s="148">
        <f>ROUND(P356*H356,2)</f>
        <v>0</v>
      </c>
      <c r="L356" s="149"/>
      <c r="M356" s="30"/>
      <c r="N356" s="150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0.42080000000000001</v>
      </c>
      <c r="V356" s="153">
        <f>U356*H356</f>
        <v>1.2624</v>
      </c>
      <c r="W356" s="153">
        <v>0</v>
      </c>
      <c r="X356" s="154">
        <f>W356*H356</f>
        <v>0</v>
      </c>
      <c r="AR356" s="155" t="s">
        <v>158</v>
      </c>
      <c r="AT356" s="155" t="s">
        <v>220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2027</v>
      </c>
    </row>
    <row r="357" spans="2:65" s="1" customFormat="1" ht="19.5">
      <c r="B357" s="30"/>
      <c r="D357" s="157" t="s">
        <v>226</v>
      </c>
      <c r="F357" s="158" t="s">
        <v>865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2026</v>
      </c>
      <c r="H358" s="164">
        <v>3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87</v>
      </c>
      <c r="AY358" s="162" t="s">
        <v>219</v>
      </c>
    </row>
    <row r="359" spans="2:65" s="1" customFormat="1" ht="21.75" customHeight="1">
      <c r="B359" s="30"/>
      <c r="C359" s="142" t="s">
        <v>706</v>
      </c>
      <c r="D359" s="142" t="s">
        <v>220</v>
      </c>
      <c r="E359" s="143" t="s">
        <v>872</v>
      </c>
      <c r="F359" s="144" t="s">
        <v>873</v>
      </c>
      <c r="G359" s="145" t="s">
        <v>370</v>
      </c>
      <c r="H359" s="146">
        <v>65</v>
      </c>
      <c r="I359" s="147"/>
      <c r="J359" s="147"/>
      <c r="K359" s="148">
        <f>ROUND(P359*H359,2)</f>
        <v>0</v>
      </c>
      <c r="L359" s="149"/>
      <c r="M359" s="30"/>
      <c r="N359" s="150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1.2999999999999999E-4</v>
      </c>
      <c r="V359" s="153">
        <f>U359*H359</f>
        <v>8.4499999999999992E-3</v>
      </c>
      <c r="W359" s="153">
        <v>0</v>
      </c>
      <c r="X359" s="154">
        <f>W359*H359</f>
        <v>0</v>
      </c>
      <c r="AR359" s="155" t="s">
        <v>158</v>
      </c>
      <c r="AT359" s="155" t="s">
        <v>220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2028</v>
      </c>
    </row>
    <row r="360" spans="2:65" s="1" customFormat="1" ht="11.25">
      <c r="B360" s="30"/>
      <c r="D360" s="157" t="s">
        <v>226</v>
      </c>
      <c r="F360" s="158" t="s">
        <v>875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722</v>
      </c>
      <c r="H361" s="164">
        <v>65</v>
      </c>
      <c r="I361" s="165"/>
      <c r="J361" s="165"/>
      <c r="M361" s="161"/>
      <c r="N361" s="166"/>
      <c r="X361" s="167"/>
      <c r="AT361" s="162" t="s">
        <v>303</v>
      </c>
      <c r="AU361" s="162" t="s">
        <v>93</v>
      </c>
      <c r="AV361" s="12" t="s">
        <v>93</v>
      </c>
      <c r="AW361" s="12" t="s">
        <v>5</v>
      </c>
      <c r="AX361" s="12" t="s">
        <v>87</v>
      </c>
      <c r="AY361" s="162" t="s">
        <v>219</v>
      </c>
    </row>
    <row r="362" spans="2:65" s="11" customFormat="1" ht="22.9" customHeight="1">
      <c r="B362" s="129"/>
      <c r="D362" s="130" t="s">
        <v>79</v>
      </c>
      <c r="E362" s="140" t="s">
        <v>260</v>
      </c>
      <c r="F362" s="140" t="s">
        <v>877</v>
      </c>
      <c r="I362" s="132"/>
      <c r="J362" s="132"/>
      <c r="K362" s="141">
        <f>BK362</f>
        <v>0</v>
      </c>
      <c r="M362" s="129"/>
      <c r="N362" s="134"/>
      <c r="Q362" s="135">
        <f>SUM(Q363:Q371)</f>
        <v>0</v>
      </c>
      <c r="R362" s="135">
        <f>SUM(R363:R371)</f>
        <v>0</v>
      </c>
      <c r="T362" s="136">
        <f>SUM(T363:T371)</f>
        <v>0</v>
      </c>
      <c r="V362" s="136">
        <f>SUM(V363:V371)</f>
        <v>5.33E-2</v>
      </c>
      <c r="X362" s="137">
        <f>SUM(X363:X371)</f>
        <v>2.6</v>
      </c>
      <c r="AR362" s="130" t="s">
        <v>87</v>
      </c>
      <c r="AT362" s="138" t="s">
        <v>79</v>
      </c>
      <c r="AU362" s="138" t="s">
        <v>87</v>
      </c>
      <c r="AY362" s="130" t="s">
        <v>219</v>
      </c>
      <c r="BK362" s="139">
        <f>SUM(BK363:BK371)</f>
        <v>0</v>
      </c>
    </row>
    <row r="363" spans="2:65" s="1" customFormat="1" ht="24.2" customHeight="1">
      <c r="B363" s="30"/>
      <c r="C363" s="142" t="s">
        <v>710</v>
      </c>
      <c r="D363" s="142" t="s">
        <v>220</v>
      </c>
      <c r="E363" s="143" t="s">
        <v>878</v>
      </c>
      <c r="F363" s="144" t="s">
        <v>879</v>
      </c>
      <c r="G363" s="145" t="s">
        <v>370</v>
      </c>
      <c r="H363" s="146">
        <v>130</v>
      </c>
      <c r="I363" s="147"/>
      <c r="J363" s="147"/>
      <c r="K363" s="148">
        <f>ROUND(P363*H363,2)</f>
        <v>0</v>
      </c>
      <c r="L363" s="149"/>
      <c r="M363" s="30"/>
      <c r="N363" s="150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4.0999999999999999E-4</v>
      </c>
      <c r="V363" s="153">
        <f>U363*H363</f>
        <v>5.33E-2</v>
      </c>
      <c r="W363" s="153">
        <v>0</v>
      </c>
      <c r="X363" s="154">
        <f>W363*H363</f>
        <v>0</v>
      </c>
      <c r="AR363" s="155" t="s">
        <v>158</v>
      </c>
      <c r="AT363" s="155" t="s">
        <v>220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2029</v>
      </c>
    </row>
    <row r="364" spans="2:65" s="1" customFormat="1" ht="19.5">
      <c r="B364" s="30"/>
      <c r="D364" s="157" t="s">
        <v>226</v>
      </c>
      <c r="F364" s="158" t="s">
        <v>881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2030</v>
      </c>
      <c r="H365" s="164">
        <v>130</v>
      </c>
      <c r="I365" s="165"/>
      <c r="J365" s="165"/>
      <c r="M365" s="161"/>
      <c r="N365" s="166"/>
      <c r="X365" s="167"/>
      <c r="AT365" s="162" t="s">
        <v>303</v>
      </c>
      <c r="AU365" s="162" t="s">
        <v>93</v>
      </c>
      <c r="AV365" s="12" t="s">
        <v>93</v>
      </c>
      <c r="AW365" s="12" t="s">
        <v>5</v>
      </c>
      <c r="AX365" s="12" t="s">
        <v>87</v>
      </c>
      <c r="AY365" s="162" t="s">
        <v>219</v>
      </c>
    </row>
    <row r="366" spans="2:65" s="1" customFormat="1" ht="24.2" customHeight="1">
      <c r="B366" s="30"/>
      <c r="C366" s="142" t="s">
        <v>716</v>
      </c>
      <c r="D366" s="142" t="s">
        <v>220</v>
      </c>
      <c r="E366" s="143" t="s">
        <v>884</v>
      </c>
      <c r="F366" s="144" t="s">
        <v>885</v>
      </c>
      <c r="G366" s="145" t="s">
        <v>370</v>
      </c>
      <c r="H366" s="146">
        <v>130</v>
      </c>
      <c r="I366" s="147"/>
      <c r="J366" s="147"/>
      <c r="K366" s="148">
        <f>ROUND(P366*H366,2)</f>
        <v>0</v>
      </c>
      <c r="L366" s="149"/>
      <c r="M366" s="30"/>
      <c r="N366" s="150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0</v>
      </c>
      <c r="V366" s="153">
        <f>U366*H366</f>
        <v>0</v>
      </c>
      <c r="W366" s="153">
        <v>0</v>
      </c>
      <c r="X366" s="154">
        <f>W366*H366</f>
        <v>0</v>
      </c>
      <c r="AR366" s="155" t="s">
        <v>158</v>
      </c>
      <c r="AT366" s="155" t="s">
        <v>220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2031</v>
      </c>
    </row>
    <row r="367" spans="2:65" s="1" customFormat="1" ht="19.5">
      <c r="B367" s="30"/>
      <c r="D367" s="157" t="s">
        <v>226</v>
      </c>
      <c r="F367" s="158" t="s">
        <v>887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2" customFormat="1" ht="11.25">
      <c r="B368" s="161"/>
      <c r="D368" s="157" t="s">
        <v>303</v>
      </c>
      <c r="E368" s="162" t="s">
        <v>1</v>
      </c>
      <c r="F368" s="163" t="s">
        <v>2030</v>
      </c>
      <c r="H368" s="164">
        <v>130</v>
      </c>
      <c r="I368" s="165"/>
      <c r="J368" s="165"/>
      <c r="M368" s="161"/>
      <c r="N368" s="166"/>
      <c r="X368" s="167"/>
      <c r="AT368" s="162" t="s">
        <v>303</v>
      </c>
      <c r="AU368" s="162" t="s">
        <v>93</v>
      </c>
      <c r="AV368" s="12" t="s">
        <v>93</v>
      </c>
      <c r="AW368" s="12" t="s">
        <v>5</v>
      </c>
      <c r="AX368" s="12" t="s">
        <v>87</v>
      </c>
      <c r="AY368" s="162" t="s">
        <v>219</v>
      </c>
    </row>
    <row r="369" spans="2:65" s="1" customFormat="1" ht="16.5" customHeight="1">
      <c r="B369" s="30"/>
      <c r="C369" s="142" t="s">
        <v>769</v>
      </c>
      <c r="D369" s="142" t="s">
        <v>220</v>
      </c>
      <c r="E369" s="143" t="s">
        <v>899</v>
      </c>
      <c r="F369" s="144" t="s">
        <v>900</v>
      </c>
      <c r="G369" s="145" t="s">
        <v>353</v>
      </c>
      <c r="H369" s="146">
        <v>260</v>
      </c>
      <c r="I369" s="147"/>
      <c r="J369" s="147"/>
      <c r="K369" s="148">
        <f>ROUND(P369*H369,2)</f>
        <v>0</v>
      </c>
      <c r="L369" s="149"/>
      <c r="M369" s="30"/>
      <c r="N369" s="150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0</v>
      </c>
      <c r="V369" s="153">
        <f>U369*H369</f>
        <v>0</v>
      </c>
      <c r="W369" s="153">
        <v>0.01</v>
      </c>
      <c r="X369" s="154">
        <f>W369*H369</f>
        <v>2.6</v>
      </c>
      <c r="AR369" s="155" t="s">
        <v>158</v>
      </c>
      <c r="AT369" s="155" t="s">
        <v>220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2032</v>
      </c>
    </row>
    <row r="370" spans="2:65" s="1" customFormat="1" ht="19.5">
      <c r="B370" s="30"/>
      <c r="D370" s="157" t="s">
        <v>226</v>
      </c>
      <c r="F370" s="158" t="s">
        <v>902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2" customFormat="1" ht="11.25">
      <c r="B371" s="161"/>
      <c r="D371" s="157" t="s">
        <v>303</v>
      </c>
      <c r="E371" s="162" t="s">
        <v>1</v>
      </c>
      <c r="F371" s="163" t="s">
        <v>2033</v>
      </c>
      <c r="H371" s="164">
        <v>260</v>
      </c>
      <c r="I371" s="165"/>
      <c r="J371" s="165"/>
      <c r="M371" s="161"/>
      <c r="N371" s="166"/>
      <c r="X371" s="167"/>
      <c r="AT371" s="162" t="s">
        <v>303</v>
      </c>
      <c r="AU371" s="162" t="s">
        <v>93</v>
      </c>
      <c r="AV371" s="12" t="s">
        <v>93</v>
      </c>
      <c r="AW371" s="12" t="s">
        <v>5</v>
      </c>
      <c r="AX371" s="12" t="s">
        <v>87</v>
      </c>
      <c r="AY371" s="162" t="s">
        <v>219</v>
      </c>
    </row>
    <row r="372" spans="2:65" s="11" customFormat="1" ht="22.9" customHeight="1">
      <c r="B372" s="129"/>
      <c r="D372" s="130" t="s">
        <v>79</v>
      </c>
      <c r="E372" s="140" t="s">
        <v>939</v>
      </c>
      <c r="F372" s="140" t="s">
        <v>940</v>
      </c>
      <c r="I372" s="132"/>
      <c r="J372" s="132"/>
      <c r="K372" s="141">
        <f>BK372</f>
        <v>0</v>
      </c>
      <c r="M372" s="129"/>
      <c r="N372" s="134"/>
      <c r="Q372" s="135">
        <f>SUM(Q373:Q375)</f>
        <v>0</v>
      </c>
      <c r="R372" s="135">
        <f>SUM(R373:R375)</f>
        <v>0</v>
      </c>
      <c r="T372" s="136">
        <f>SUM(T373:T375)</f>
        <v>0</v>
      </c>
      <c r="V372" s="136">
        <f>SUM(V373:V375)</f>
        <v>0</v>
      </c>
      <c r="X372" s="137">
        <f>SUM(X373:X375)</f>
        <v>0</v>
      </c>
      <c r="AR372" s="130" t="s">
        <v>87</v>
      </c>
      <c r="AT372" s="138" t="s">
        <v>79</v>
      </c>
      <c r="AU372" s="138" t="s">
        <v>87</v>
      </c>
      <c r="AY372" s="130" t="s">
        <v>219</v>
      </c>
      <c r="BK372" s="139">
        <f>SUM(BK373:BK375)</f>
        <v>0</v>
      </c>
    </row>
    <row r="373" spans="2:65" s="1" customFormat="1" ht="44.25" customHeight="1">
      <c r="B373" s="30"/>
      <c r="C373" s="142" t="s">
        <v>722</v>
      </c>
      <c r="D373" s="142" t="s">
        <v>220</v>
      </c>
      <c r="E373" s="143" t="s">
        <v>947</v>
      </c>
      <c r="F373" s="144" t="s">
        <v>948</v>
      </c>
      <c r="G373" s="145" t="s">
        <v>565</v>
      </c>
      <c r="H373" s="146">
        <v>28.8</v>
      </c>
      <c r="I373" s="147"/>
      <c r="J373" s="147"/>
      <c r="K373" s="148">
        <f>ROUND(P373*H373,2)</f>
        <v>0</v>
      </c>
      <c r="L373" s="149"/>
      <c r="M373" s="30"/>
      <c r="N373" s="150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0</v>
      </c>
      <c r="V373" s="153">
        <f>U373*H373</f>
        <v>0</v>
      </c>
      <c r="W373" s="153">
        <v>0</v>
      </c>
      <c r="X373" s="154">
        <f>W373*H373</f>
        <v>0</v>
      </c>
      <c r="AR373" s="155" t="s">
        <v>158</v>
      </c>
      <c r="AT373" s="155" t="s">
        <v>220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158</v>
      </c>
      <c r="BM373" s="155" t="s">
        <v>2034</v>
      </c>
    </row>
    <row r="374" spans="2:65" s="1" customFormat="1" ht="29.25">
      <c r="B374" s="30"/>
      <c r="D374" s="157" t="s">
        <v>226</v>
      </c>
      <c r="F374" s="158" t="s">
        <v>948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2" customFormat="1" ht="11.25">
      <c r="B375" s="161"/>
      <c r="D375" s="157" t="s">
        <v>303</v>
      </c>
      <c r="E375" s="162" t="s">
        <v>1</v>
      </c>
      <c r="F375" s="163" t="s">
        <v>2035</v>
      </c>
      <c r="H375" s="164">
        <v>28.8</v>
      </c>
      <c r="I375" s="165"/>
      <c r="J375" s="165"/>
      <c r="M375" s="161"/>
      <c r="N375" s="166"/>
      <c r="X375" s="167"/>
      <c r="AT375" s="162" t="s">
        <v>303</v>
      </c>
      <c r="AU375" s="162" t="s">
        <v>93</v>
      </c>
      <c r="AV375" s="12" t="s">
        <v>93</v>
      </c>
      <c r="AW375" s="12" t="s">
        <v>5</v>
      </c>
      <c r="AX375" s="12" t="s">
        <v>87</v>
      </c>
      <c r="AY375" s="162" t="s">
        <v>219</v>
      </c>
    </row>
    <row r="376" spans="2:65" s="11" customFormat="1" ht="22.9" customHeight="1">
      <c r="B376" s="129"/>
      <c r="D376" s="130" t="s">
        <v>79</v>
      </c>
      <c r="E376" s="140" t="s">
        <v>950</v>
      </c>
      <c r="F376" s="140" t="s">
        <v>904</v>
      </c>
      <c r="I376" s="132"/>
      <c r="J376" s="132"/>
      <c r="K376" s="141">
        <f>BK376</f>
        <v>0</v>
      </c>
      <c r="M376" s="129"/>
      <c r="N376" s="134"/>
      <c r="Q376" s="135">
        <f>SUM(Q377:Q379)</f>
        <v>0</v>
      </c>
      <c r="R376" s="135">
        <f>SUM(R377:R379)</f>
        <v>0</v>
      </c>
      <c r="T376" s="136">
        <f>SUM(T377:T379)</f>
        <v>0</v>
      </c>
      <c r="V376" s="136">
        <f>SUM(V377:V379)</f>
        <v>0</v>
      </c>
      <c r="X376" s="137">
        <f>SUM(X377:X379)</f>
        <v>0</v>
      </c>
      <c r="AR376" s="130" t="s">
        <v>87</v>
      </c>
      <c r="AT376" s="138" t="s">
        <v>79</v>
      </c>
      <c r="AU376" s="138" t="s">
        <v>87</v>
      </c>
      <c r="AY376" s="130" t="s">
        <v>219</v>
      </c>
      <c r="BK376" s="139">
        <f>SUM(BK377:BK379)</f>
        <v>0</v>
      </c>
    </row>
    <row r="377" spans="2:65" s="1" customFormat="1" ht="24.2" customHeight="1">
      <c r="B377" s="30"/>
      <c r="C377" s="142" t="s">
        <v>727</v>
      </c>
      <c r="D377" s="142" t="s">
        <v>220</v>
      </c>
      <c r="E377" s="143" t="s">
        <v>952</v>
      </c>
      <c r="F377" s="144" t="s">
        <v>953</v>
      </c>
      <c r="G377" s="145" t="s">
        <v>565</v>
      </c>
      <c r="H377" s="146">
        <v>46.997999999999998</v>
      </c>
      <c r="I377" s="147"/>
      <c r="J377" s="147"/>
      <c r="K377" s="148">
        <f>ROUND(P377*H377,2)</f>
        <v>0</v>
      </c>
      <c r="L377" s="149"/>
      <c r="M377" s="30"/>
      <c r="N377" s="150" t="s">
        <v>1</v>
      </c>
      <c r="O377" s="151" t="s">
        <v>43</v>
      </c>
      <c r="P377" s="152">
        <f>I377+J377</f>
        <v>0</v>
      </c>
      <c r="Q377" s="152">
        <f>ROUND(I377*H377,2)</f>
        <v>0</v>
      </c>
      <c r="R377" s="152">
        <f>ROUND(J377*H377,2)</f>
        <v>0</v>
      </c>
      <c r="T377" s="153">
        <f>S377*H377</f>
        <v>0</v>
      </c>
      <c r="U377" s="153">
        <v>0</v>
      </c>
      <c r="V377" s="153">
        <f>U377*H377</f>
        <v>0</v>
      </c>
      <c r="W377" s="153">
        <v>0</v>
      </c>
      <c r="X377" s="154">
        <f>W377*H377</f>
        <v>0</v>
      </c>
      <c r="AR377" s="155" t="s">
        <v>158</v>
      </c>
      <c r="AT377" s="155" t="s">
        <v>220</v>
      </c>
      <c r="AU377" s="155" t="s">
        <v>93</v>
      </c>
      <c r="AY377" s="15" t="s">
        <v>219</v>
      </c>
      <c r="BE377" s="156">
        <f>IF(O377="základní",K377,0)</f>
        <v>0</v>
      </c>
      <c r="BF377" s="156">
        <f>IF(O377="snížená",K377,0)</f>
        <v>0</v>
      </c>
      <c r="BG377" s="156">
        <f>IF(O377="zákl. přenesená",K377,0)</f>
        <v>0</v>
      </c>
      <c r="BH377" s="156">
        <f>IF(O377="sníž. přenesená",K377,0)</f>
        <v>0</v>
      </c>
      <c r="BI377" s="156">
        <f>IF(O377="nulová",K377,0)</f>
        <v>0</v>
      </c>
      <c r="BJ377" s="15" t="s">
        <v>87</v>
      </c>
      <c r="BK377" s="156">
        <f>ROUND(P377*H377,2)</f>
        <v>0</v>
      </c>
      <c r="BL377" s="15" t="s">
        <v>158</v>
      </c>
      <c r="BM377" s="155" t="s">
        <v>2036</v>
      </c>
    </row>
    <row r="378" spans="2:65" s="1" customFormat="1" ht="19.5">
      <c r="B378" s="30"/>
      <c r="D378" s="157" t="s">
        <v>226</v>
      </c>
      <c r="F378" s="158" t="s">
        <v>955</v>
      </c>
      <c r="I378" s="159"/>
      <c r="J378" s="159"/>
      <c r="M378" s="30"/>
      <c r="N378" s="160"/>
      <c r="X378" s="54"/>
      <c r="AT378" s="15" t="s">
        <v>226</v>
      </c>
      <c r="AU378" s="15" t="s">
        <v>93</v>
      </c>
    </row>
    <row r="379" spans="2:65" s="12" customFormat="1" ht="11.25">
      <c r="B379" s="161"/>
      <c r="D379" s="157" t="s">
        <v>303</v>
      </c>
      <c r="E379" s="162" t="s">
        <v>1</v>
      </c>
      <c r="F379" s="163" t="s">
        <v>2037</v>
      </c>
      <c r="H379" s="164">
        <v>46.997999999999998</v>
      </c>
      <c r="I379" s="165"/>
      <c r="J379" s="165"/>
      <c r="M379" s="161"/>
      <c r="N379" s="166"/>
      <c r="X379" s="167"/>
      <c r="AT379" s="162" t="s">
        <v>303</v>
      </c>
      <c r="AU379" s="162" t="s">
        <v>93</v>
      </c>
      <c r="AV379" s="12" t="s">
        <v>93</v>
      </c>
      <c r="AW379" s="12" t="s">
        <v>5</v>
      </c>
      <c r="AX379" s="12" t="s">
        <v>87</v>
      </c>
      <c r="AY379" s="162" t="s">
        <v>219</v>
      </c>
    </row>
    <row r="380" spans="2:65" s="11" customFormat="1" ht="25.9" customHeight="1">
      <c r="B380" s="129"/>
      <c r="D380" s="130" t="s">
        <v>79</v>
      </c>
      <c r="E380" s="131" t="s">
        <v>957</v>
      </c>
      <c r="F380" s="131" t="s">
        <v>958</v>
      </c>
      <c r="I380" s="132"/>
      <c r="J380" s="132"/>
      <c r="K380" s="133">
        <f>BK380</f>
        <v>0</v>
      </c>
      <c r="M380" s="129"/>
      <c r="N380" s="134"/>
      <c r="Q380" s="135">
        <f>Q381</f>
        <v>0</v>
      </c>
      <c r="R380" s="135">
        <f>R381</f>
        <v>0</v>
      </c>
      <c r="T380" s="136">
        <f>T381</f>
        <v>0</v>
      </c>
      <c r="V380" s="136">
        <f>V381</f>
        <v>0</v>
      </c>
      <c r="X380" s="137">
        <f>X381</f>
        <v>0</v>
      </c>
      <c r="AR380" s="130" t="s">
        <v>93</v>
      </c>
      <c r="AT380" s="138" t="s">
        <v>79</v>
      </c>
      <c r="AU380" s="138" t="s">
        <v>80</v>
      </c>
      <c r="AY380" s="130" t="s">
        <v>219</v>
      </c>
      <c r="BK380" s="139">
        <f>BK381</f>
        <v>0</v>
      </c>
    </row>
    <row r="381" spans="2:65" s="11" customFormat="1" ht="22.9" customHeight="1">
      <c r="B381" s="129"/>
      <c r="D381" s="130" t="s">
        <v>79</v>
      </c>
      <c r="E381" s="140" t="s">
        <v>959</v>
      </c>
      <c r="F381" s="140" t="s">
        <v>960</v>
      </c>
      <c r="I381" s="132"/>
      <c r="J381" s="132"/>
      <c r="K381" s="141">
        <f>BK381</f>
        <v>0</v>
      </c>
      <c r="M381" s="129"/>
      <c r="N381" s="134"/>
      <c r="Q381" s="135">
        <f>Q382+SUM(Q383:Q385)</f>
        <v>0</v>
      </c>
      <c r="R381" s="135">
        <f>R382+SUM(R383:R385)</f>
        <v>0</v>
      </c>
      <c r="T381" s="136">
        <f>T382+SUM(T383:T385)</f>
        <v>0</v>
      </c>
      <c r="V381" s="136">
        <f>V382+SUM(V383:V385)</f>
        <v>0</v>
      </c>
      <c r="X381" s="137">
        <f>X382+SUM(X383:X385)</f>
        <v>0</v>
      </c>
      <c r="AR381" s="130" t="s">
        <v>93</v>
      </c>
      <c r="AT381" s="138" t="s">
        <v>79</v>
      </c>
      <c r="AU381" s="138" t="s">
        <v>87</v>
      </c>
      <c r="AY381" s="130" t="s">
        <v>219</v>
      </c>
      <c r="BK381" s="139">
        <f>BK382+SUM(BK383:BK385)</f>
        <v>0</v>
      </c>
    </row>
    <row r="382" spans="2:65" s="1" customFormat="1" ht="24.2" customHeight="1">
      <c r="B382" s="30"/>
      <c r="C382" s="142" t="s">
        <v>731</v>
      </c>
      <c r="D382" s="142" t="s">
        <v>220</v>
      </c>
      <c r="E382" s="143" t="s">
        <v>962</v>
      </c>
      <c r="F382" s="144" t="s">
        <v>963</v>
      </c>
      <c r="G382" s="145" t="s">
        <v>370</v>
      </c>
      <c r="H382" s="146">
        <v>65</v>
      </c>
      <c r="I382" s="147"/>
      <c r="J382" s="147"/>
      <c r="K382" s="148">
        <f>ROUND(P382*H382,2)</f>
        <v>0</v>
      </c>
      <c r="L382" s="149"/>
      <c r="M382" s="30"/>
      <c r="N382" s="150" t="s">
        <v>1</v>
      </c>
      <c r="O382" s="151" t="s">
        <v>43</v>
      </c>
      <c r="P382" s="152">
        <f>I382+J382</f>
        <v>0</v>
      </c>
      <c r="Q382" s="152">
        <f>ROUND(I382*H382,2)</f>
        <v>0</v>
      </c>
      <c r="R382" s="152">
        <f>ROUND(J382*H382,2)</f>
        <v>0</v>
      </c>
      <c r="T382" s="153">
        <f>S382*H382</f>
        <v>0</v>
      </c>
      <c r="U382" s="153">
        <v>0</v>
      </c>
      <c r="V382" s="153">
        <f>U382*H382</f>
        <v>0</v>
      </c>
      <c r="W382" s="153">
        <v>0</v>
      </c>
      <c r="X382" s="154">
        <f>W382*H382</f>
        <v>0</v>
      </c>
      <c r="AR382" s="155" t="s">
        <v>298</v>
      </c>
      <c r="AT382" s="155" t="s">
        <v>220</v>
      </c>
      <c r="AU382" s="155" t="s">
        <v>93</v>
      </c>
      <c r="AY382" s="15" t="s">
        <v>219</v>
      </c>
      <c r="BE382" s="156">
        <f>IF(O382="základní",K382,0)</f>
        <v>0</v>
      </c>
      <c r="BF382" s="156">
        <f>IF(O382="snížená",K382,0)</f>
        <v>0</v>
      </c>
      <c r="BG382" s="156">
        <f>IF(O382="zákl. přenesená",K382,0)</f>
        <v>0</v>
      </c>
      <c r="BH382" s="156">
        <f>IF(O382="sníž. přenesená",K382,0)</f>
        <v>0</v>
      </c>
      <c r="BI382" s="156">
        <f>IF(O382="nulová",K382,0)</f>
        <v>0</v>
      </c>
      <c r="BJ382" s="15" t="s">
        <v>87</v>
      </c>
      <c r="BK382" s="156">
        <f>ROUND(P382*H382,2)</f>
        <v>0</v>
      </c>
      <c r="BL382" s="15" t="s">
        <v>298</v>
      </c>
      <c r="BM382" s="155" t="s">
        <v>2038</v>
      </c>
    </row>
    <row r="383" spans="2:65" s="1" customFormat="1" ht="19.5">
      <c r="B383" s="30"/>
      <c r="D383" s="157" t="s">
        <v>226</v>
      </c>
      <c r="F383" s="158" t="s">
        <v>963</v>
      </c>
      <c r="I383" s="159"/>
      <c r="J383" s="159"/>
      <c r="M383" s="30"/>
      <c r="N383" s="160"/>
      <c r="X383" s="54"/>
      <c r="AT383" s="15" t="s">
        <v>226</v>
      </c>
      <c r="AU383" s="15" t="s">
        <v>93</v>
      </c>
    </row>
    <row r="384" spans="2:65" s="12" customFormat="1" ht="11.25">
      <c r="B384" s="161"/>
      <c r="D384" s="157" t="s">
        <v>303</v>
      </c>
      <c r="E384" s="162" t="s">
        <v>1</v>
      </c>
      <c r="F384" s="163" t="s">
        <v>722</v>
      </c>
      <c r="H384" s="164">
        <v>65</v>
      </c>
      <c r="I384" s="165"/>
      <c r="J384" s="165"/>
      <c r="M384" s="161"/>
      <c r="N384" s="166"/>
      <c r="X384" s="167"/>
      <c r="AT384" s="162" t="s">
        <v>303</v>
      </c>
      <c r="AU384" s="162" t="s">
        <v>93</v>
      </c>
      <c r="AV384" s="12" t="s">
        <v>93</v>
      </c>
      <c r="AW384" s="12" t="s">
        <v>5</v>
      </c>
      <c r="AX384" s="12" t="s">
        <v>87</v>
      </c>
      <c r="AY384" s="162" t="s">
        <v>219</v>
      </c>
    </row>
    <row r="385" spans="2:65" s="11" customFormat="1" ht="20.85" customHeight="1">
      <c r="B385" s="129"/>
      <c r="D385" s="130" t="s">
        <v>79</v>
      </c>
      <c r="E385" s="140" t="s">
        <v>871</v>
      </c>
      <c r="F385" s="140" t="s">
        <v>904</v>
      </c>
      <c r="I385" s="132"/>
      <c r="J385" s="132"/>
      <c r="K385" s="141">
        <f>BK385</f>
        <v>0</v>
      </c>
      <c r="M385" s="129"/>
      <c r="N385" s="134"/>
      <c r="Q385" s="135">
        <f>SUM(Q386:Q407)</f>
        <v>0</v>
      </c>
      <c r="R385" s="135">
        <f>SUM(R386:R407)</f>
        <v>0</v>
      </c>
      <c r="T385" s="136">
        <f>SUM(T386:T407)</f>
        <v>0</v>
      </c>
      <c r="V385" s="136">
        <f>SUM(V386:V407)</f>
        <v>0</v>
      </c>
      <c r="X385" s="137">
        <f>SUM(X386:X407)</f>
        <v>0</v>
      </c>
      <c r="AR385" s="130" t="s">
        <v>87</v>
      </c>
      <c r="AT385" s="138" t="s">
        <v>79</v>
      </c>
      <c r="AU385" s="138" t="s">
        <v>93</v>
      </c>
      <c r="AY385" s="130" t="s">
        <v>219</v>
      </c>
      <c r="BK385" s="139">
        <f>SUM(BK386:BK407)</f>
        <v>0</v>
      </c>
    </row>
    <row r="386" spans="2:65" s="1" customFormat="1" ht="24.2" customHeight="1">
      <c r="B386" s="30"/>
      <c r="C386" s="142" t="s">
        <v>735</v>
      </c>
      <c r="D386" s="142" t="s">
        <v>220</v>
      </c>
      <c r="E386" s="143" t="s">
        <v>911</v>
      </c>
      <c r="F386" s="144" t="s">
        <v>912</v>
      </c>
      <c r="G386" s="145" t="s">
        <v>565</v>
      </c>
      <c r="H386" s="146">
        <v>28.8</v>
      </c>
      <c r="I386" s="147"/>
      <c r="J386" s="147"/>
      <c r="K386" s="148">
        <f>ROUND(P386*H386,2)</f>
        <v>0</v>
      </c>
      <c r="L386" s="149"/>
      <c r="M386" s="30"/>
      <c r="N386" s="150" t="s">
        <v>1</v>
      </c>
      <c r="O386" s="151" t="s">
        <v>43</v>
      </c>
      <c r="P386" s="152">
        <f>I386+J386</f>
        <v>0</v>
      </c>
      <c r="Q386" s="152">
        <f>ROUND(I386*H386,2)</f>
        <v>0</v>
      </c>
      <c r="R386" s="152">
        <f>ROUND(J386*H386,2)</f>
        <v>0</v>
      </c>
      <c r="T386" s="153">
        <f>S386*H386</f>
        <v>0</v>
      </c>
      <c r="U386" s="153">
        <v>0</v>
      </c>
      <c r="V386" s="153">
        <f>U386*H386</f>
        <v>0</v>
      </c>
      <c r="W386" s="153">
        <v>0</v>
      </c>
      <c r="X386" s="154">
        <f>W386*H386</f>
        <v>0</v>
      </c>
      <c r="AR386" s="155" t="s">
        <v>158</v>
      </c>
      <c r="AT386" s="155" t="s">
        <v>220</v>
      </c>
      <c r="AU386" s="155" t="s">
        <v>150</v>
      </c>
      <c r="AY386" s="15" t="s">
        <v>219</v>
      </c>
      <c r="BE386" s="156">
        <f>IF(O386="základní",K386,0)</f>
        <v>0</v>
      </c>
      <c r="BF386" s="156">
        <f>IF(O386="snížená",K386,0)</f>
        <v>0</v>
      </c>
      <c r="BG386" s="156">
        <f>IF(O386="zákl. přenesená",K386,0)</f>
        <v>0</v>
      </c>
      <c r="BH386" s="156">
        <f>IF(O386="sníž. přenesená",K386,0)</f>
        <v>0</v>
      </c>
      <c r="BI386" s="156">
        <f>IF(O386="nulová",K386,0)</f>
        <v>0</v>
      </c>
      <c r="BJ386" s="15" t="s">
        <v>87</v>
      </c>
      <c r="BK386" s="156">
        <f>ROUND(P386*H386,2)</f>
        <v>0</v>
      </c>
      <c r="BL386" s="15" t="s">
        <v>158</v>
      </c>
      <c r="BM386" s="155" t="s">
        <v>2039</v>
      </c>
    </row>
    <row r="387" spans="2:65" s="1" customFormat="1" ht="19.5">
      <c r="B387" s="30"/>
      <c r="D387" s="157" t="s">
        <v>226</v>
      </c>
      <c r="F387" s="158" t="s">
        <v>914</v>
      </c>
      <c r="I387" s="159"/>
      <c r="J387" s="159"/>
      <c r="M387" s="30"/>
      <c r="N387" s="160"/>
      <c r="X387" s="54"/>
      <c r="AT387" s="15" t="s">
        <v>226</v>
      </c>
      <c r="AU387" s="15" t="s">
        <v>150</v>
      </c>
    </row>
    <row r="388" spans="2:65" s="12" customFormat="1" ht="11.25">
      <c r="B388" s="161"/>
      <c r="D388" s="157" t="s">
        <v>303</v>
      </c>
      <c r="E388" s="162" t="s">
        <v>1</v>
      </c>
      <c r="F388" s="163" t="s">
        <v>2040</v>
      </c>
      <c r="H388" s="164">
        <v>28.8</v>
      </c>
      <c r="I388" s="165"/>
      <c r="J388" s="165"/>
      <c r="M388" s="161"/>
      <c r="N388" s="166"/>
      <c r="X388" s="167"/>
      <c r="AT388" s="162" t="s">
        <v>303</v>
      </c>
      <c r="AU388" s="162" t="s">
        <v>150</v>
      </c>
      <c r="AV388" s="12" t="s">
        <v>93</v>
      </c>
      <c r="AW388" s="12" t="s">
        <v>5</v>
      </c>
      <c r="AX388" s="12" t="s">
        <v>80</v>
      </c>
      <c r="AY388" s="162" t="s">
        <v>219</v>
      </c>
    </row>
    <row r="389" spans="2:65" s="13" customFormat="1" ht="11.25">
      <c r="B389" s="171"/>
      <c r="D389" s="157" t="s">
        <v>303</v>
      </c>
      <c r="E389" s="172" t="s">
        <v>1</v>
      </c>
      <c r="F389" s="173" t="s">
        <v>362</v>
      </c>
      <c r="H389" s="174">
        <v>28.8</v>
      </c>
      <c r="I389" s="175"/>
      <c r="J389" s="175"/>
      <c r="M389" s="171"/>
      <c r="N389" s="176"/>
      <c r="X389" s="177"/>
      <c r="AT389" s="172" t="s">
        <v>303</v>
      </c>
      <c r="AU389" s="172" t="s">
        <v>150</v>
      </c>
      <c r="AV389" s="13" t="s">
        <v>158</v>
      </c>
      <c r="AW389" s="13" t="s">
        <v>4</v>
      </c>
      <c r="AX389" s="13" t="s">
        <v>87</v>
      </c>
      <c r="AY389" s="172" t="s">
        <v>219</v>
      </c>
    </row>
    <row r="390" spans="2:65" s="1" customFormat="1" ht="24.2" customHeight="1">
      <c r="B390" s="30"/>
      <c r="C390" s="142" t="s">
        <v>740</v>
      </c>
      <c r="D390" s="142" t="s">
        <v>220</v>
      </c>
      <c r="E390" s="143" t="s">
        <v>918</v>
      </c>
      <c r="F390" s="144" t="s">
        <v>919</v>
      </c>
      <c r="G390" s="145" t="s">
        <v>565</v>
      </c>
      <c r="H390" s="146">
        <v>201.6</v>
      </c>
      <c r="I390" s="147"/>
      <c r="J390" s="147"/>
      <c r="K390" s="148">
        <f>ROUND(P390*H390,2)</f>
        <v>0</v>
      </c>
      <c r="L390" s="149"/>
      <c r="M390" s="30"/>
      <c r="N390" s="150" t="s">
        <v>1</v>
      </c>
      <c r="O390" s="151" t="s">
        <v>43</v>
      </c>
      <c r="P390" s="152">
        <f>I390+J390</f>
        <v>0</v>
      </c>
      <c r="Q390" s="152">
        <f>ROUND(I390*H390,2)</f>
        <v>0</v>
      </c>
      <c r="R390" s="152">
        <f>ROUND(J390*H390,2)</f>
        <v>0</v>
      </c>
      <c r="T390" s="153">
        <f>S390*H390</f>
        <v>0</v>
      </c>
      <c r="U390" s="153">
        <v>0</v>
      </c>
      <c r="V390" s="153">
        <f>U390*H390</f>
        <v>0</v>
      </c>
      <c r="W390" s="153">
        <v>0</v>
      </c>
      <c r="X390" s="154">
        <f>W390*H390</f>
        <v>0</v>
      </c>
      <c r="AR390" s="155" t="s">
        <v>158</v>
      </c>
      <c r="AT390" s="155" t="s">
        <v>220</v>
      </c>
      <c r="AU390" s="155" t="s">
        <v>150</v>
      </c>
      <c r="AY390" s="15" t="s">
        <v>219</v>
      </c>
      <c r="BE390" s="156">
        <f>IF(O390="základní",K390,0)</f>
        <v>0</v>
      </c>
      <c r="BF390" s="156">
        <f>IF(O390="snížená",K390,0)</f>
        <v>0</v>
      </c>
      <c r="BG390" s="156">
        <f>IF(O390="zákl. přenesená",K390,0)</f>
        <v>0</v>
      </c>
      <c r="BH390" s="156">
        <f>IF(O390="sníž. přenesená",K390,0)</f>
        <v>0</v>
      </c>
      <c r="BI390" s="156">
        <f>IF(O390="nulová",K390,0)</f>
        <v>0</v>
      </c>
      <c r="BJ390" s="15" t="s">
        <v>87</v>
      </c>
      <c r="BK390" s="156">
        <f>ROUND(P390*H390,2)</f>
        <v>0</v>
      </c>
      <c r="BL390" s="15" t="s">
        <v>158</v>
      </c>
      <c r="BM390" s="155" t="s">
        <v>2041</v>
      </c>
    </row>
    <row r="391" spans="2:65" s="1" customFormat="1" ht="19.5">
      <c r="B391" s="30"/>
      <c r="D391" s="157" t="s">
        <v>226</v>
      </c>
      <c r="F391" s="158" t="s">
        <v>919</v>
      </c>
      <c r="I391" s="159"/>
      <c r="J391" s="159"/>
      <c r="M391" s="30"/>
      <c r="N391" s="160"/>
      <c r="X391" s="54"/>
      <c r="AT391" s="15" t="s">
        <v>226</v>
      </c>
      <c r="AU391" s="15" t="s">
        <v>150</v>
      </c>
    </row>
    <row r="392" spans="2:65" s="12" customFormat="1" ht="11.25">
      <c r="B392" s="161"/>
      <c r="D392" s="157" t="s">
        <v>303</v>
      </c>
      <c r="E392" s="162" t="s">
        <v>1</v>
      </c>
      <c r="F392" s="163" t="s">
        <v>2042</v>
      </c>
      <c r="H392" s="164">
        <v>201.6</v>
      </c>
      <c r="I392" s="165"/>
      <c r="J392" s="165"/>
      <c r="M392" s="161"/>
      <c r="N392" s="166"/>
      <c r="X392" s="167"/>
      <c r="AT392" s="162" t="s">
        <v>303</v>
      </c>
      <c r="AU392" s="162" t="s">
        <v>150</v>
      </c>
      <c r="AV392" s="12" t="s">
        <v>93</v>
      </c>
      <c r="AW392" s="12" t="s">
        <v>5</v>
      </c>
      <c r="AX392" s="12" t="s">
        <v>80</v>
      </c>
      <c r="AY392" s="162" t="s">
        <v>219</v>
      </c>
    </row>
    <row r="393" spans="2:65" s="13" customFormat="1" ht="11.25">
      <c r="B393" s="171"/>
      <c r="D393" s="157" t="s">
        <v>303</v>
      </c>
      <c r="E393" s="172" t="s">
        <v>1</v>
      </c>
      <c r="F393" s="173" t="s">
        <v>362</v>
      </c>
      <c r="H393" s="174">
        <v>201.6</v>
      </c>
      <c r="I393" s="175"/>
      <c r="J393" s="175"/>
      <c r="M393" s="171"/>
      <c r="N393" s="176"/>
      <c r="X393" s="177"/>
      <c r="AT393" s="172" t="s">
        <v>303</v>
      </c>
      <c r="AU393" s="172" t="s">
        <v>150</v>
      </c>
      <c r="AV393" s="13" t="s">
        <v>158</v>
      </c>
      <c r="AW393" s="13" t="s">
        <v>4</v>
      </c>
      <c r="AX393" s="13" t="s">
        <v>87</v>
      </c>
      <c r="AY393" s="172" t="s">
        <v>219</v>
      </c>
    </row>
    <row r="394" spans="2:65" s="1" customFormat="1" ht="24.2" customHeight="1">
      <c r="B394" s="30"/>
      <c r="C394" s="142" t="s">
        <v>744</v>
      </c>
      <c r="D394" s="142" t="s">
        <v>220</v>
      </c>
      <c r="E394" s="143" t="s">
        <v>923</v>
      </c>
      <c r="F394" s="144" t="s">
        <v>924</v>
      </c>
      <c r="G394" s="145" t="s">
        <v>565</v>
      </c>
      <c r="H394" s="146">
        <v>28.8</v>
      </c>
      <c r="I394" s="147"/>
      <c r="J394" s="147"/>
      <c r="K394" s="148">
        <f>ROUND(P394*H394,2)</f>
        <v>0</v>
      </c>
      <c r="L394" s="149"/>
      <c r="M394" s="30"/>
      <c r="N394" s="150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0</v>
      </c>
      <c r="V394" s="153">
        <f>U394*H394</f>
        <v>0</v>
      </c>
      <c r="W394" s="153">
        <v>0</v>
      </c>
      <c r="X394" s="154">
        <f>W394*H394</f>
        <v>0</v>
      </c>
      <c r="AR394" s="155" t="s">
        <v>158</v>
      </c>
      <c r="AT394" s="155" t="s">
        <v>220</v>
      </c>
      <c r="AU394" s="155" t="s">
        <v>150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2043</v>
      </c>
    </row>
    <row r="395" spans="2:65" s="1" customFormat="1" ht="19.5">
      <c r="B395" s="30"/>
      <c r="D395" s="157" t="s">
        <v>226</v>
      </c>
      <c r="F395" s="158" t="s">
        <v>926</v>
      </c>
      <c r="I395" s="159"/>
      <c r="J395" s="159"/>
      <c r="M395" s="30"/>
      <c r="N395" s="160"/>
      <c r="X395" s="54"/>
      <c r="AT395" s="15" t="s">
        <v>226</v>
      </c>
      <c r="AU395" s="15" t="s">
        <v>150</v>
      </c>
    </row>
    <row r="396" spans="2:65" s="12" customFormat="1" ht="11.25">
      <c r="B396" s="161"/>
      <c r="D396" s="157" t="s">
        <v>303</v>
      </c>
      <c r="E396" s="162" t="s">
        <v>1</v>
      </c>
      <c r="F396" s="163" t="s">
        <v>2040</v>
      </c>
      <c r="H396" s="164">
        <v>28.8</v>
      </c>
      <c r="I396" s="165"/>
      <c r="J396" s="165"/>
      <c r="M396" s="161"/>
      <c r="N396" s="166"/>
      <c r="X396" s="167"/>
      <c r="AT396" s="162" t="s">
        <v>303</v>
      </c>
      <c r="AU396" s="162" t="s">
        <v>150</v>
      </c>
      <c r="AV396" s="12" t="s">
        <v>93</v>
      </c>
      <c r="AW396" s="12" t="s">
        <v>5</v>
      </c>
      <c r="AX396" s="12" t="s">
        <v>80</v>
      </c>
      <c r="AY396" s="162" t="s">
        <v>219</v>
      </c>
    </row>
    <row r="397" spans="2:65" s="13" customFormat="1" ht="11.25">
      <c r="B397" s="171"/>
      <c r="D397" s="157" t="s">
        <v>303</v>
      </c>
      <c r="E397" s="172" t="s">
        <v>1</v>
      </c>
      <c r="F397" s="173" t="s">
        <v>362</v>
      </c>
      <c r="H397" s="174">
        <v>28.8</v>
      </c>
      <c r="I397" s="175"/>
      <c r="J397" s="175"/>
      <c r="M397" s="171"/>
      <c r="N397" s="176"/>
      <c r="X397" s="177"/>
      <c r="AT397" s="172" t="s">
        <v>303</v>
      </c>
      <c r="AU397" s="172" t="s">
        <v>150</v>
      </c>
      <c r="AV397" s="13" t="s">
        <v>158</v>
      </c>
      <c r="AW397" s="13" t="s">
        <v>4</v>
      </c>
      <c r="AX397" s="13" t="s">
        <v>87</v>
      </c>
      <c r="AY397" s="172" t="s">
        <v>219</v>
      </c>
    </row>
    <row r="398" spans="2:65" s="1" customFormat="1" ht="33" customHeight="1">
      <c r="B398" s="30"/>
      <c r="C398" s="142" t="s">
        <v>749</v>
      </c>
      <c r="D398" s="142" t="s">
        <v>220</v>
      </c>
      <c r="E398" s="143" t="s">
        <v>928</v>
      </c>
      <c r="F398" s="144" t="s">
        <v>929</v>
      </c>
      <c r="G398" s="145" t="s">
        <v>565</v>
      </c>
      <c r="H398" s="146">
        <v>57.6</v>
      </c>
      <c r="I398" s="147"/>
      <c r="J398" s="147"/>
      <c r="K398" s="148">
        <f>ROUND(P398*H398,2)</f>
        <v>0</v>
      </c>
      <c r="L398" s="149"/>
      <c r="M398" s="30"/>
      <c r="N398" s="150" t="s">
        <v>1</v>
      </c>
      <c r="O398" s="151" t="s">
        <v>43</v>
      </c>
      <c r="P398" s="152">
        <f>I398+J398</f>
        <v>0</v>
      </c>
      <c r="Q398" s="152">
        <f>ROUND(I398*H398,2)</f>
        <v>0</v>
      </c>
      <c r="R398" s="152">
        <f>ROUND(J398*H398,2)</f>
        <v>0</v>
      </c>
      <c r="T398" s="153">
        <f>S398*H398</f>
        <v>0</v>
      </c>
      <c r="U398" s="153">
        <v>0</v>
      </c>
      <c r="V398" s="153">
        <f>U398*H398</f>
        <v>0</v>
      </c>
      <c r="W398" s="153">
        <v>0</v>
      </c>
      <c r="X398" s="154">
        <f>W398*H398</f>
        <v>0</v>
      </c>
      <c r="AR398" s="155" t="s">
        <v>158</v>
      </c>
      <c r="AT398" s="155" t="s">
        <v>220</v>
      </c>
      <c r="AU398" s="155" t="s">
        <v>150</v>
      </c>
      <c r="AY398" s="15" t="s">
        <v>219</v>
      </c>
      <c r="BE398" s="156">
        <f>IF(O398="základní",K398,0)</f>
        <v>0</v>
      </c>
      <c r="BF398" s="156">
        <f>IF(O398="snížená",K398,0)</f>
        <v>0</v>
      </c>
      <c r="BG398" s="156">
        <f>IF(O398="zákl. přenesená",K398,0)</f>
        <v>0</v>
      </c>
      <c r="BH398" s="156">
        <f>IF(O398="sníž. přenesená",K398,0)</f>
        <v>0</v>
      </c>
      <c r="BI398" s="156">
        <f>IF(O398="nulová",K398,0)</f>
        <v>0</v>
      </c>
      <c r="BJ398" s="15" t="s">
        <v>87</v>
      </c>
      <c r="BK398" s="156">
        <f>ROUND(P398*H398,2)</f>
        <v>0</v>
      </c>
      <c r="BL398" s="15" t="s">
        <v>158</v>
      </c>
      <c r="BM398" s="155" t="s">
        <v>2044</v>
      </c>
    </row>
    <row r="399" spans="2:65" s="1" customFormat="1" ht="29.25">
      <c r="B399" s="30"/>
      <c r="D399" s="157" t="s">
        <v>226</v>
      </c>
      <c r="F399" s="158" t="s">
        <v>931</v>
      </c>
      <c r="I399" s="159"/>
      <c r="J399" s="159"/>
      <c r="M399" s="30"/>
      <c r="N399" s="160"/>
      <c r="X399" s="54"/>
      <c r="AT399" s="15" t="s">
        <v>226</v>
      </c>
      <c r="AU399" s="15" t="s">
        <v>150</v>
      </c>
    </row>
    <row r="400" spans="2:65" s="12" customFormat="1" ht="11.25">
      <c r="B400" s="161"/>
      <c r="D400" s="157" t="s">
        <v>303</v>
      </c>
      <c r="E400" s="162" t="s">
        <v>1</v>
      </c>
      <c r="F400" s="163" t="s">
        <v>2045</v>
      </c>
      <c r="H400" s="164">
        <v>57.6</v>
      </c>
      <c r="I400" s="165"/>
      <c r="J400" s="165"/>
      <c r="M400" s="161"/>
      <c r="N400" s="166"/>
      <c r="X400" s="167"/>
      <c r="AT400" s="162" t="s">
        <v>303</v>
      </c>
      <c r="AU400" s="162" t="s">
        <v>150</v>
      </c>
      <c r="AV400" s="12" t="s">
        <v>93</v>
      </c>
      <c r="AW400" s="12" t="s">
        <v>5</v>
      </c>
      <c r="AX400" s="12" t="s">
        <v>80</v>
      </c>
      <c r="AY400" s="162" t="s">
        <v>219</v>
      </c>
    </row>
    <row r="401" spans="2:65" s="13" customFormat="1" ht="11.25">
      <c r="B401" s="171"/>
      <c r="D401" s="157" t="s">
        <v>303</v>
      </c>
      <c r="E401" s="172" t="s">
        <v>1</v>
      </c>
      <c r="F401" s="173" t="s">
        <v>362</v>
      </c>
      <c r="H401" s="174">
        <v>57.6</v>
      </c>
      <c r="I401" s="175"/>
      <c r="J401" s="175"/>
      <c r="M401" s="171"/>
      <c r="N401" s="176"/>
      <c r="X401" s="177"/>
      <c r="AT401" s="172" t="s">
        <v>303</v>
      </c>
      <c r="AU401" s="172" t="s">
        <v>150</v>
      </c>
      <c r="AV401" s="13" t="s">
        <v>158</v>
      </c>
      <c r="AW401" s="13" t="s">
        <v>4</v>
      </c>
      <c r="AX401" s="13" t="s">
        <v>87</v>
      </c>
      <c r="AY401" s="172" t="s">
        <v>219</v>
      </c>
    </row>
    <row r="402" spans="2:65" s="1" customFormat="1" ht="24.2" customHeight="1">
      <c r="B402" s="30"/>
      <c r="C402" s="142" t="s">
        <v>753</v>
      </c>
      <c r="D402" s="142" t="s">
        <v>220</v>
      </c>
      <c r="E402" s="143" t="s">
        <v>934</v>
      </c>
      <c r="F402" s="144" t="s">
        <v>935</v>
      </c>
      <c r="G402" s="145" t="s">
        <v>565</v>
      </c>
      <c r="H402" s="146">
        <v>6</v>
      </c>
      <c r="I402" s="147"/>
      <c r="J402" s="147"/>
      <c r="K402" s="148">
        <f>ROUND(P402*H402,2)</f>
        <v>0</v>
      </c>
      <c r="L402" s="149"/>
      <c r="M402" s="30"/>
      <c r="N402" s="150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0</v>
      </c>
      <c r="V402" s="153">
        <f>U402*H402</f>
        <v>0</v>
      </c>
      <c r="W402" s="153">
        <v>0</v>
      </c>
      <c r="X402" s="154">
        <f>W402*H402</f>
        <v>0</v>
      </c>
      <c r="AR402" s="155" t="s">
        <v>158</v>
      </c>
      <c r="AT402" s="155" t="s">
        <v>220</v>
      </c>
      <c r="AU402" s="155" t="s">
        <v>150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2046</v>
      </c>
    </row>
    <row r="403" spans="2:65" s="1" customFormat="1" ht="29.25">
      <c r="B403" s="30"/>
      <c r="D403" s="157" t="s">
        <v>226</v>
      </c>
      <c r="F403" s="158" t="s">
        <v>937</v>
      </c>
      <c r="I403" s="159"/>
      <c r="J403" s="159"/>
      <c r="M403" s="30"/>
      <c r="N403" s="160"/>
      <c r="X403" s="54"/>
      <c r="AT403" s="15" t="s">
        <v>226</v>
      </c>
      <c r="AU403" s="15" t="s">
        <v>150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2047</v>
      </c>
      <c r="H404" s="164">
        <v>6</v>
      </c>
      <c r="I404" s="165"/>
      <c r="J404" s="165"/>
      <c r="M404" s="161"/>
      <c r="N404" s="166"/>
      <c r="X404" s="167"/>
      <c r="AT404" s="162" t="s">
        <v>303</v>
      </c>
      <c r="AU404" s="162" t="s">
        <v>150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24.2" customHeight="1">
      <c r="B405" s="30"/>
      <c r="C405" s="142" t="s">
        <v>759</v>
      </c>
      <c r="D405" s="142" t="s">
        <v>220</v>
      </c>
      <c r="E405" s="143" t="s">
        <v>1806</v>
      </c>
      <c r="F405" s="144" t="s">
        <v>1807</v>
      </c>
      <c r="G405" s="145" t="s">
        <v>565</v>
      </c>
      <c r="H405" s="146">
        <v>3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</v>
      </c>
      <c r="V405" s="153">
        <f>U405*H405</f>
        <v>0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150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2048</v>
      </c>
    </row>
    <row r="406" spans="2:65" s="1" customFormat="1" ht="29.25">
      <c r="B406" s="30"/>
      <c r="D406" s="157" t="s">
        <v>226</v>
      </c>
      <c r="F406" s="158" t="s">
        <v>1809</v>
      </c>
      <c r="I406" s="159"/>
      <c r="J406" s="159"/>
      <c r="M406" s="30"/>
      <c r="N406" s="160"/>
      <c r="X406" s="54"/>
      <c r="AT406" s="15" t="s">
        <v>226</v>
      </c>
      <c r="AU406" s="15" t="s">
        <v>150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150</v>
      </c>
      <c r="H407" s="164">
        <v>3</v>
      </c>
      <c r="I407" s="165"/>
      <c r="J407" s="165"/>
      <c r="M407" s="161"/>
      <c r="N407" s="188"/>
      <c r="O407" s="189"/>
      <c r="P407" s="189"/>
      <c r="Q407" s="189"/>
      <c r="R407" s="189"/>
      <c r="S407" s="189"/>
      <c r="T407" s="189"/>
      <c r="U407" s="189"/>
      <c r="V407" s="189"/>
      <c r="W407" s="189"/>
      <c r="X407" s="190"/>
      <c r="AT407" s="162" t="s">
        <v>303</v>
      </c>
      <c r="AU407" s="162" t="s">
        <v>150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6.95" customHeight="1">
      <c r="B408" s="42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30"/>
    </row>
  </sheetData>
  <sheetProtection algorithmName="SHA-512" hashValue="chiSxOrLioeghOevFN4s2+0VcVz9exNbYwHXtLG9EzK/Xhi8t2675aOM6IiLn6av/H6kA4SmLUcMQ2Zc8qEfVw==" saltValue="4ltElEPX1V5FrxJhvL9yFEgDx2bBGNYuxTG3s2FkVui8n0N7gCsgdTYeJegzbz9i0xAG9f9LoIcghp2TLq2jxQ==" spinCount="100000" sheet="1" objects="1" scenarios="1" formatColumns="0" formatRows="0" autoFilter="0"/>
  <autoFilter ref="C132:L407" xr:uid="{00000000-0009-0000-0000-00000A000000}"/>
  <mergeCells count="12">
    <mergeCell ref="E125:H125"/>
    <mergeCell ref="M2:Z2"/>
    <mergeCell ref="E84:H84"/>
    <mergeCell ref="E86:H86"/>
    <mergeCell ref="E88:H88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46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125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2049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ROUND(K132,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ROUND((SUM(BE132:BE462)),  2)</f>
        <v>0</v>
      </c>
      <c r="I37" s="99">
        <v>0.21</v>
      </c>
      <c r="K37" s="86">
        <f>ROUND(((SUM(BE132:BE462))*I37),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ROUND((SUM(BF132:BF462)),  2)</f>
        <v>0</v>
      </c>
      <c r="I38" s="99">
        <v>0.12</v>
      </c>
      <c r="K38" s="86">
        <f>ROUND(((SUM(BF132:BF462))*I38),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ROUND((SUM(BG132:BG462)),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ROUND((SUM(BH132:BH462)),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ROUND((SUM(BI132:BI462)),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2022_4.10 - IO 06.2  Stoka F1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Q132</f>
        <v>0</v>
      </c>
      <c r="J97" s="64">
        <f t="shared" si="0"/>
        <v>0</v>
      </c>
      <c r="K97" s="64">
        <f>K132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K133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K134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Q246</f>
        <v>0</v>
      </c>
      <c r="J100" s="118">
        <f>R246</f>
        <v>0</v>
      </c>
      <c r="K100" s="118">
        <f>K246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Q250</f>
        <v>0</v>
      </c>
      <c r="J101" s="118">
        <f>R250</f>
        <v>0</v>
      </c>
      <c r="K101" s="118">
        <f>K250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Q254</f>
        <v>0</v>
      </c>
      <c r="J102" s="118">
        <f>R254</f>
        <v>0</v>
      </c>
      <c r="K102" s="118">
        <f>K254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Q264</f>
        <v>0</v>
      </c>
      <c r="J103" s="118">
        <f>R264</f>
        <v>0</v>
      </c>
      <c r="K103" s="118">
        <f>K264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Q274</f>
        <v>0</v>
      </c>
      <c r="J104" s="118">
        <f>R274</f>
        <v>0</v>
      </c>
      <c r="K104" s="118">
        <f>K274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Q278</f>
        <v>0</v>
      </c>
      <c r="J105" s="118">
        <f>R278</f>
        <v>0</v>
      </c>
      <c r="K105" s="118">
        <f>K278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Q421</f>
        <v>0</v>
      </c>
      <c r="J106" s="118">
        <f>R421</f>
        <v>0</v>
      </c>
      <c r="K106" s="118">
        <f>K421</f>
        <v>0</v>
      </c>
      <c r="M106" s="115"/>
    </row>
    <row r="107" spans="2:47" s="9" customFormat="1" ht="19.899999999999999" customHeight="1">
      <c r="B107" s="115"/>
      <c r="D107" s="116" t="s">
        <v>342</v>
      </c>
      <c r="E107" s="117"/>
      <c r="F107" s="117"/>
      <c r="G107" s="117"/>
      <c r="H107" s="117"/>
      <c r="I107" s="118">
        <f>Q431</f>
        <v>0</v>
      </c>
      <c r="J107" s="118">
        <f>R431</f>
        <v>0</v>
      </c>
      <c r="K107" s="118">
        <f>K431</f>
        <v>0</v>
      </c>
      <c r="M107" s="115"/>
    </row>
    <row r="108" spans="2:47" s="8" customFormat="1" ht="24.95" customHeight="1">
      <c r="B108" s="111"/>
      <c r="D108" s="112" t="s">
        <v>344</v>
      </c>
      <c r="E108" s="113"/>
      <c r="F108" s="113"/>
      <c r="G108" s="113"/>
      <c r="H108" s="113"/>
      <c r="I108" s="114">
        <f>Q435</f>
        <v>0</v>
      </c>
      <c r="J108" s="114">
        <f>R435</f>
        <v>0</v>
      </c>
      <c r="K108" s="114">
        <f>K435</f>
        <v>0</v>
      </c>
      <c r="M108" s="111"/>
    </row>
    <row r="109" spans="2:47" s="9" customFormat="1" ht="19.899999999999999" customHeight="1">
      <c r="B109" s="115"/>
      <c r="D109" s="116" t="s">
        <v>345</v>
      </c>
      <c r="E109" s="117"/>
      <c r="F109" s="117"/>
      <c r="G109" s="117"/>
      <c r="H109" s="117"/>
      <c r="I109" s="118">
        <f>Q436</f>
        <v>0</v>
      </c>
      <c r="J109" s="118">
        <f>R436</f>
        <v>0</v>
      </c>
      <c r="K109" s="118">
        <f>K436</f>
        <v>0</v>
      </c>
      <c r="M109" s="115"/>
    </row>
    <row r="110" spans="2:47" s="9" customFormat="1" ht="14.85" customHeight="1">
      <c r="B110" s="115"/>
      <c r="D110" s="116" t="s">
        <v>341</v>
      </c>
      <c r="E110" s="117"/>
      <c r="F110" s="117"/>
      <c r="G110" s="117"/>
      <c r="H110" s="117"/>
      <c r="I110" s="118">
        <f>Q440</f>
        <v>0</v>
      </c>
      <c r="J110" s="118">
        <f>R440</f>
        <v>0</v>
      </c>
      <c r="K110" s="118">
        <f>K440</f>
        <v>0</v>
      </c>
      <c r="M110" s="115"/>
    </row>
    <row r="111" spans="2:47" s="1" customFormat="1" ht="21.75" customHeight="1">
      <c r="B111" s="30"/>
      <c r="M111" s="30"/>
    </row>
    <row r="112" spans="2:47" s="1" customFormat="1" ht="6.95" customHeight="1"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30"/>
    </row>
    <row r="116" spans="2:13" s="1" customFormat="1" ht="6.95" customHeight="1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0"/>
    </row>
    <row r="117" spans="2:13" s="1" customFormat="1" ht="24.95" customHeight="1">
      <c r="B117" s="30"/>
      <c r="C117" s="19" t="s">
        <v>199</v>
      </c>
      <c r="M117" s="30"/>
    </row>
    <row r="118" spans="2:13" s="1" customFormat="1" ht="6.95" customHeight="1">
      <c r="B118" s="30"/>
      <c r="M118" s="30"/>
    </row>
    <row r="119" spans="2:13" s="1" customFormat="1" ht="12" customHeight="1">
      <c r="B119" s="30"/>
      <c r="C119" s="25" t="s">
        <v>17</v>
      </c>
      <c r="M119" s="30"/>
    </row>
    <row r="120" spans="2:13" s="1" customFormat="1" ht="16.5" customHeight="1">
      <c r="B120" s="30"/>
      <c r="E120" s="234" t="str">
        <f>E7</f>
        <v>Splašková kanalizace Lada</v>
      </c>
      <c r="F120" s="235"/>
      <c r="G120" s="235"/>
      <c r="H120" s="235"/>
      <c r="M120" s="30"/>
    </row>
    <row r="121" spans="2:13" ht="12" customHeight="1">
      <c r="B121" s="18"/>
      <c r="C121" s="25" t="s">
        <v>170</v>
      </c>
      <c r="M121" s="18"/>
    </row>
    <row r="122" spans="2:13" s="1" customFormat="1" ht="16.5" customHeight="1">
      <c r="B122" s="30"/>
      <c r="E122" s="234" t="s">
        <v>171</v>
      </c>
      <c r="F122" s="236"/>
      <c r="G122" s="236"/>
      <c r="H122" s="236"/>
      <c r="M122" s="30"/>
    </row>
    <row r="123" spans="2:13" s="1" customFormat="1" ht="12" customHeight="1">
      <c r="B123" s="30"/>
      <c r="C123" s="25" t="s">
        <v>172</v>
      </c>
      <c r="M123" s="30"/>
    </row>
    <row r="124" spans="2:13" s="1" customFormat="1" ht="16.5" customHeight="1">
      <c r="B124" s="30"/>
      <c r="E124" s="195" t="str">
        <f>E11</f>
        <v>2022_4.10 - IO 06.2  Stoka F1</v>
      </c>
      <c r="F124" s="236"/>
      <c r="G124" s="236"/>
      <c r="H124" s="236"/>
      <c r="M124" s="30"/>
    </row>
    <row r="125" spans="2:13" s="1" customFormat="1" ht="6.95" customHeight="1">
      <c r="B125" s="30"/>
      <c r="M125" s="30"/>
    </row>
    <row r="126" spans="2:13" s="1" customFormat="1" ht="12" customHeight="1">
      <c r="B126" s="30"/>
      <c r="C126" s="25" t="s">
        <v>21</v>
      </c>
      <c r="F126" s="23" t="str">
        <f>F14</f>
        <v>Česká Lípa</v>
      </c>
      <c r="I126" s="25" t="s">
        <v>23</v>
      </c>
      <c r="J126" s="50" t="str">
        <f>IF(J14="","",J14)</f>
        <v>2. 4. 2025</v>
      </c>
      <c r="M126" s="30"/>
    </row>
    <row r="127" spans="2:13" s="1" customFormat="1" ht="6.95" customHeight="1">
      <c r="B127" s="30"/>
      <c r="M127" s="30"/>
    </row>
    <row r="128" spans="2:13" s="1" customFormat="1" ht="25.7" customHeight="1">
      <c r="B128" s="30"/>
      <c r="C128" s="25" t="s">
        <v>25</v>
      </c>
      <c r="F128" s="23" t="str">
        <f>E17</f>
        <v>Město Česká Lípa</v>
      </c>
      <c r="I128" s="25" t="s">
        <v>32</v>
      </c>
      <c r="J128" s="28" t="str">
        <f>E23</f>
        <v>Vodohospodářský rozvoj a výstavba a.s.</v>
      </c>
      <c r="M128" s="30"/>
    </row>
    <row r="129" spans="2:65" s="1" customFormat="1" ht="15.2" customHeight="1">
      <c r="B129" s="30"/>
      <c r="C129" s="25" t="s">
        <v>30</v>
      </c>
      <c r="F129" s="23" t="str">
        <f>IF(E20="","",E20)</f>
        <v>Vyplň údaj</v>
      </c>
      <c r="I129" s="25" t="s">
        <v>35</v>
      </c>
      <c r="J129" s="28" t="str">
        <f>E26</f>
        <v>Dvořák</v>
      </c>
      <c r="M129" s="30"/>
    </row>
    <row r="130" spans="2:65" s="1" customFormat="1" ht="10.35" customHeight="1">
      <c r="B130" s="30"/>
      <c r="M130" s="30"/>
    </row>
    <row r="131" spans="2:65" s="10" customFormat="1" ht="29.25" customHeight="1">
      <c r="B131" s="119"/>
      <c r="C131" s="120" t="s">
        <v>200</v>
      </c>
      <c r="D131" s="121" t="s">
        <v>63</v>
      </c>
      <c r="E131" s="121" t="s">
        <v>59</v>
      </c>
      <c r="F131" s="121" t="s">
        <v>60</v>
      </c>
      <c r="G131" s="121" t="s">
        <v>201</v>
      </c>
      <c r="H131" s="121" t="s">
        <v>202</v>
      </c>
      <c r="I131" s="121" t="s">
        <v>203</v>
      </c>
      <c r="J131" s="121" t="s">
        <v>204</v>
      </c>
      <c r="K131" s="122" t="s">
        <v>190</v>
      </c>
      <c r="L131" s="123" t="s">
        <v>205</v>
      </c>
      <c r="M131" s="119"/>
      <c r="N131" s="57" t="s">
        <v>1</v>
      </c>
      <c r="O131" s="58" t="s">
        <v>42</v>
      </c>
      <c r="P131" s="58" t="s">
        <v>206</v>
      </c>
      <c r="Q131" s="58" t="s">
        <v>207</v>
      </c>
      <c r="R131" s="58" t="s">
        <v>208</v>
      </c>
      <c r="S131" s="58" t="s">
        <v>209</v>
      </c>
      <c r="T131" s="58" t="s">
        <v>210</v>
      </c>
      <c r="U131" s="58" t="s">
        <v>211</v>
      </c>
      <c r="V131" s="58" t="s">
        <v>212</v>
      </c>
      <c r="W131" s="58" t="s">
        <v>213</v>
      </c>
      <c r="X131" s="59" t="s">
        <v>214</v>
      </c>
    </row>
    <row r="132" spans="2:65" s="1" customFormat="1" ht="22.9" customHeight="1">
      <c r="B132" s="30"/>
      <c r="C132" s="62" t="s">
        <v>215</v>
      </c>
      <c r="K132" s="124">
        <f>BK132</f>
        <v>0</v>
      </c>
      <c r="M132" s="30"/>
      <c r="N132" s="60"/>
      <c r="O132" s="51"/>
      <c r="P132" s="51"/>
      <c r="Q132" s="125">
        <f>Q133+Q435</f>
        <v>0</v>
      </c>
      <c r="R132" s="125">
        <f>R133+R435</f>
        <v>0</v>
      </c>
      <c r="S132" s="51"/>
      <c r="T132" s="126">
        <f>T133+T435</f>
        <v>0</v>
      </c>
      <c r="U132" s="51"/>
      <c r="V132" s="126">
        <f>V133+V435</f>
        <v>65.590467999999987</v>
      </c>
      <c r="W132" s="51"/>
      <c r="X132" s="127">
        <f>X133+X435</f>
        <v>17.095999999999997</v>
      </c>
      <c r="AT132" s="15" t="s">
        <v>79</v>
      </c>
      <c r="AU132" s="15" t="s">
        <v>192</v>
      </c>
      <c r="BK132" s="128">
        <f>BK133+BK435</f>
        <v>0</v>
      </c>
    </row>
    <row r="133" spans="2:65" s="11" customFormat="1" ht="25.9" customHeight="1">
      <c r="B133" s="129"/>
      <c r="D133" s="130" t="s">
        <v>79</v>
      </c>
      <c r="E133" s="131" t="s">
        <v>348</v>
      </c>
      <c r="F133" s="131" t="s">
        <v>349</v>
      </c>
      <c r="I133" s="132"/>
      <c r="J133" s="132"/>
      <c r="K133" s="133">
        <f>BK133</f>
        <v>0</v>
      </c>
      <c r="M133" s="129"/>
      <c r="N133" s="134"/>
      <c r="Q133" s="135">
        <f>Q134+Q246+Q250+Q254+Q264+Q274+Q278+Q421+Q431</f>
        <v>0</v>
      </c>
      <c r="R133" s="135">
        <f>R134+R246+R250+R254+R264+R274+R278+R421+R431</f>
        <v>0</v>
      </c>
      <c r="T133" s="136">
        <f>T134+T246+T250+T254+T264+T274+T278+T421+T431</f>
        <v>0</v>
      </c>
      <c r="V133" s="136">
        <f>V134+V246+V250+V254+V264+V274+V278+V421+V431</f>
        <v>65.590467999999987</v>
      </c>
      <c r="X133" s="137">
        <f>X134+X246+X250+X254+X264+X274+X278+X421+X431</f>
        <v>17.095999999999997</v>
      </c>
      <c r="AR133" s="130" t="s">
        <v>87</v>
      </c>
      <c r="AT133" s="138" t="s">
        <v>79</v>
      </c>
      <c r="AU133" s="138" t="s">
        <v>80</v>
      </c>
      <c r="AY133" s="130" t="s">
        <v>219</v>
      </c>
      <c r="BK133" s="139">
        <f>BK134+BK246+BK250+BK254+BK264+BK274+BK278+BK421+BK431</f>
        <v>0</v>
      </c>
    </row>
    <row r="134" spans="2:65" s="11" customFormat="1" ht="22.9" customHeight="1">
      <c r="B134" s="129"/>
      <c r="D134" s="130" t="s">
        <v>79</v>
      </c>
      <c r="E134" s="140" t="s">
        <v>87</v>
      </c>
      <c r="F134" s="140" t="s">
        <v>350</v>
      </c>
      <c r="I134" s="132"/>
      <c r="J134" s="132"/>
      <c r="K134" s="141">
        <f>BK134</f>
        <v>0</v>
      </c>
      <c r="M134" s="129"/>
      <c r="N134" s="134"/>
      <c r="Q134" s="135">
        <f>SUM(Q135:Q245)</f>
        <v>0</v>
      </c>
      <c r="R134" s="135">
        <f>SUM(R135:R245)</f>
        <v>0</v>
      </c>
      <c r="T134" s="136">
        <f>SUM(T135:T245)</f>
        <v>0</v>
      </c>
      <c r="V134" s="136">
        <f>SUM(V135:V245)</f>
        <v>38.646551999999993</v>
      </c>
      <c r="X134" s="137">
        <f>SUM(X135:X245)</f>
        <v>14.615999999999998</v>
      </c>
      <c r="AR134" s="130" t="s">
        <v>87</v>
      </c>
      <c r="AT134" s="138" t="s">
        <v>79</v>
      </c>
      <c r="AU134" s="138" t="s">
        <v>87</v>
      </c>
      <c r="AY134" s="130" t="s">
        <v>219</v>
      </c>
      <c r="BK134" s="139">
        <f>SUM(BK135:BK245)</f>
        <v>0</v>
      </c>
    </row>
    <row r="135" spans="2:65" s="1" customFormat="1" ht="24.2" customHeight="1">
      <c r="B135" s="30"/>
      <c r="C135" s="142" t="s">
        <v>87</v>
      </c>
      <c r="D135" s="142" t="s">
        <v>220</v>
      </c>
      <c r="E135" s="143" t="s">
        <v>351</v>
      </c>
      <c r="F135" s="144" t="s">
        <v>352</v>
      </c>
      <c r="G135" s="145" t="s">
        <v>353</v>
      </c>
      <c r="H135" s="146">
        <v>50.4</v>
      </c>
      <c r="I135" s="147"/>
      <c r="J135" s="147"/>
      <c r="K135" s="148">
        <f>ROUND(P135*H135,2)</f>
        <v>0</v>
      </c>
      <c r="L135" s="149"/>
      <c r="M135" s="30"/>
      <c r="N135" s="150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0</v>
      </c>
      <c r="V135" s="153">
        <f>U135*H135</f>
        <v>0</v>
      </c>
      <c r="W135" s="153">
        <v>0.28999999999999998</v>
      </c>
      <c r="X135" s="154">
        <f>W135*H135</f>
        <v>14.615999999999998</v>
      </c>
      <c r="AR135" s="155" t="s">
        <v>158</v>
      </c>
      <c r="AT135" s="155" t="s">
        <v>220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158</v>
      </c>
      <c r="BM135" s="155" t="s">
        <v>2050</v>
      </c>
    </row>
    <row r="136" spans="2:65" s="1" customFormat="1" ht="39">
      <c r="B136" s="30"/>
      <c r="D136" s="157" t="s">
        <v>226</v>
      </c>
      <c r="F136" s="158" t="s">
        <v>355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2" customFormat="1" ht="11.25">
      <c r="B137" s="161"/>
      <c r="D137" s="157" t="s">
        <v>303</v>
      </c>
      <c r="E137" s="162" t="s">
        <v>1</v>
      </c>
      <c r="F137" s="163" t="s">
        <v>2051</v>
      </c>
      <c r="H137" s="164">
        <v>50.4</v>
      </c>
      <c r="I137" s="165"/>
      <c r="J137" s="165"/>
      <c r="M137" s="161"/>
      <c r="N137" s="166"/>
      <c r="X137" s="167"/>
      <c r="AT137" s="162" t="s">
        <v>303</v>
      </c>
      <c r="AU137" s="162" t="s">
        <v>93</v>
      </c>
      <c r="AV137" s="12" t="s">
        <v>93</v>
      </c>
      <c r="AW137" s="12" t="s">
        <v>5</v>
      </c>
      <c r="AX137" s="12" t="s">
        <v>87</v>
      </c>
      <c r="AY137" s="162" t="s">
        <v>219</v>
      </c>
    </row>
    <row r="138" spans="2:65" s="1" customFormat="1" ht="16.5" customHeight="1">
      <c r="B138" s="30"/>
      <c r="C138" s="142" t="s">
        <v>93</v>
      </c>
      <c r="D138" s="142" t="s">
        <v>220</v>
      </c>
      <c r="E138" s="143" t="s">
        <v>368</v>
      </c>
      <c r="F138" s="144" t="s">
        <v>369</v>
      </c>
      <c r="G138" s="145" t="s">
        <v>370</v>
      </c>
      <c r="H138" s="146">
        <v>10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7.1900000000000002E-3</v>
      </c>
      <c r="V138" s="153">
        <f>U138*H138</f>
        <v>7.1900000000000006E-2</v>
      </c>
      <c r="W138" s="153">
        <v>0</v>
      </c>
      <c r="X138" s="154">
        <f>W138*H138</f>
        <v>0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2052</v>
      </c>
    </row>
    <row r="139" spans="2:65" s="1" customFormat="1" ht="11.25">
      <c r="B139" s="30"/>
      <c r="D139" s="157" t="s">
        <v>226</v>
      </c>
      <c r="F139" s="158" t="s">
        <v>372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265</v>
      </c>
      <c r="H140" s="164">
        <v>10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150</v>
      </c>
      <c r="D141" s="142" t="s">
        <v>220</v>
      </c>
      <c r="E141" s="143" t="s">
        <v>374</v>
      </c>
      <c r="F141" s="144" t="s">
        <v>375</v>
      </c>
      <c r="G141" s="145" t="s">
        <v>376</v>
      </c>
      <c r="H141" s="146">
        <v>8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4.0000000000000003E-5</v>
      </c>
      <c r="V141" s="153">
        <f>U141*H141</f>
        <v>3.2000000000000003E-4</v>
      </c>
      <c r="W141" s="153">
        <v>0</v>
      </c>
      <c r="X141" s="154">
        <f>W141*H141</f>
        <v>0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2053</v>
      </c>
    </row>
    <row r="142" spans="2:65" s="1" customFormat="1" ht="19.5">
      <c r="B142" s="30"/>
      <c r="D142" s="157" t="s">
        <v>226</v>
      </c>
      <c r="F142" s="158" t="s">
        <v>378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2054</v>
      </c>
      <c r="H143" s="164">
        <v>8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87</v>
      </c>
      <c r="AY143" s="162" t="s">
        <v>219</v>
      </c>
    </row>
    <row r="144" spans="2:65" s="1" customFormat="1" ht="24.2" customHeight="1">
      <c r="B144" s="30"/>
      <c r="C144" s="142" t="s">
        <v>158</v>
      </c>
      <c r="D144" s="142" t="s">
        <v>220</v>
      </c>
      <c r="E144" s="143" t="s">
        <v>380</v>
      </c>
      <c r="F144" s="144" t="s">
        <v>381</v>
      </c>
      <c r="G144" s="145" t="s">
        <v>382</v>
      </c>
      <c r="H144" s="146">
        <v>2</v>
      </c>
      <c r="I144" s="147"/>
      <c r="J144" s="147"/>
      <c r="K144" s="148">
        <f>ROUND(P144*H144,2)</f>
        <v>0</v>
      </c>
      <c r="L144" s="149"/>
      <c r="M144" s="30"/>
      <c r="N144" s="150" t="s">
        <v>1</v>
      </c>
      <c r="O144" s="151" t="s">
        <v>43</v>
      </c>
      <c r="P144" s="152">
        <f>I144+J144</f>
        <v>0</v>
      </c>
      <c r="Q144" s="152">
        <f>ROUND(I144*H144,2)</f>
        <v>0</v>
      </c>
      <c r="R144" s="152">
        <f>ROUND(J144*H144,2)</f>
        <v>0</v>
      </c>
      <c r="T144" s="153">
        <f>S144*H144</f>
        <v>0</v>
      </c>
      <c r="U144" s="153">
        <v>0</v>
      </c>
      <c r="V144" s="153">
        <f>U144*H144</f>
        <v>0</v>
      </c>
      <c r="W144" s="153">
        <v>0</v>
      </c>
      <c r="X144" s="154">
        <f>W144*H144</f>
        <v>0</v>
      </c>
      <c r="AR144" s="155" t="s">
        <v>158</v>
      </c>
      <c r="AT144" s="155" t="s">
        <v>220</v>
      </c>
      <c r="AU144" s="155" t="s">
        <v>93</v>
      </c>
      <c r="AY144" s="15" t="s">
        <v>219</v>
      </c>
      <c r="BE144" s="156">
        <f>IF(O144="základní",K144,0)</f>
        <v>0</v>
      </c>
      <c r="BF144" s="156">
        <f>IF(O144="snížená",K144,0)</f>
        <v>0</v>
      </c>
      <c r="BG144" s="156">
        <f>IF(O144="zákl. přenesená",K144,0)</f>
        <v>0</v>
      </c>
      <c r="BH144" s="156">
        <f>IF(O144="sníž. přenesená",K144,0)</f>
        <v>0</v>
      </c>
      <c r="BI144" s="156">
        <f>IF(O144="nulová",K144,0)</f>
        <v>0</v>
      </c>
      <c r="BJ144" s="15" t="s">
        <v>87</v>
      </c>
      <c r="BK144" s="156">
        <f>ROUND(P144*H144,2)</f>
        <v>0</v>
      </c>
      <c r="BL144" s="15" t="s">
        <v>158</v>
      </c>
      <c r="BM144" s="155" t="s">
        <v>2055</v>
      </c>
    </row>
    <row r="145" spans="2:65" s="1" customFormat="1" ht="19.5">
      <c r="B145" s="30"/>
      <c r="D145" s="157" t="s">
        <v>226</v>
      </c>
      <c r="F145" s="158" t="s">
        <v>384</v>
      </c>
      <c r="I145" s="159"/>
      <c r="J145" s="159"/>
      <c r="M145" s="30"/>
      <c r="N145" s="160"/>
      <c r="X145" s="54"/>
      <c r="AT145" s="15" t="s">
        <v>226</v>
      </c>
      <c r="AU145" s="15" t="s">
        <v>93</v>
      </c>
    </row>
    <row r="146" spans="2:65" s="12" customFormat="1" ht="11.25">
      <c r="B146" s="161"/>
      <c r="D146" s="157" t="s">
        <v>303</v>
      </c>
      <c r="E146" s="162" t="s">
        <v>1</v>
      </c>
      <c r="F146" s="163" t="s">
        <v>93</v>
      </c>
      <c r="H146" s="164">
        <v>2</v>
      </c>
      <c r="I146" s="165"/>
      <c r="J146" s="165"/>
      <c r="M146" s="161"/>
      <c r="N146" s="166"/>
      <c r="X146" s="167"/>
      <c r="AT146" s="162" t="s">
        <v>303</v>
      </c>
      <c r="AU146" s="162" t="s">
        <v>93</v>
      </c>
      <c r="AV146" s="12" t="s">
        <v>93</v>
      </c>
      <c r="AW146" s="12" t="s">
        <v>5</v>
      </c>
      <c r="AX146" s="12" t="s">
        <v>87</v>
      </c>
      <c r="AY146" s="162" t="s">
        <v>219</v>
      </c>
    </row>
    <row r="147" spans="2:65" s="1" customFormat="1" ht="24.2" customHeight="1">
      <c r="B147" s="30"/>
      <c r="C147" s="142" t="s">
        <v>218</v>
      </c>
      <c r="D147" s="142" t="s">
        <v>220</v>
      </c>
      <c r="E147" s="143" t="s">
        <v>386</v>
      </c>
      <c r="F147" s="144" t="s">
        <v>387</v>
      </c>
      <c r="G147" s="145" t="s">
        <v>370</v>
      </c>
      <c r="H147" s="146">
        <v>2</v>
      </c>
      <c r="I147" s="147"/>
      <c r="J147" s="147"/>
      <c r="K147" s="148">
        <f>ROUND(P147*H147,2)</f>
        <v>0</v>
      </c>
      <c r="L147" s="149"/>
      <c r="M147" s="30"/>
      <c r="N147" s="150" t="s">
        <v>1</v>
      </c>
      <c r="O147" s="151" t="s">
        <v>43</v>
      </c>
      <c r="P147" s="152">
        <f>I147+J147</f>
        <v>0</v>
      </c>
      <c r="Q147" s="152">
        <f>ROUND(I147*H147,2)</f>
        <v>0</v>
      </c>
      <c r="R147" s="152">
        <f>ROUND(J147*H147,2)</f>
        <v>0</v>
      </c>
      <c r="T147" s="153">
        <f>S147*H147</f>
        <v>0</v>
      </c>
      <c r="U147" s="153">
        <v>8.6800000000000002E-3</v>
      </c>
      <c r="V147" s="153">
        <f>U147*H147</f>
        <v>1.736E-2</v>
      </c>
      <c r="W147" s="153">
        <v>0</v>
      </c>
      <c r="X147" s="154">
        <f>W147*H147</f>
        <v>0</v>
      </c>
      <c r="AR147" s="155" t="s">
        <v>158</v>
      </c>
      <c r="AT147" s="155" t="s">
        <v>220</v>
      </c>
      <c r="AU147" s="155" t="s">
        <v>93</v>
      </c>
      <c r="AY147" s="15" t="s">
        <v>219</v>
      </c>
      <c r="BE147" s="156">
        <f>IF(O147="základní",K147,0)</f>
        <v>0</v>
      </c>
      <c r="BF147" s="156">
        <f>IF(O147="snížená",K147,0)</f>
        <v>0</v>
      </c>
      <c r="BG147" s="156">
        <f>IF(O147="zákl. přenesená",K147,0)</f>
        <v>0</v>
      </c>
      <c r="BH147" s="156">
        <f>IF(O147="sníž. přenesená",K147,0)</f>
        <v>0</v>
      </c>
      <c r="BI147" s="156">
        <f>IF(O147="nulová",K147,0)</f>
        <v>0</v>
      </c>
      <c r="BJ147" s="15" t="s">
        <v>87</v>
      </c>
      <c r="BK147" s="156">
        <f>ROUND(P147*H147,2)</f>
        <v>0</v>
      </c>
      <c r="BL147" s="15" t="s">
        <v>158</v>
      </c>
      <c r="BM147" s="155" t="s">
        <v>2056</v>
      </c>
    </row>
    <row r="148" spans="2:65" s="1" customFormat="1" ht="58.5">
      <c r="B148" s="30"/>
      <c r="D148" s="157" t="s">
        <v>226</v>
      </c>
      <c r="F148" s="158" t="s">
        <v>389</v>
      </c>
      <c r="I148" s="159"/>
      <c r="J148" s="159"/>
      <c r="M148" s="30"/>
      <c r="N148" s="160"/>
      <c r="X148" s="54"/>
      <c r="AT148" s="15" t="s">
        <v>226</v>
      </c>
      <c r="AU148" s="15" t="s">
        <v>93</v>
      </c>
    </row>
    <row r="149" spans="2:65" s="12" customFormat="1" ht="11.25">
      <c r="B149" s="161"/>
      <c r="D149" s="157" t="s">
        <v>303</v>
      </c>
      <c r="E149" s="162" t="s">
        <v>1</v>
      </c>
      <c r="F149" s="163" t="s">
        <v>93</v>
      </c>
      <c r="H149" s="164">
        <v>2</v>
      </c>
      <c r="I149" s="165"/>
      <c r="J149" s="165"/>
      <c r="M149" s="161"/>
      <c r="N149" s="166"/>
      <c r="X149" s="167"/>
      <c r="AT149" s="162" t="s">
        <v>303</v>
      </c>
      <c r="AU149" s="162" t="s">
        <v>93</v>
      </c>
      <c r="AV149" s="12" t="s">
        <v>93</v>
      </c>
      <c r="AW149" s="12" t="s">
        <v>5</v>
      </c>
      <c r="AX149" s="12" t="s">
        <v>87</v>
      </c>
      <c r="AY149" s="162" t="s">
        <v>219</v>
      </c>
    </row>
    <row r="150" spans="2:65" s="1" customFormat="1" ht="16.5" customHeight="1">
      <c r="B150" s="30"/>
      <c r="C150" s="178" t="s">
        <v>244</v>
      </c>
      <c r="D150" s="178" t="s">
        <v>460</v>
      </c>
      <c r="E150" s="179" t="s">
        <v>588</v>
      </c>
      <c r="F150" s="180" t="s">
        <v>589</v>
      </c>
      <c r="G150" s="181" t="s">
        <v>565</v>
      </c>
      <c r="H150" s="182">
        <v>38.012999999999998</v>
      </c>
      <c r="I150" s="183"/>
      <c r="J150" s="184"/>
      <c r="K150" s="185">
        <f>ROUND(P150*H150,2)</f>
        <v>0</v>
      </c>
      <c r="L150" s="184"/>
      <c r="M150" s="186"/>
      <c r="N150" s="187" t="s">
        <v>1</v>
      </c>
      <c r="O150" s="151" t="s">
        <v>43</v>
      </c>
      <c r="P150" s="152">
        <f>I150+J150</f>
        <v>0</v>
      </c>
      <c r="Q150" s="152">
        <f>ROUND(I150*H150,2)</f>
        <v>0</v>
      </c>
      <c r="R150" s="152">
        <f>ROUND(J150*H150,2)</f>
        <v>0</v>
      </c>
      <c r="T150" s="153">
        <f>S150*H150</f>
        <v>0</v>
      </c>
      <c r="U150" s="153">
        <v>1</v>
      </c>
      <c r="V150" s="153">
        <f>U150*H150</f>
        <v>38.012999999999998</v>
      </c>
      <c r="W150" s="153">
        <v>0</v>
      </c>
      <c r="X150" s="154">
        <f>W150*H150</f>
        <v>0</v>
      </c>
      <c r="AR150" s="155" t="s">
        <v>254</v>
      </c>
      <c r="AT150" s="155" t="s">
        <v>460</v>
      </c>
      <c r="AU150" s="155" t="s">
        <v>93</v>
      </c>
      <c r="AY150" s="15" t="s">
        <v>219</v>
      </c>
      <c r="BE150" s="156">
        <f>IF(O150="základní",K150,0)</f>
        <v>0</v>
      </c>
      <c r="BF150" s="156">
        <f>IF(O150="snížená",K150,0)</f>
        <v>0</v>
      </c>
      <c r="BG150" s="156">
        <f>IF(O150="zákl. přenesená",K150,0)</f>
        <v>0</v>
      </c>
      <c r="BH150" s="156">
        <f>IF(O150="sníž. přenesená",K150,0)</f>
        <v>0</v>
      </c>
      <c r="BI150" s="156">
        <f>IF(O150="nulová",K150,0)</f>
        <v>0</v>
      </c>
      <c r="BJ150" s="15" t="s">
        <v>87</v>
      </c>
      <c r="BK150" s="156">
        <f>ROUND(P150*H150,2)</f>
        <v>0</v>
      </c>
      <c r="BL150" s="15" t="s">
        <v>158</v>
      </c>
      <c r="BM150" s="155" t="s">
        <v>2057</v>
      </c>
    </row>
    <row r="151" spans="2:65" s="1" customFormat="1" ht="11.25">
      <c r="B151" s="30"/>
      <c r="D151" s="157" t="s">
        <v>226</v>
      </c>
      <c r="F151" s="158" t="s">
        <v>589</v>
      </c>
      <c r="I151" s="159"/>
      <c r="J151" s="159"/>
      <c r="M151" s="30"/>
      <c r="N151" s="160"/>
      <c r="X151" s="54"/>
      <c r="AT151" s="15" t="s">
        <v>226</v>
      </c>
      <c r="AU151" s="15" t="s">
        <v>93</v>
      </c>
    </row>
    <row r="152" spans="2:65" s="12" customFormat="1" ht="11.25">
      <c r="B152" s="161"/>
      <c r="D152" s="157" t="s">
        <v>303</v>
      </c>
      <c r="E152" s="162" t="s">
        <v>1</v>
      </c>
      <c r="F152" s="163" t="s">
        <v>2058</v>
      </c>
      <c r="H152" s="164">
        <v>-3.2673040000000002</v>
      </c>
      <c r="I152" s="165"/>
      <c r="J152" s="165"/>
      <c r="M152" s="161"/>
      <c r="N152" s="166"/>
      <c r="X152" s="167"/>
      <c r="AT152" s="162" t="s">
        <v>303</v>
      </c>
      <c r="AU152" s="162" t="s">
        <v>93</v>
      </c>
      <c r="AV152" s="12" t="s">
        <v>93</v>
      </c>
      <c r="AW152" s="12" t="s">
        <v>5</v>
      </c>
      <c r="AX152" s="12" t="s">
        <v>80</v>
      </c>
      <c r="AY152" s="162" t="s">
        <v>219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2059</v>
      </c>
      <c r="H153" s="164">
        <v>41.280000000000008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80</v>
      </c>
      <c r="AY153" s="162" t="s">
        <v>219</v>
      </c>
    </row>
    <row r="154" spans="2:65" s="13" customFormat="1" ht="11.25">
      <c r="B154" s="171"/>
      <c r="D154" s="157" t="s">
        <v>303</v>
      </c>
      <c r="E154" s="172" t="s">
        <v>1</v>
      </c>
      <c r="F154" s="173" t="s">
        <v>362</v>
      </c>
      <c r="H154" s="174">
        <v>38.012696000000005</v>
      </c>
      <c r="I154" s="175"/>
      <c r="J154" s="175"/>
      <c r="M154" s="171"/>
      <c r="N154" s="176"/>
      <c r="X154" s="177"/>
      <c r="AT154" s="172" t="s">
        <v>303</v>
      </c>
      <c r="AU154" s="172" t="s">
        <v>93</v>
      </c>
      <c r="AV154" s="13" t="s">
        <v>158</v>
      </c>
      <c r="AW154" s="13" t="s">
        <v>4</v>
      </c>
      <c r="AX154" s="13" t="s">
        <v>87</v>
      </c>
      <c r="AY154" s="172" t="s">
        <v>219</v>
      </c>
    </row>
    <row r="155" spans="2:65" s="1" customFormat="1" ht="24.2" customHeight="1">
      <c r="B155" s="30"/>
      <c r="C155" s="142" t="s">
        <v>249</v>
      </c>
      <c r="D155" s="142" t="s">
        <v>220</v>
      </c>
      <c r="E155" s="143" t="s">
        <v>391</v>
      </c>
      <c r="F155" s="144" t="s">
        <v>392</v>
      </c>
      <c r="G155" s="145" t="s">
        <v>370</v>
      </c>
      <c r="H155" s="146">
        <v>10</v>
      </c>
      <c r="I155" s="147"/>
      <c r="J155" s="147"/>
      <c r="K155" s="148">
        <f>ROUND(P155*H155,2)</f>
        <v>0</v>
      </c>
      <c r="L155" s="149"/>
      <c r="M155" s="30"/>
      <c r="N155" s="150" t="s">
        <v>1</v>
      </c>
      <c r="O155" s="151" t="s">
        <v>43</v>
      </c>
      <c r="P155" s="152">
        <f>I155+J155</f>
        <v>0</v>
      </c>
      <c r="Q155" s="152">
        <f>ROUND(I155*H155,2)</f>
        <v>0</v>
      </c>
      <c r="R155" s="152">
        <f>ROUND(J155*H155,2)</f>
        <v>0</v>
      </c>
      <c r="T155" s="153">
        <f>S155*H155</f>
        <v>0</v>
      </c>
      <c r="U155" s="153">
        <v>3.6900000000000002E-2</v>
      </c>
      <c r="V155" s="153">
        <f>U155*H155</f>
        <v>0.36899999999999999</v>
      </c>
      <c r="W155" s="153">
        <v>0</v>
      </c>
      <c r="X155" s="154">
        <f>W155*H155</f>
        <v>0</v>
      </c>
      <c r="AR155" s="155" t="s">
        <v>158</v>
      </c>
      <c r="AT155" s="155" t="s">
        <v>220</v>
      </c>
      <c r="AU155" s="155" t="s">
        <v>93</v>
      </c>
      <c r="AY155" s="15" t="s">
        <v>219</v>
      </c>
      <c r="BE155" s="156">
        <f>IF(O155="základní",K155,0)</f>
        <v>0</v>
      </c>
      <c r="BF155" s="156">
        <f>IF(O155="snížená",K155,0)</f>
        <v>0</v>
      </c>
      <c r="BG155" s="156">
        <f>IF(O155="zákl. přenesená",K155,0)</f>
        <v>0</v>
      </c>
      <c r="BH155" s="156">
        <f>IF(O155="sníž. přenesená",K155,0)</f>
        <v>0</v>
      </c>
      <c r="BI155" s="156">
        <f>IF(O155="nulová",K155,0)</f>
        <v>0</v>
      </c>
      <c r="BJ155" s="15" t="s">
        <v>87</v>
      </c>
      <c r="BK155" s="156">
        <f>ROUND(P155*H155,2)</f>
        <v>0</v>
      </c>
      <c r="BL155" s="15" t="s">
        <v>158</v>
      </c>
      <c r="BM155" s="155" t="s">
        <v>2060</v>
      </c>
    </row>
    <row r="156" spans="2:65" s="1" customFormat="1" ht="58.5">
      <c r="B156" s="30"/>
      <c r="D156" s="157" t="s">
        <v>226</v>
      </c>
      <c r="F156" s="158" t="s">
        <v>394</v>
      </c>
      <c r="I156" s="159"/>
      <c r="J156" s="159"/>
      <c r="M156" s="30"/>
      <c r="N156" s="160"/>
      <c r="X156" s="54"/>
      <c r="AT156" s="15" t="s">
        <v>226</v>
      </c>
      <c r="AU156" s="15" t="s">
        <v>93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265</v>
      </c>
      <c r="H157" s="164">
        <v>10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87</v>
      </c>
      <c r="AY157" s="162" t="s">
        <v>219</v>
      </c>
    </row>
    <row r="158" spans="2:65" s="1" customFormat="1" ht="24.2" customHeight="1">
      <c r="B158" s="30"/>
      <c r="C158" s="142" t="s">
        <v>254</v>
      </c>
      <c r="D158" s="142" t="s">
        <v>220</v>
      </c>
      <c r="E158" s="143" t="s">
        <v>396</v>
      </c>
      <c r="F158" s="144" t="s">
        <v>397</v>
      </c>
      <c r="G158" s="145" t="s">
        <v>398</v>
      </c>
      <c r="H158" s="146">
        <v>12</v>
      </c>
      <c r="I158" s="147"/>
      <c r="J158" s="147"/>
      <c r="K158" s="148">
        <f>ROUND(P158*H158,2)</f>
        <v>0</v>
      </c>
      <c r="L158" s="149"/>
      <c r="M158" s="30"/>
      <c r="N158" s="150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0</v>
      </c>
      <c r="V158" s="153">
        <f>U158*H158</f>
        <v>0</v>
      </c>
      <c r="W158" s="153">
        <v>0</v>
      </c>
      <c r="X158" s="154">
        <f>W158*H158</f>
        <v>0</v>
      </c>
      <c r="AR158" s="155" t="s">
        <v>158</v>
      </c>
      <c r="AT158" s="155" t="s">
        <v>220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158</v>
      </c>
      <c r="BM158" s="155" t="s">
        <v>2061</v>
      </c>
    </row>
    <row r="159" spans="2:65" s="1" customFormat="1" ht="19.5">
      <c r="B159" s="30"/>
      <c r="D159" s="157" t="s">
        <v>226</v>
      </c>
      <c r="F159" s="158" t="s">
        <v>400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2062</v>
      </c>
      <c r="H160" s="164">
        <v>12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87</v>
      </c>
      <c r="AY160" s="162" t="s">
        <v>219</v>
      </c>
    </row>
    <row r="161" spans="2:65" s="1" customFormat="1" ht="33" customHeight="1">
      <c r="B161" s="30"/>
      <c r="C161" s="142" t="s">
        <v>260</v>
      </c>
      <c r="D161" s="142" t="s">
        <v>220</v>
      </c>
      <c r="E161" s="143" t="s">
        <v>1168</v>
      </c>
      <c r="F161" s="144" t="s">
        <v>1169</v>
      </c>
      <c r="G161" s="145" t="s">
        <v>398</v>
      </c>
      <c r="H161" s="146">
        <v>30.672000000000001</v>
      </c>
      <c r="I161" s="147"/>
      <c r="J161" s="147"/>
      <c r="K161" s="148">
        <f>ROUND(P161*H161,2)</f>
        <v>0</v>
      </c>
      <c r="L161" s="149"/>
      <c r="M161" s="30"/>
      <c r="N161" s="150" t="s">
        <v>1</v>
      </c>
      <c r="O161" s="151" t="s">
        <v>43</v>
      </c>
      <c r="P161" s="152">
        <f>I161+J161</f>
        <v>0</v>
      </c>
      <c r="Q161" s="152">
        <f>ROUND(I161*H161,2)</f>
        <v>0</v>
      </c>
      <c r="R161" s="152">
        <f>ROUND(J161*H161,2)</f>
        <v>0</v>
      </c>
      <c r="T161" s="153">
        <f>S161*H161</f>
        <v>0</v>
      </c>
      <c r="U161" s="153">
        <v>0</v>
      </c>
      <c r="V161" s="153">
        <f>U161*H161</f>
        <v>0</v>
      </c>
      <c r="W161" s="153">
        <v>0</v>
      </c>
      <c r="X161" s="154">
        <f>W161*H161</f>
        <v>0</v>
      </c>
      <c r="AR161" s="155" t="s">
        <v>158</v>
      </c>
      <c r="AT161" s="155" t="s">
        <v>220</v>
      </c>
      <c r="AU161" s="155" t="s">
        <v>93</v>
      </c>
      <c r="AY161" s="15" t="s">
        <v>219</v>
      </c>
      <c r="BE161" s="156">
        <f>IF(O161="základní",K161,0)</f>
        <v>0</v>
      </c>
      <c r="BF161" s="156">
        <f>IF(O161="snížená",K161,0)</f>
        <v>0</v>
      </c>
      <c r="BG161" s="156">
        <f>IF(O161="zákl. přenesená",K161,0)</f>
        <v>0</v>
      </c>
      <c r="BH161" s="156">
        <f>IF(O161="sníž. přenesená",K161,0)</f>
        <v>0</v>
      </c>
      <c r="BI161" s="156">
        <f>IF(O161="nulová",K161,0)</f>
        <v>0</v>
      </c>
      <c r="BJ161" s="15" t="s">
        <v>87</v>
      </c>
      <c r="BK161" s="156">
        <f>ROUND(P161*H161,2)</f>
        <v>0</v>
      </c>
      <c r="BL161" s="15" t="s">
        <v>158</v>
      </c>
      <c r="BM161" s="155" t="s">
        <v>2063</v>
      </c>
    </row>
    <row r="162" spans="2:65" s="1" customFormat="1" ht="29.25">
      <c r="B162" s="30"/>
      <c r="D162" s="157" t="s">
        <v>226</v>
      </c>
      <c r="F162" s="158" t="s">
        <v>1171</v>
      </c>
      <c r="I162" s="159"/>
      <c r="J162" s="159"/>
      <c r="M162" s="30"/>
      <c r="N162" s="160"/>
      <c r="X162" s="54"/>
      <c r="AT162" s="15" t="s">
        <v>226</v>
      </c>
      <c r="AU162" s="15" t="s">
        <v>93</v>
      </c>
    </row>
    <row r="163" spans="2:65" s="12" customFormat="1" ht="22.5">
      <c r="B163" s="161"/>
      <c r="D163" s="157" t="s">
        <v>303</v>
      </c>
      <c r="E163" s="162" t="s">
        <v>1</v>
      </c>
      <c r="F163" s="163" t="s">
        <v>2064</v>
      </c>
      <c r="H163" s="164">
        <v>34.704000000000008</v>
      </c>
      <c r="I163" s="165"/>
      <c r="J163" s="165"/>
      <c r="M163" s="161"/>
      <c r="N163" s="166"/>
      <c r="X163" s="167"/>
      <c r="AT163" s="162" t="s">
        <v>303</v>
      </c>
      <c r="AU163" s="162" t="s">
        <v>93</v>
      </c>
      <c r="AV163" s="12" t="s">
        <v>93</v>
      </c>
      <c r="AW163" s="12" t="s">
        <v>5</v>
      </c>
      <c r="AX163" s="12" t="s">
        <v>80</v>
      </c>
      <c r="AY163" s="162" t="s">
        <v>219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2065</v>
      </c>
      <c r="H164" s="164">
        <v>-4.0320000000000009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80</v>
      </c>
      <c r="AY164" s="162" t="s">
        <v>219</v>
      </c>
    </row>
    <row r="165" spans="2:65" s="13" customFormat="1" ht="11.25">
      <c r="B165" s="171"/>
      <c r="D165" s="157" t="s">
        <v>303</v>
      </c>
      <c r="E165" s="172" t="s">
        <v>1</v>
      </c>
      <c r="F165" s="173" t="s">
        <v>362</v>
      </c>
      <c r="H165" s="174">
        <v>30.672000000000008</v>
      </c>
      <c r="I165" s="175"/>
      <c r="J165" s="175"/>
      <c r="M165" s="171"/>
      <c r="N165" s="176"/>
      <c r="X165" s="177"/>
      <c r="AT165" s="172" t="s">
        <v>303</v>
      </c>
      <c r="AU165" s="172" t="s">
        <v>93</v>
      </c>
      <c r="AV165" s="13" t="s">
        <v>158</v>
      </c>
      <c r="AW165" s="13" t="s">
        <v>4</v>
      </c>
      <c r="AX165" s="13" t="s">
        <v>87</v>
      </c>
      <c r="AY165" s="172" t="s">
        <v>219</v>
      </c>
    </row>
    <row r="166" spans="2:65" s="1" customFormat="1" ht="37.9" customHeight="1">
      <c r="B166" s="30"/>
      <c r="C166" s="142" t="s">
        <v>265</v>
      </c>
      <c r="D166" s="142" t="s">
        <v>220</v>
      </c>
      <c r="E166" s="143" t="s">
        <v>428</v>
      </c>
      <c r="F166" s="144" t="s">
        <v>429</v>
      </c>
      <c r="G166" s="145" t="s">
        <v>398</v>
      </c>
      <c r="H166" s="146">
        <v>10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2066</v>
      </c>
    </row>
    <row r="167" spans="2:65" s="1" customFormat="1" ht="39">
      <c r="B167" s="30"/>
      <c r="D167" s="157" t="s">
        <v>226</v>
      </c>
      <c r="F167" s="158" t="s">
        <v>431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265</v>
      </c>
      <c r="H168" s="164">
        <v>10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87</v>
      </c>
      <c r="AY168" s="162" t="s">
        <v>219</v>
      </c>
    </row>
    <row r="169" spans="2:65" s="1" customFormat="1" ht="33" customHeight="1">
      <c r="B169" s="30"/>
      <c r="C169" s="142" t="s">
        <v>270</v>
      </c>
      <c r="D169" s="142" t="s">
        <v>220</v>
      </c>
      <c r="E169" s="143" t="s">
        <v>1175</v>
      </c>
      <c r="F169" s="144" t="s">
        <v>1176</v>
      </c>
      <c r="G169" s="145" t="s">
        <v>398</v>
      </c>
      <c r="H169" s="146">
        <v>28.34</v>
      </c>
      <c r="I169" s="147"/>
      <c r="J169" s="147"/>
      <c r="K169" s="148">
        <f>ROUND(P169*H169,2)</f>
        <v>0</v>
      </c>
      <c r="L169" s="149"/>
      <c r="M169" s="30"/>
      <c r="N169" s="150" t="s">
        <v>1</v>
      </c>
      <c r="O169" s="151" t="s">
        <v>43</v>
      </c>
      <c r="P169" s="152">
        <f>I169+J169</f>
        <v>0</v>
      </c>
      <c r="Q169" s="152">
        <f>ROUND(I169*H169,2)</f>
        <v>0</v>
      </c>
      <c r="R169" s="152">
        <f>ROUND(J169*H169,2)</f>
        <v>0</v>
      </c>
      <c r="T169" s="153">
        <f>S169*H169</f>
        <v>0</v>
      </c>
      <c r="U169" s="153">
        <v>0</v>
      </c>
      <c r="V169" s="153">
        <f>U169*H169</f>
        <v>0</v>
      </c>
      <c r="W169" s="153">
        <v>0</v>
      </c>
      <c r="X169" s="154">
        <f>W169*H169</f>
        <v>0</v>
      </c>
      <c r="AR169" s="155" t="s">
        <v>158</v>
      </c>
      <c r="AT169" s="155" t="s">
        <v>220</v>
      </c>
      <c r="AU169" s="155" t="s">
        <v>93</v>
      </c>
      <c r="AY169" s="15" t="s">
        <v>219</v>
      </c>
      <c r="BE169" s="156">
        <f>IF(O169="základní",K169,0)</f>
        <v>0</v>
      </c>
      <c r="BF169" s="156">
        <f>IF(O169="snížená",K169,0)</f>
        <v>0</v>
      </c>
      <c r="BG169" s="156">
        <f>IF(O169="zákl. přenesená",K169,0)</f>
        <v>0</v>
      </c>
      <c r="BH169" s="156">
        <f>IF(O169="sníž. přenesená",K169,0)</f>
        <v>0</v>
      </c>
      <c r="BI169" s="156">
        <f>IF(O169="nulová",K169,0)</f>
        <v>0</v>
      </c>
      <c r="BJ169" s="15" t="s">
        <v>87</v>
      </c>
      <c r="BK169" s="156">
        <f>ROUND(P169*H169,2)</f>
        <v>0</v>
      </c>
      <c r="BL169" s="15" t="s">
        <v>158</v>
      </c>
      <c r="BM169" s="155" t="s">
        <v>2067</v>
      </c>
    </row>
    <row r="170" spans="2:65" s="1" customFormat="1" ht="29.25">
      <c r="B170" s="30"/>
      <c r="D170" s="157" t="s">
        <v>226</v>
      </c>
      <c r="F170" s="158" t="s">
        <v>1178</v>
      </c>
      <c r="I170" s="159"/>
      <c r="J170" s="159"/>
      <c r="M170" s="30"/>
      <c r="N170" s="160"/>
      <c r="X170" s="54"/>
      <c r="AT170" s="15" t="s">
        <v>226</v>
      </c>
      <c r="AU170" s="15" t="s">
        <v>93</v>
      </c>
    </row>
    <row r="171" spans="2:65" s="12" customFormat="1" ht="22.5">
      <c r="B171" s="161"/>
      <c r="D171" s="157" t="s">
        <v>303</v>
      </c>
      <c r="E171" s="162" t="s">
        <v>1</v>
      </c>
      <c r="F171" s="163" t="s">
        <v>2068</v>
      </c>
      <c r="H171" s="164">
        <v>33.380000000000003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80</v>
      </c>
      <c r="AY171" s="162" t="s">
        <v>219</v>
      </c>
    </row>
    <row r="172" spans="2:65" s="12" customFormat="1" ht="11.25">
      <c r="B172" s="161"/>
      <c r="D172" s="157" t="s">
        <v>303</v>
      </c>
      <c r="E172" s="162" t="s">
        <v>1</v>
      </c>
      <c r="F172" s="163" t="s">
        <v>2069</v>
      </c>
      <c r="H172" s="164">
        <v>-5.0400000000000009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80</v>
      </c>
      <c r="AY172" s="162" t="s">
        <v>219</v>
      </c>
    </row>
    <row r="173" spans="2:65" s="13" customFormat="1" ht="11.25">
      <c r="B173" s="171"/>
      <c r="D173" s="157" t="s">
        <v>303</v>
      </c>
      <c r="E173" s="172" t="s">
        <v>1</v>
      </c>
      <c r="F173" s="173" t="s">
        <v>362</v>
      </c>
      <c r="H173" s="174">
        <v>28.340000000000003</v>
      </c>
      <c r="I173" s="175"/>
      <c r="J173" s="175"/>
      <c r="M173" s="171"/>
      <c r="N173" s="176"/>
      <c r="X173" s="177"/>
      <c r="AT173" s="172" t="s">
        <v>303</v>
      </c>
      <c r="AU173" s="172" t="s">
        <v>93</v>
      </c>
      <c r="AV173" s="13" t="s">
        <v>158</v>
      </c>
      <c r="AW173" s="13" t="s">
        <v>4</v>
      </c>
      <c r="AX173" s="13" t="s">
        <v>87</v>
      </c>
      <c r="AY173" s="172" t="s">
        <v>219</v>
      </c>
    </row>
    <row r="174" spans="2:65" s="1" customFormat="1" ht="33" customHeight="1">
      <c r="B174" s="30"/>
      <c r="C174" s="142" t="s">
        <v>9</v>
      </c>
      <c r="D174" s="142" t="s">
        <v>220</v>
      </c>
      <c r="E174" s="143" t="s">
        <v>444</v>
      </c>
      <c r="F174" s="144" t="s">
        <v>445</v>
      </c>
      <c r="G174" s="145" t="s">
        <v>398</v>
      </c>
      <c r="H174" s="146">
        <v>3.8340000000000001</v>
      </c>
      <c r="I174" s="147"/>
      <c r="J174" s="147"/>
      <c r="K174" s="148">
        <f>ROUND(P174*H174,2)</f>
        <v>0</v>
      </c>
      <c r="L174" s="149"/>
      <c r="M174" s="30"/>
      <c r="N174" s="150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0</v>
      </c>
      <c r="V174" s="153">
        <f>U174*H174</f>
        <v>0</v>
      </c>
      <c r="W174" s="153">
        <v>0</v>
      </c>
      <c r="X174" s="154">
        <f>W174*H174</f>
        <v>0</v>
      </c>
      <c r="AR174" s="155" t="s">
        <v>158</v>
      </c>
      <c r="AT174" s="155" t="s">
        <v>220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158</v>
      </c>
      <c r="BM174" s="155" t="s">
        <v>2070</v>
      </c>
    </row>
    <row r="175" spans="2:65" s="1" customFormat="1" ht="29.25">
      <c r="B175" s="30"/>
      <c r="D175" s="157" t="s">
        <v>226</v>
      </c>
      <c r="F175" s="158" t="s">
        <v>447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2" customFormat="1" ht="22.5">
      <c r="B176" s="161"/>
      <c r="D176" s="157" t="s">
        <v>303</v>
      </c>
      <c r="E176" s="162" t="s">
        <v>1</v>
      </c>
      <c r="F176" s="163" t="s">
        <v>2071</v>
      </c>
      <c r="H176" s="164">
        <v>4.338000000000001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2072</v>
      </c>
      <c r="H177" s="164">
        <v>-0.50400000000000011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3" customFormat="1" ht="11.25">
      <c r="B178" s="171"/>
      <c r="D178" s="157" t="s">
        <v>303</v>
      </c>
      <c r="E178" s="172" t="s">
        <v>1</v>
      </c>
      <c r="F178" s="173" t="s">
        <v>362</v>
      </c>
      <c r="H178" s="174">
        <v>3.834000000000001</v>
      </c>
      <c r="I178" s="175"/>
      <c r="J178" s="175"/>
      <c r="M178" s="171"/>
      <c r="N178" s="176"/>
      <c r="X178" s="177"/>
      <c r="AT178" s="172" t="s">
        <v>303</v>
      </c>
      <c r="AU178" s="172" t="s">
        <v>93</v>
      </c>
      <c r="AV178" s="13" t="s">
        <v>158</v>
      </c>
      <c r="AW178" s="13" t="s">
        <v>4</v>
      </c>
      <c r="AX178" s="13" t="s">
        <v>87</v>
      </c>
      <c r="AY178" s="172" t="s">
        <v>219</v>
      </c>
    </row>
    <row r="179" spans="2:65" s="1" customFormat="1" ht="33" customHeight="1">
      <c r="B179" s="30"/>
      <c r="C179" s="142" t="s">
        <v>279</v>
      </c>
      <c r="D179" s="142" t="s">
        <v>220</v>
      </c>
      <c r="E179" s="143" t="s">
        <v>450</v>
      </c>
      <c r="F179" s="144" t="s">
        <v>451</v>
      </c>
      <c r="G179" s="145" t="s">
        <v>398</v>
      </c>
      <c r="H179" s="146">
        <v>3.8340000000000001</v>
      </c>
      <c r="I179" s="147"/>
      <c r="J179" s="147"/>
      <c r="K179" s="148">
        <f>ROUND(P179*H179,2)</f>
        <v>0</v>
      </c>
      <c r="L179" s="149"/>
      <c r="M179" s="30"/>
      <c r="N179" s="150" t="s">
        <v>1</v>
      </c>
      <c r="O179" s="151" t="s">
        <v>43</v>
      </c>
      <c r="P179" s="152">
        <f>I179+J179</f>
        <v>0</v>
      </c>
      <c r="Q179" s="152">
        <f>ROUND(I179*H179,2)</f>
        <v>0</v>
      </c>
      <c r="R179" s="152">
        <f>ROUND(J179*H179,2)</f>
        <v>0</v>
      </c>
      <c r="T179" s="153">
        <f>S179*H179</f>
        <v>0</v>
      </c>
      <c r="U179" s="153">
        <v>0</v>
      </c>
      <c r="V179" s="153">
        <f>U179*H179</f>
        <v>0</v>
      </c>
      <c r="W179" s="153">
        <v>0</v>
      </c>
      <c r="X179" s="154">
        <f>W179*H179</f>
        <v>0</v>
      </c>
      <c r="AR179" s="155" t="s">
        <v>158</v>
      </c>
      <c r="AT179" s="155" t="s">
        <v>220</v>
      </c>
      <c r="AU179" s="155" t="s">
        <v>93</v>
      </c>
      <c r="AY179" s="15" t="s">
        <v>219</v>
      </c>
      <c r="BE179" s="156">
        <f>IF(O179="základní",K179,0)</f>
        <v>0</v>
      </c>
      <c r="BF179" s="156">
        <f>IF(O179="snížená",K179,0)</f>
        <v>0</v>
      </c>
      <c r="BG179" s="156">
        <f>IF(O179="zákl. přenesená",K179,0)</f>
        <v>0</v>
      </c>
      <c r="BH179" s="156">
        <f>IF(O179="sníž. přenesená",K179,0)</f>
        <v>0</v>
      </c>
      <c r="BI179" s="156">
        <f>IF(O179="nulová",K179,0)</f>
        <v>0</v>
      </c>
      <c r="BJ179" s="15" t="s">
        <v>87</v>
      </c>
      <c r="BK179" s="156">
        <f>ROUND(P179*H179,2)</f>
        <v>0</v>
      </c>
      <c r="BL179" s="15" t="s">
        <v>158</v>
      </c>
      <c r="BM179" s="155" t="s">
        <v>2073</v>
      </c>
    </row>
    <row r="180" spans="2:65" s="1" customFormat="1" ht="29.25">
      <c r="B180" s="30"/>
      <c r="D180" s="157" t="s">
        <v>226</v>
      </c>
      <c r="F180" s="158" t="s">
        <v>453</v>
      </c>
      <c r="I180" s="159"/>
      <c r="J180" s="159"/>
      <c r="M180" s="30"/>
      <c r="N180" s="160"/>
      <c r="X180" s="54"/>
      <c r="AT180" s="15" t="s">
        <v>226</v>
      </c>
      <c r="AU180" s="15" t="s">
        <v>93</v>
      </c>
    </row>
    <row r="181" spans="2:65" s="12" customFormat="1" ht="22.5">
      <c r="B181" s="161"/>
      <c r="D181" s="157" t="s">
        <v>303</v>
      </c>
      <c r="E181" s="162" t="s">
        <v>1</v>
      </c>
      <c r="F181" s="163" t="s">
        <v>2071</v>
      </c>
      <c r="H181" s="164">
        <v>4.338000000000001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2072</v>
      </c>
      <c r="H182" s="164">
        <v>-0.50400000000000011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80</v>
      </c>
      <c r="AY182" s="162" t="s">
        <v>219</v>
      </c>
    </row>
    <row r="183" spans="2:65" s="13" customFormat="1" ht="11.25">
      <c r="B183" s="171"/>
      <c r="D183" s="157" t="s">
        <v>303</v>
      </c>
      <c r="E183" s="172" t="s">
        <v>1</v>
      </c>
      <c r="F183" s="173" t="s">
        <v>362</v>
      </c>
      <c r="H183" s="174">
        <v>3.834000000000001</v>
      </c>
      <c r="I183" s="175"/>
      <c r="J183" s="175"/>
      <c r="M183" s="171"/>
      <c r="N183" s="176"/>
      <c r="X183" s="177"/>
      <c r="AT183" s="172" t="s">
        <v>303</v>
      </c>
      <c r="AU183" s="172" t="s">
        <v>93</v>
      </c>
      <c r="AV183" s="13" t="s">
        <v>158</v>
      </c>
      <c r="AW183" s="13" t="s">
        <v>4</v>
      </c>
      <c r="AX183" s="13" t="s">
        <v>87</v>
      </c>
      <c r="AY183" s="172" t="s">
        <v>219</v>
      </c>
    </row>
    <row r="184" spans="2:65" s="1" customFormat="1" ht="21.75" customHeight="1">
      <c r="B184" s="30"/>
      <c r="C184" s="142" t="s">
        <v>284</v>
      </c>
      <c r="D184" s="142" t="s">
        <v>220</v>
      </c>
      <c r="E184" s="143" t="s">
        <v>2074</v>
      </c>
      <c r="F184" s="144" t="s">
        <v>2075</v>
      </c>
      <c r="G184" s="145" t="s">
        <v>353</v>
      </c>
      <c r="H184" s="146">
        <v>208.3</v>
      </c>
      <c r="I184" s="147"/>
      <c r="J184" s="147"/>
      <c r="K184" s="148">
        <f>ROUND(P184*H184,2)</f>
        <v>0</v>
      </c>
      <c r="L184" s="149"/>
      <c r="M184" s="30"/>
      <c r="N184" s="150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8.4000000000000003E-4</v>
      </c>
      <c r="V184" s="153">
        <f>U184*H184</f>
        <v>0.17497200000000002</v>
      </c>
      <c r="W184" s="153">
        <v>0</v>
      </c>
      <c r="X184" s="154">
        <f>W184*H184</f>
        <v>0</v>
      </c>
      <c r="AR184" s="155" t="s">
        <v>158</v>
      </c>
      <c r="AT184" s="155" t="s">
        <v>220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158</v>
      </c>
      <c r="BM184" s="155" t="s">
        <v>2076</v>
      </c>
    </row>
    <row r="185" spans="2:65" s="1" customFormat="1" ht="19.5">
      <c r="B185" s="30"/>
      <c r="D185" s="157" t="s">
        <v>226</v>
      </c>
      <c r="F185" s="158" t="s">
        <v>2077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2" customFormat="1" ht="11.25">
      <c r="B186" s="161"/>
      <c r="D186" s="157" t="s">
        <v>303</v>
      </c>
      <c r="E186" s="162" t="s">
        <v>1</v>
      </c>
      <c r="F186" s="163" t="s">
        <v>2078</v>
      </c>
      <c r="H186" s="164">
        <v>208.3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87</v>
      </c>
      <c r="AY186" s="162" t="s">
        <v>219</v>
      </c>
    </row>
    <row r="187" spans="2:65" s="1" customFormat="1" ht="24.2" customHeight="1">
      <c r="B187" s="30"/>
      <c r="C187" s="142" t="s">
        <v>291</v>
      </c>
      <c r="D187" s="142" t="s">
        <v>220</v>
      </c>
      <c r="E187" s="143" t="s">
        <v>2079</v>
      </c>
      <c r="F187" s="144" t="s">
        <v>2080</v>
      </c>
      <c r="G187" s="145" t="s">
        <v>353</v>
      </c>
      <c r="H187" s="146">
        <v>208.3</v>
      </c>
      <c r="I187" s="147"/>
      <c r="J187" s="147"/>
      <c r="K187" s="148">
        <f>ROUND(P187*H187,2)</f>
        <v>0</v>
      </c>
      <c r="L187" s="149"/>
      <c r="M187" s="30"/>
      <c r="N187" s="150" t="s">
        <v>1</v>
      </c>
      <c r="O187" s="151" t="s">
        <v>43</v>
      </c>
      <c r="P187" s="152">
        <f>I187+J187</f>
        <v>0</v>
      </c>
      <c r="Q187" s="152">
        <f>ROUND(I187*H187,2)</f>
        <v>0</v>
      </c>
      <c r="R187" s="152">
        <f>ROUND(J187*H187,2)</f>
        <v>0</v>
      </c>
      <c r="T187" s="153">
        <f>S187*H187</f>
        <v>0</v>
      </c>
      <c r="U187" s="153">
        <v>0</v>
      </c>
      <c r="V187" s="153">
        <f>U187*H187</f>
        <v>0</v>
      </c>
      <c r="W187" s="153">
        <v>0</v>
      </c>
      <c r="X187" s="154">
        <f>W187*H187</f>
        <v>0</v>
      </c>
      <c r="AR187" s="155" t="s">
        <v>158</v>
      </c>
      <c r="AT187" s="155" t="s">
        <v>220</v>
      </c>
      <c r="AU187" s="155" t="s">
        <v>93</v>
      </c>
      <c r="AY187" s="15" t="s">
        <v>219</v>
      </c>
      <c r="BE187" s="156">
        <f>IF(O187="základní",K187,0)</f>
        <v>0</v>
      </c>
      <c r="BF187" s="156">
        <f>IF(O187="snížená",K187,0)</f>
        <v>0</v>
      </c>
      <c r="BG187" s="156">
        <f>IF(O187="zákl. přenesená",K187,0)</f>
        <v>0</v>
      </c>
      <c r="BH187" s="156">
        <f>IF(O187="sníž. přenesená",K187,0)</f>
        <v>0</v>
      </c>
      <c r="BI187" s="156">
        <f>IF(O187="nulová",K187,0)</f>
        <v>0</v>
      </c>
      <c r="BJ187" s="15" t="s">
        <v>87</v>
      </c>
      <c r="BK187" s="156">
        <f>ROUND(P187*H187,2)</f>
        <v>0</v>
      </c>
      <c r="BL187" s="15" t="s">
        <v>158</v>
      </c>
      <c r="BM187" s="155" t="s">
        <v>2081</v>
      </c>
    </row>
    <row r="188" spans="2:65" s="1" customFormat="1" ht="29.25">
      <c r="B188" s="30"/>
      <c r="D188" s="157" t="s">
        <v>226</v>
      </c>
      <c r="F188" s="158" t="s">
        <v>2082</v>
      </c>
      <c r="I188" s="159"/>
      <c r="J188" s="159"/>
      <c r="M188" s="30"/>
      <c r="N188" s="160"/>
      <c r="X188" s="54"/>
      <c r="AT188" s="15" t="s">
        <v>226</v>
      </c>
      <c r="AU188" s="15" t="s">
        <v>93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2078</v>
      </c>
      <c r="H189" s="164">
        <v>208.3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87</v>
      </c>
      <c r="AY189" s="162" t="s">
        <v>219</v>
      </c>
    </row>
    <row r="190" spans="2:65" s="1" customFormat="1" ht="24.2" customHeight="1">
      <c r="B190" s="30"/>
      <c r="C190" s="142" t="s">
        <v>298</v>
      </c>
      <c r="D190" s="142" t="s">
        <v>220</v>
      </c>
      <c r="E190" s="143" t="s">
        <v>513</v>
      </c>
      <c r="F190" s="144" t="s">
        <v>514</v>
      </c>
      <c r="G190" s="145" t="s">
        <v>398</v>
      </c>
      <c r="H190" s="146">
        <v>138.024</v>
      </c>
      <c r="I190" s="147"/>
      <c r="J190" s="147"/>
      <c r="K190" s="148">
        <f>ROUND(P190*H190,2)</f>
        <v>0</v>
      </c>
      <c r="L190" s="149"/>
      <c r="M190" s="30"/>
      <c r="N190" s="150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0</v>
      </c>
      <c r="V190" s="153">
        <f>U190*H190</f>
        <v>0</v>
      </c>
      <c r="W190" s="153">
        <v>0</v>
      </c>
      <c r="X190" s="154">
        <f>W190*H190</f>
        <v>0</v>
      </c>
      <c r="AR190" s="155" t="s">
        <v>158</v>
      </c>
      <c r="AT190" s="155" t="s">
        <v>220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158</v>
      </c>
      <c r="BM190" s="155" t="s">
        <v>2083</v>
      </c>
    </row>
    <row r="191" spans="2:65" s="1" customFormat="1" ht="39">
      <c r="B191" s="30"/>
      <c r="D191" s="157" t="s">
        <v>226</v>
      </c>
      <c r="F191" s="158" t="s">
        <v>516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22.5">
      <c r="B192" s="161"/>
      <c r="D192" s="157" t="s">
        <v>303</v>
      </c>
      <c r="E192" s="162" t="s">
        <v>1</v>
      </c>
      <c r="F192" s="163" t="s">
        <v>2084</v>
      </c>
      <c r="H192" s="164">
        <v>156.16800000000003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80</v>
      </c>
      <c r="AY192" s="162" t="s">
        <v>219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2085</v>
      </c>
      <c r="H193" s="164">
        <v>-18.144000000000005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3" customFormat="1" ht="11.25">
      <c r="B194" s="171"/>
      <c r="D194" s="157" t="s">
        <v>303</v>
      </c>
      <c r="E194" s="172" t="s">
        <v>1</v>
      </c>
      <c r="F194" s="173" t="s">
        <v>362</v>
      </c>
      <c r="H194" s="174">
        <v>138.02400000000003</v>
      </c>
      <c r="I194" s="175"/>
      <c r="J194" s="175"/>
      <c r="M194" s="171"/>
      <c r="N194" s="176"/>
      <c r="X194" s="177"/>
      <c r="AT194" s="172" t="s">
        <v>303</v>
      </c>
      <c r="AU194" s="172" t="s">
        <v>93</v>
      </c>
      <c r="AV194" s="13" t="s">
        <v>158</v>
      </c>
      <c r="AW194" s="13" t="s">
        <v>4</v>
      </c>
      <c r="AX194" s="13" t="s">
        <v>87</v>
      </c>
      <c r="AY194" s="172" t="s">
        <v>219</v>
      </c>
    </row>
    <row r="195" spans="2:65" s="1" customFormat="1" ht="24.2" customHeight="1">
      <c r="B195" s="30"/>
      <c r="C195" s="142" t="s">
        <v>306</v>
      </c>
      <c r="D195" s="142" t="s">
        <v>220</v>
      </c>
      <c r="E195" s="143" t="s">
        <v>521</v>
      </c>
      <c r="F195" s="144" t="s">
        <v>522</v>
      </c>
      <c r="G195" s="145" t="s">
        <v>398</v>
      </c>
      <c r="H195" s="146">
        <v>15.336</v>
      </c>
      <c r="I195" s="147"/>
      <c r="J195" s="147"/>
      <c r="K195" s="148">
        <f>ROUND(P195*H195,2)</f>
        <v>0</v>
      </c>
      <c r="L195" s="149"/>
      <c r="M195" s="30"/>
      <c r="N195" s="150" t="s">
        <v>1</v>
      </c>
      <c r="O195" s="151" t="s">
        <v>43</v>
      </c>
      <c r="P195" s="152">
        <f>I195+J195</f>
        <v>0</v>
      </c>
      <c r="Q195" s="152">
        <f>ROUND(I195*H195,2)</f>
        <v>0</v>
      </c>
      <c r="R195" s="152">
        <f>ROUND(J195*H195,2)</f>
        <v>0</v>
      </c>
      <c r="T195" s="153">
        <f>S195*H195</f>
        <v>0</v>
      </c>
      <c r="U195" s="153">
        <v>0</v>
      </c>
      <c r="V195" s="153">
        <f>U195*H195</f>
        <v>0</v>
      </c>
      <c r="W195" s="153">
        <v>0</v>
      </c>
      <c r="X195" s="154">
        <f>W195*H195</f>
        <v>0</v>
      </c>
      <c r="AR195" s="155" t="s">
        <v>158</v>
      </c>
      <c r="AT195" s="155" t="s">
        <v>220</v>
      </c>
      <c r="AU195" s="155" t="s">
        <v>93</v>
      </c>
      <c r="AY195" s="15" t="s">
        <v>219</v>
      </c>
      <c r="BE195" s="156">
        <f>IF(O195="základní",K195,0)</f>
        <v>0</v>
      </c>
      <c r="BF195" s="156">
        <f>IF(O195="snížená",K195,0)</f>
        <v>0</v>
      </c>
      <c r="BG195" s="156">
        <f>IF(O195="zákl. přenesená",K195,0)</f>
        <v>0</v>
      </c>
      <c r="BH195" s="156">
        <f>IF(O195="sníž. přenesená",K195,0)</f>
        <v>0</v>
      </c>
      <c r="BI195" s="156">
        <f>IF(O195="nulová",K195,0)</f>
        <v>0</v>
      </c>
      <c r="BJ195" s="15" t="s">
        <v>87</v>
      </c>
      <c r="BK195" s="156">
        <f>ROUND(P195*H195,2)</f>
        <v>0</v>
      </c>
      <c r="BL195" s="15" t="s">
        <v>158</v>
      </c>
      <c r="BM195" s="155" t="s">
        <v>2086</v>
      </c>
    </row>
    <row r="196" spans="2:65" s="1" customFormat="1" ht="39">
      <c r="B196" s="30"/>
      <c r="D196" s="157" t="s">
        <v>226</v>
      </c>
      <c r="F196" s="158" t="s">
        <v>524</v>
      </c>
      <c r="I196" s="159"/>
      <c r="J196" s="159"/>
      <c r="M196" s="30"/>
      <c r="N196" s="160"/>
      <c r="X196" s="54"/>
      <c r="AT196" s="15" t="s">
        <v>226</v>
      </c>
      <c r="AU196" s="15" t="s">
        <v>93</v>
      </c>
    </row>
    <row r="197" spans="2:65" s="12" customFormat="1" ht="22.5">
      <c r="B197" s="161"/>
      <c r="D197" s="157" t="s">
        <v>303</v>
      </c>
      <c r="E197" s="162" t="s">
        <v>1</v>
      </c>
      <c r="F197" s="163" t="s">
        <v>2087</v>
      </c>
      <c r="H197" s="164">
        <v>17.352000000000004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2" customFormat="1" ht="11.25">
      <c r="B198" s="161"/>
      <c r="D198" s="157" t="s">
        <v>303</v>
      </c>
      <c r="E198" s="162" t="s">
        <v>1</v>
      </c>
      <c r="F198" s="163" t="s">
        <v>2088</v>
      </c>
      <c r="H198" s="164">
        <v>-2.0160000000000005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3" customFormat="1" ht="11.25">
      <c r="B199" s="171"/>
      <c r="D199" s="157" t="s">
        <v>303</v>
      </c>
      <c r="E199" s="172" t="s">
        <v>1</v>
      </c>
      <c r="F199" s="173" t="s">
        <v>362</v>
      </c>
      <c r="H199" s="174">
        <v>15.336000000000004</v>
      </c>
      <c r="I199" s="175"/>
      <c r="J199" s="175"/>
      <c r="M199" s="171"/>
      <c r="N199" s="176"/>
      <c r="X199" s="177"/>
      <c r="AT199" s="172" t="s">
        <v>303</v>
      </c>
      <c r="AU199" s="172" t="s">
        <v>93</v>
      </c>
      <c r="AV199" s="13" t="s">
        <v>158</v>
      </c>
      <c r="AW199" s="13" t="s">
        <v>4</v>
      </c>
      <c r="AX199" s="13" t="s">
        <v>87</v>
      </c>
      <c r="AY199" s="172" t="s">
        <v>219</v>
      </c>
    </row>
    <row r="200" spans="2:65" s="1" customFormat="1" ht="33" customHeight="1">
      <c r="B200" s="30"/>
      <c r="C200" s="142" t="s">
        <v>313</v>
      </c>
      <c r="D200" s="142" t="s">
        <v>220</v>
      </c>
      <c r="E200" s="143" t="s">
        <v>529</v>
      </c>
      <c r="F200" s="144" t="s">
        <v>530</v>
      </c>
      <c r="G200" s="145" t="s">
        <v>398</v>
      </c>
      <c r="H200" s="146">
        <v>138.024</v>
      </c>
      <c r="I200" s="147"/>
      <c r="J200" s="147"/>
      <c r="K200" s="148">
        <f>ROUND(P200*H200,2)</f>
        <v>0</v>
      </c>
      <c r="L200" s="149"/>
      <c r="M200" s="30"/>
      <c r="N200" s="150" t="s">
        <v>1</v>
      </c>
      <c r="O200" s="151" t="s">
        <v>43</v>
      </c>
      <c r="P200" s="152">
        <f>I200+J200</f>
        <v>0</v>
      </c>
      <c r="Q200" s="152">
        <f>ROUND(I200*H200,2)</f>
        <v>0</v>
      </c>
      <c r="R200" s="152">
        <f>ROUND(J200*H200,2)</f>
        <v>0</v>
      </c>
      <c r="T200" s="153">
        <f>S200*H200</f>
        <v>0</v>
      </c>
      <c r="U200" s="153">
        <v>0</v>
      </c>
      <c r="V200" s="153">
        <f>U200*H200</f>
        <v>0</v>
      </c>
      <c r="W200" s="153">
        <v>0</v>
      </c>
      <c r="X200" s="154">
        <f>W200*H200</f>
        <v>0</v>
      </c>
      <c r="AR200" s="155" t="s">
        <v>158</v>
      </c>
      <c r="AT200" s="155" t="s">
        <v>220</v>
      </c>
      <c r="AU200" s="155" t="s">
        <v>93</v>
      </c>
      <c r="AY200" s="15" t="s">
        <v>219</v>
      </c>
      <c r="BE200" s="156">
        <f>IF(O200="základní",K200,0)</f>
        <v>0</v>
      </c>
      <c r="BF200" s="156">
        <f>IF(O200="snížená",K200,0)</f>
        <v>0</v>
      </c>
      <c r="BG200" s="156">
        <f>IF(O200="zákl. přenesená",K200,0)</f>
        <v>0</v>
      </c>
      <c r="BH200" s="156">
        <f>IF(O200="sníž. přenesená",K200,0)</f>
        <v>0</v>
      </c>
      <c r="BI200" s="156">
        <f>IF(O200="nulová",K200,0)</f>
        <v>0</v>
      </c>
      <c r="BJ200" s="15" t="s">
        <v>87</v>
      </c>
      <c r="BK200" s="156">
        <f>ROUND(P200*H200,2)</f>
        <v>0</v>
      </c>
      <c r="BL200" s="15" t="s">
        <v>158</v>
      </c>
      <c r="BM200" s="155" t="s">
        <v>2089</v>
      </c>
    </row>
    <row r="201" spans="2:65" s="1" customFormat="1" ht="39">
      <c r="B201" s="30"/>
      <c r="D201" s="157" t="s">
        <v>226</v>
      </c>
      <c r="F201" s="158" t="s">
        <v>532</v>
      </c>
      <c r="I201" s="159"/>
      <c r="J201" s="159"/>
      <c r="M201" s="30"/>
      <c r="N201" s="160"/>
      <c r="X201" s="54"/>
      <c r="AT201" s="15" t="s">
        <v>226</v>
      </c>
      <c r="AU201" s="15" t="s">
        <v>93</v>
      </c>
    </row>
    <row r="202" spans="2:65" s="12" customFormat="1" ht="22.5">
      <c r="B202" s="161"/>
      <c r="D202" s="157" t="s">
        <v>303</v>
      </c>
      <c r="E202" s="162" t="s">
        <v>1</v>
      </c>
      <c r="F202" s="163" t="s">
        <v>2084</v>
      </c>
      <c r="H202" s="164">
        <v>156.16800000000003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2" customFormat="1" ht="11.25">
      <c r="B203" s="161"/>
      <c r="D203" s="157" t="s">
        <v>303</v>
      </c>
      <c r="E203" s="162" t="s">
        <v>1</v>
      </c>
      <c r="F203" s="163" t="s">
        <v>2085</v>
      </c>
      <c r="H203" s="164">
        <v>-18.144000000000005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3" customFormat="1" ht="11.25">
      <c r="B204" s="171"/>
      <c r="D204" s="157" t="s">
        <v>303</v>
      </c>
      <c r="E204" s="172" t="s">
        <v>1</v>
      </c>
      <c r="F204" s="173" t="s">
        <v>362</v>
      </c>
      <c r="H204" s="174">
        <v>138.02400000000003</v>
      </c>
      <c r="I204" s="175"/>
      <c r="J204" s="175"/>
      <c r="M204" s="171"/>
      <c r="N204" s="176"/>
      <c r="X204" s="177"/>
      <c r="AT204" s="172" t="s">
        <v>303</v>
      </c>
      <c r="AU204" s="172" t="s">
        <v>93</v>
      </c>
      <c r="AV204" s="13" t="s">
        <v>158</v>
      </c>
      <c r="AW204" s="13" t="s">
        <v>4</v>
      </c>
      <c r="AX204" s="13" t="s">
        <v>87</v>
      </c>
      <c r="AY204" s="172" t="s">
        <v>219</v>
      </c>
    </row>
    <row r="205" spans="2:65" s="1" customFormat="1" ht="33" customHeight="1">
      <c r="B205" s="30"/>
      <c r="C205" s="142" t="s">
        <v>318</v>
      </c>
      <c r="D205" s="142" t="s">
        <v>220</v>
      </c>
      <c r="E205" s="143" t="s">
        <v>534</v>
      </c>
      <c r="F205" s="144" t="s">
        <v>535</v>
      </c>
      <c r="G205" s="145" t="s">
        <v>398</v>
      </c>
      <c r="H205" s="146">
        <v>15.336</v>
      </c>
      <c r="I205" s="147"/>
      <c r="J205" s="147"/>
      <c r="K205" s="148">
        <f>ROUND(P205*H205,2)</f>
        <v>0</v>
      </c>
      <c r="L205" s="149"/>
      <c r="M205" s="30"/>
      <c r="N205" s="150" t="s">
        <v>1</v>
      </c>
      <c r="O205" s="151" t="s">
        <v>43</v>
      </c>
      <c r="P205" s="152">
        <f>I205+J205</f>
        <v>0</v>
      </c>
      <c r="Q205" s="152">
        <f>ROUND(I205*H205,2)</f>
        <v>0</v>
      </c>
      <c r="R205" s="152">
        <f>ROUND(J205*H205,2)</f>
        <v>0</v>
      </c>
      <c r="T205" s="153">
        <f>S205*H205</f>
        <v>0</v>
      </c>
      <c r="U205" s="153">
        <v>0</v>
      </c>
      <c r="V205" s="153">
        <f>U205*H205</f>
        <v>0</v>
      </c>
      <c r="W205" s="153">
        <v>0</v>
      </c>
      <c r="X205" s="154">
        <f>W205*H205</f>
        <v>0</v>
      </c>
      <c r="AR205" s="155" t="s">
        <v>158</v>
      </c>
      <c r="AT205" s="155" t="s">
        <v>220</v>
      </c>
      <c r="AU205" s="155" t="s">
        <v>93</v>
      </c>
      <c r="AY205" s="15" t="s">
        <v>219</v>
      </c>
      <c r="BE205" s="156">
        <f>IF(O205="základní",K205,0)</f>
        <v>0</v>
      </c>
      <c r="BF205" s="156">
        <f>IF(O205="snížená",K205,0)</f>
        <v>0</v>
      </c>
      <c r="BG205" s="156">
        <f>IF(O205="zákl. přenesená",K205,0)</f>
        <v>0</v>
      </c>
      <c r="BH205" s="156">
        <f>IF(O205="sníž. přenesená",K205,0)</f>
        <v>0</v>
      </c>
      <c r="BI205" s="156">
        <f>IF(O205="nulová",K205,0)</f>
        <v>0</v>
      </c>
      <c r="BJ205" s="15" t="s">
        <v>87</v>
      </c>
      <c r="BK205" s="156">
        <f>ROUND(P205*H205,2)</f>
        <v>0</v>
      </c>
      <c r="BL205" s="15" t="s">
        <v>158</v>
      </c>
      <c r="BM205" s="155" t="s">
        <v>2090</v>
      </c>
    </row>
    <row r="206" spans="2:65" s="1" customFormat="1" ht="39">
      <c r="B206" s="30"/>
      <c r="D206" s="157" t="s">
        <v>226</v>
      </c>
      <c r="F206" s="158" t="s">
        <v>537</v>
      </c>
      <c r="I206" s="159"/>
      <c r="J206" s="159"/>
      <c r="M206" s="30"/>
      <c r="N206" s="160"/>
      <c r="X206" s="54"/>
      <c r="AT206" s="15" t="s">
        <v>226</v>
      </c>
      <c r="AU206" s="15" t="s">
        <v>93</v>
      </c>
    </row>
    <row r="207" spans="2:65" s="12" customFormat="1" ht="22.5">
      <c r="B207" s="161"/>
      <c r="D207" s="157" t="s">
        <v>303</v>
      </c>
      <c r="E207" s="162" t="s">
        <v>1</v>
      </c>
      <c r="F207" s="163" t="s">
        <v>2087</v>
      </c>
      <c r="H207" s="164">
        <v>17.352000000000004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80</v>
      </c>
      <c r="AY207" s="162" t="s">
        <v>219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2088</v>
      </c>
      <c r="H208" s="164">
        <v>-2.0160000000000005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80</v>
      </c>
      <c r="AY208" s="162" t="s">
        <v>219</v>
      </c>
    </row>
    <row r="209" spans="2:65" s="13" customFormat="1" ht="11.25">
      <c r="B209" s="171"/>
      <c r="D209" s="157" t="s">
        <v>303</v>
      </c>
      <c r="E209" s="172" t="s">
        <v>1</v>
      </c>
      <c r="F209" s="173" t="s">
        <v>362</v>
      </c>
      <c r="H209" s="174">
        <v>15.336000000000004</v>
      </c>
      <c r="I209" s="175"/>
      <c r="J209" s="175"/>
      <c r="M209" s="171"/>
      <c r="N209" s="176"/>
      <c r="X209" s="177"/>
      <c r="AT209" s="172" t="s">
        <v>303</v>
      </c>
      <c r="AU209" s="172" t="s">
        <v>93</v>
      </c>
      <c r="AV209" s="13" t="s">
        <v>158</v>
      </c>
      <c r="AW209" s="13" t="s">
        <v>4</v>
      </c>
      <c r="AX209" s="13" t="s">
        <v>87</v>
      </c>
      <c r="AY209" s="172" t="s">
        <v>219</v>
      </c>
    </row>
    <row r="210" spans="2:65" s="1" customFormat="1" ht="37.9" customHeight="1">
      <c r="B210" s="30"/>
      <c r="C210" s="142" t="s">
        <v>323</v>
      </c>
      <c r="D210" s="142" t="s">
        <v>220</v>
      </c>
      <c r="E210" s="143" t="s">
        <v>1034</v>
      </c>
      <c r="F210" s="144" t="s">
        <v>1035</v>
      </c>
      <c r="G210" s="145" t="s">
        <v>398</v>
      </c>
      <c r="H210" s="146">
        <v>29.212</v>
      </c>
      <c r="I210" s="147"/>
      <c r="J210" s="147"/>
      <c r="K210" s="148">
        <f>ROUND(P210*H210,2)</f>
        <v>0</v>
      </c>
      <c r="L210" s="149"/>
      <c r="M210" s="30"/>
      <c r="N210" s="150" t="s">
        <v>1</v>
      </c>
      <c r="O210" s="151" t="s">
        <v>43</v>
      </c>
      <c r="P210" s="152">
        <f>I210+J210</f>
        <v>0</v>
      </c>
      <c r="Q210" s="152">
        <f>ROUND(I210*H210,2)</f>
        <v>0</v>
      </c>
      <c r="R210" s="152">
        <f>ROUND(J210*H210,2)</f>
        <v>0</v>
      </c>
      <c r="T210" s="153">
        <f>S210*H210</f>
        <v>0</v>
      </c>
      <c r="U210" s="153">
        <v>0</v>
      </c>
      <c r="V210" s="153">
        <f>U210*H210</f>
        <v>0</v>
      </c>
      <c r="W210" s="153">
        <v>0</v>
      </c>
      <c r="X210" s="154">
        <f>W210*H210</f>
        <v>0</v>
      </c>
      <c r="AR210" s="155" t="s">
        <v>158</v>
      </c>
      <c r="AT210" s="155" t="s">
        <v>220</v>
      </c>
      <c r="AU210" s="155" t="s">
        <v>93</v>
      </c>
      <c r="AY210" s="15" t="s">
        <v>219</v>
      </c>
      <c r="BE210" s="156">
        <f>IF(O210="základní",K210,0)</f>
        <v>0</v>
      </c>
      <c r="BF210" s="156">
        <f>IF(O210="snížená",K210,0)</f>
        <v>0</v>
      </c>
      <c r="BG210" s="156">
        <f>IF(O210="zákl. přenesená",K210,0)</f>
        <v>0</v>
      </c>
      <c r="BH210" s="156">
        <f>IF(O210="sníž. přenesená",K210,0)</f>
        <v>0</v>
      </c>
      <c r="BI210" s="156">
        <f>IF(O210="nulová",K210,0)</f>
        <v>0</v>
      </c>
      <c r="BJ210" s="15" t="s">
        <v>87</v>
      </c>
      <c r="BK210" s="156">
        <f>ROUND(P210*H210,2)</f>
        <v>0</v>
      </c>
      <c r="BL210" s="15" t="s">
        <v>158</v>
      </c>
      <c r="BM210" s="155" t="s">
        <v>2091</v>
      </c>
    </row>
    <row r="211" spans="2:65" s="1" customFormat="1" ht="39">
      <c r="B211" s="30"/>
      <c r="D211" s="157" t="s">
        <v>226</v>
      </c>
      <c r="F211" s="158" t="s">
        <v>1037</v>
      </c>
      <c r="I211" s="159"/>
      <c r="J211" s="159"/>
      <c r="M211" s="30"/>
      <c r="N211" s="160"/>
      <c r="X211" s="54"/>
      <c r="AT211" s="15" t="s">
        <v>226</v>
      </c>
      <c r="AU211" s="15" t="s">
        <v>93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2092</v>
      </c>
      <c r="H212" s="164">
        <v>29.212000000000003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87</v>
      </c>
      <c r="AY212" s="162" t="s">
        <v>219</v>
      </c>
    </row>
    <row r="213" spans="2:65" s="1" customFormat="1" ht="37.9" customHeight="1">
      <c r="B213" s="30"/>
      <c r="C213" s="142" t="s">
        <v>8</v>
      </c>
      <c r="D213" s="142" t="s">
        <v>220</v>
      </c>
      <c r="E213" s="143" t="s">
        <v>1039</v>
      </c>
      <c r="F213" s="144" t="s">
        <v>1040</v>
      </c>
      <c r="G213" s="145" t="s">
        <v>398</v>
      </c>
      <c r="H213" s="146">
        <v>7.6680000000000001</v>
      </c>
      <c r="I213" s="147"/>
      <c r="J213" s="147"/>
      <c r="K213" s="148">
        <f>ROUND(P213*H213,2)</f>
        <v>0</v>
      </c>
      <c r="L213" s="149"/>
      <c r="M213" s="30"/>
      <c r="N213" s="150" t="s">
        <v>1</v>
      </c>
      <c r="O213" s="151" t="s">
        <v>43</v>
      </c>
      <c r="P213" s="152">
        <f>I213+J213</f>
        <v>0</v>
      </c>
      <c r="Q213" s="152">
        <f>ROUND(I213*H213,2)</f>
        <v>0</v>
      </c>
      <c r="R213" s="152">
        <f>ROUND(J213*H213,2)</f>
        <v>0</v>
      </c>
      <c r="T213" s="153">
        <f>S213*H213</f>
        <v>0</v>
      </c>
      <c r="U213" s="153">
        <v>0</v>
      </c>
      <c r="V213" s="153">
        <f>U213*H213</f>
        <v>0</v>
      </c>
      <c r="W213" s="153">
        <v>0</v>
      </c>
      <c r="X213" s="154">
        <f>W213*H213</f>
        <v>0</v>
      </c>
      <c r="AR213" s="155" t="s">
        <v>158</v>
      </c>
      <c r="AT213" s="155" t="s">
        <v>220</v>
      </c>
      <c r="AU213" s="155" t="s">
        <v>93</v>
      </c>
      <c r="AY213" s="15" t="s">
        <v>219</v>
      </c>
      <c r="BE213" s="156">
        <f>IF(O213="základní",K213,0)</f>
        <v>0</v>
      </c>
      <c r="BF213" s="156">
        <f>IF(O213="snížená",K213,0)</f>
        <v>0</v>
      </c>
      <c r="BG213" s="156">
        <f>IF(O213="zákl. přenesená",K213,0)</f>
        <v>0</v>
      </c>
      <c r="BH213" s="156">
        <f>IF(O213="sníž. přenesená",K213,0)</f>
        <v>0</v>
      </c>
      <c r="BI213" s="156">
        <f>IF(O213="nulová",K213,0)</f>
        <v>0</v>
      </c>
      <c r="BJ213" s="15" t="s">
        <v>87</v>
      </c>
      <c r="BK213" s="156">
        <f>ROUND(P213*H213,2)</f>
        <v>0</v>
      </c>
      <c r="BL213" s="15" t="s">
        <v>158</v>
      </c>
      <c r="BM213" s="155" t="s">
        <v>2093</v>
      </c>
    </row>
    <row r="214" spans="2:65" s="1" customFormat="1" ht="39">
      <c r="B214" s="30"/>
      <c r="D214" s="157" t="s">
        <v>226</v>
      </c>
      <c r="F214" s="158" t="s">
        <v>1042</v>
      </c>
      <c r="I214" s="159"/>
      <c r="J214" s="159"/>
      <c r="M214" s="30"/>
      <c r="N214" s="160"/>
      <c r="X214" s="54"/>
      <c r="AT214" s="15" t="s">
        <v>226</v>
      </c>
      <c r="AU214" s="15" t="s">
        <v>93</v>
      </c>
    </row>
    <row r="215" spans="2:65" s="12" customFormat="1" ht="22.5">
      <c r="B215" s="161"/>
      <c r="D215" s="157" t="s">
        <v>303</v>
      </c>
      <c r="E215" s="162" t="s">
        <v>1</v>
      </c>
      <c r="F215" s="163" t="s">
        <v>2094</v>
      </c>
      <c r="H215" s="164">
        <v>8.6760000000000019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80</v>
      </c>
      <c r="AY215" s="162" t="s">
        <v>219</v>
      </c>
    </row>
    <row r="216" spans="2:65" s="12" customFormat="1" ht="11.25">
      <c r="B216" s="161"/>
      <c r="D216" s="157" t="s">
        <v>303</v>
      </c>
      <c r="E216" s="162" t="s">
        <v>1</v>
      </c>
      <c r="F216" s="163" t="s">
        <v>2095</v>
      </c>
      <c r="H216" s="164">
        <v>-1.0080000000000002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3" customFormat="1" ht="11.25">
      <c r="B217" s="171"/>
      <c r="D217" s="157" t="s">
        <v>303</v>
      </c>
      <c r="E217" s="172" t="s">
        <v>1</v>
      </c>
      <c r="F217" s="173" t="s">
        <v>362</v>
      </c>
      <c r="H217" s="174">
        <v>7.6680000000000019</v>
      </c>
      <c r="I217" s="175"/>
      <c r="J217" s="175"/>
      <c r="M217" s="171"/>
      <c r="N217" s="176"/>
      <c r="X217" s="177"/>
      <c r="AT217" s="172" t="s">
        <v>303</v>
      </c>
      <c r="AU217" s="172" t="s">
        <v>93</v>
      </c>
      <c r="AV217" s="13" t="s">
        <v>158</v>
      </c>
      <c r="AW217" s="13" t="s">
        <v>4</v>
      </c>
      <c r="AX217" s="13" t="s">
        <v>87</v>
      </c>
      <c r="AY217" s="172" t="s">
        <v>219</v>
      </c>
    </row>
    <row r="218" spans="2:65" s="1" customFormat="1" ht="24.2" customHeight="1">
      <c r="B218" s="30"/>
      <c r="C218" s="142" t="s">
        <v>464</v>
      </c>
      <c r="D218" s="142" t="s">
        <v>220</v>
      </c>
      <c r="E218" s="143" t="s">
        <v>1043</v>
      </c>
      <c r="F218" s="144" t="s">
        <v>1044</v>
      </c>
      <c r="G218" s="145" t="s">
        <v>398</v>
      </c>
      <c r="H218" s="146">
        <v>138.024</v>
      </c>
      <c r="I218" s="147"/>
      <c r="J218" s="147"/>
      <c r="K218" s="148">
        <f>ROUND(P218*H218,2)</f>
        <v>0</v>
      </c>
      <c r="L218" s="149"/>
      <c r="M218" s="30"/>
      <c r="N218" s="150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0</v>
      </c>
      <c r="V218" s="153">
        <f>U218*H218</f>
        <v>0</v>
      </c>
      <c r="W218" s="153">
        <v>0</v>
      </c>
      <c r="X218" s="154">
        <f>W218*H218</f>
        <v>0</v>
      </c>
      <c r="AR218" s="155" t="s">
        <v>158</v>
      </c>
      <c r="AT218" s="155" t="s">
        <v>220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158</v>
      </c>
      <c r="BM218" s="155" t="s">
        <v>2096</v>
      </c>
    </row>
    <row r="219" spans="2:65" s="1" customFormat="1" ht="29.25">
      <c r="B219" s="30"/>
      <c r="D219" s="157" t="s">
        <v>226</v>
      </c>
      <c r="F219" s="158" t="s">
        <v>1046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22.5">
      <c r="B220" s="161"/>
      <c r="D220" s="157" t="s">
        <v>303</v>
      </c>
      <c r="E220" s="162" t="s">
        <v>1</v>
      </c>
      <c r="F220" s="163" t="s">
        <v>2097</v>
      </c>
      <c r="H220" s="164">
        <v>156.16800000000003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2" customFormat="1" ht="11.25">
      <c r="B221" s="161"/>
      <c r="D221" s="157" t="s">
        <v>303</v>
      </c>
      <c r="E221" s="162" t="s">
        <v>1</v>
      </c>
      <c r="F221" s="163" t="s">
        <v>2085</v>
      </c>
      <c r="H221" s="164">
        <v>-18.144000000000005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3" customFormat="1" ht="11.25">
      <c r="B222" s="171"/>
      <c r="D222" s="157" t="s">
        <v>303</v>
      </c>
      <c r="E222" s="172" t="s">
        <v>1</v>
      </c>
      <c r="F222" s="173" t="s">
        <v>362</v>
      </c>
      <c r="H222" s="174">
        <v>138.02400000000003</v>
      </c>
      <c r="I222" s="175"/>
      <c r="J222" s="175"/>
      <c r="M222" s="171"/>
      <c r="N222" s="176"/>
      <c r="X222" s="177"/>
      <c r="AT222" s="172" t="s">
        <v>303</v>
      </c>
      <c r="AU222" s="172" t="s">
        <v>93</v>
      </c>
      <c r="AV222" s="13" t="s">
        <v>158</v>
      </c>
      <c r="AW222" s="13" t="s">
        <v>4</v>
      </c>
      <c r="AX222" s="13" t="s">
        <v>87</v>
      </c>
      <c r="AY222" s="172" t="s">
        <v>219</v>
      </c>
    </row>
    <row r="223" spans="2:65" s="1" customFormat="1" ht="24.2" customHeight="1">
      <c r="B223" s="30"/>
      <c r="C223" s="142" t="s">
        <v>470</v>
      </c>
      <c r="D223" s="142" t="s">
        <v>220</v>
      </c>
      <c r="E223" s="143" t="s">
        <v>550</v>
      </c>
      <c r="F223" s="144" t="s">
        <v>551</v>
      </c>
      <c r="G223" s="145" t="s">
        <v>398</v>
      </c>
      <c r="H223" s="146">
        <v>15.336</v>
      </c>
      <c r="I223" s="147"/>
      <c r="J223" s="147"/>
      <c r="K223" s="148">
        <f>ROUND(P223*H223,2)</f>
        <v>0</v>
      </c>
      <c r="L223" s="149"/>
      <c r="M223" s="30"/>
      <c r="N223" s="150" t="s">
        <v>1</v>
      </c>
      <c r="O223" s="151" t="s">
        <v>43</v>
      </c>
      <c r="P223" s="152">
        <f>I223+J223</f>
        <v>0</v>
      </c>
      <c r="Q223" s="152">
        <f>ROUND(I223*H223,2)</f>
        <v>0</v>
      </c>
      <c r="R223" s="152">
        <f>ROUND(J223*H223,2)</f>
        <v>0</v>
      </c>
      <c r="T223" s="153">
        <f>S223*H223</f>
        <v>0</v>
      </c>
      <c r="U223" s="153">
        <v>0</v>
      </c>
      <c r="V223" s="153">
        <f>U223*H223</f>
        <v>0</v>
      </c>
      <c r="W223" s="153">
        <v>0</v>
      </c>
      <c r="X223" s="154">
        <f>W223*H223</f>
        <v>0</v>
      </c>
      <c r="AR223" s="155" t="s">
        <v>158</v>
      </c>
      <c r="AT223" s="155" t="s">
        <v>220</v>
      </c>
      <c r="AU223" s="155" t="s">
        <v>93</v>
      </c>
      <c r="AY223" s="15" t="s">
        <v>219</v>
      </c>
      <c r="BE223" s="156">
        <f>IF(O223="základní",K223,0)</f>
        <v>0</v>
      </c>
      <c r="BF223" s="156">
        <f>IF(O223="snížená",K223,0)</f>
        <v>0</v>
      </c>
      <c r="BG223" s="156">
        <f>IF(O223="zákl. přenesená",K223,0)</f>
        <v>0</v>
      </c>
      <c r="BH223" s="156">
        <f>IF(O223="sníž. přenesená",K223,0)</f>
        <v>0</v>
      </c>
      <c r="BI223" s="156">
        <f>IF(O223="nulová",K223,0)</f>
        <v>0</v>
      </c>
      <c r="BJ223" s="15" t="s">
        <v>87</v>
      </c>
      <c r="BK223" s="156">
        <f>ROUND(P223*H223,2)</f>
        <v>0</v>
      </c>
      <c r="BL223" s="15" t="s">
        <v>158</v>
      </c>
      <c r="BM223" s="155" t="s">
        <v>2098</v>
      </c>
    </row>
    <row r="224" spans="2:65" s="1" customFormat="1" ht="29.25">
      <c r="B224" s="30"/>
      <c r="D224" s="157" t="s">
        <v>226</v>
      </c>
      <c r="F224" s="158" t="s">
        <v>553</v>
      </c>
      <c r="I224" s="159"/>
      <c r="J224" s="159"/>
      <c r="M224" s="30"/>
      <c r="N224" s="160"/>
      <c r="X224" s="54"/>
      <c r="AT224" s="15" t="s">
        <v>226</v>
      </c>
      <c r="AU224" s="15" t="s">
        <v>93</v>
      </c>
    </row>
    <row r="225" spans="2:65" s="12" customFormat="1" ht="22.5">
      <c r="B225" s="161"/>
      <c r="D225" s="157" t="s">
        <v>303</v>
      </c>
      <c r="E225" s="162" t="s">
        <v>1</v>
      </c>
      <c r="F225" s="163" t="s">
        <v>2087</v>
      </c>
      <c r="H225" s="164">
        <v>17.352000000000004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2088</v>
      </c>
      <c r="H226" s="164">
        <v>-2.0160000000000005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3" customFormat="1" ht="11.25">
      <c r="B227" s="171"/>
      <c r="D227" s="157" t="s">
        <v>303</v>
      </c>
      <c r="E227" s="172" t="s">
        <v>1</v>
      </c>
      <c r="F227" s="173" t="s">
        <v>362</v>
      </c>
      <c r="H227" s="174">
        <v>15.336000000000004</v>
      </c>
      <c r="I227" s="175"/>
      <c r="J227" s="175"/>
      <c r="M227" s="171"/>
      <c r="N227" s="176"/>
      <c r="X227" s="177"/>
      <c r="AT227" s="172" t="s">
        <v>303</v>
      </c>
      <c r="AU227" s="172" t="s">
        <v>93</v>
      </c>
      <c r="AV227" s="13" t="s">
        <v>158</v>
      </c>
      <c r="AW227" s="13" t="s">
        <v>4</v>
      </c>
      <c r="AX227" s="13" t="s">
        <v>87</v>
      </c>
      <c r="AY227" s="172" t="s">
        <v>219</v>
      </c>
    </row>
    <row r="228" spans="2:65" s="1" customFormat="1" ht="33" customHeight="1">
      <c r="B228" s="30"/>
      <c r="C228" s="142" t="s">
        <v>474</v>
      </c>
      <c r="D228" s="142" t="s">
        <v>220</v>
      </c>
      <c r="E228" s="143" t="s">
        <v>563</v>
      </c>
      <c r="F228" s="144" t="s">
        <v>564</v>
      </c>
      <c r="G228" s="145" t="s">
        <v>565</v>
      </c>
      <c r="H228" s="146">
        <v>73.760000000000005</v>
      </c>
      <c r="I228" s="147"/>
      <c r="J228" s="147"/>
      <c r="K228" s="148">
        <f>ROUND(P228*H228,2)</f>
        <v>0</v>
      </c>
      <c r="L228" s="149"/>
      <c r="M228" s="30"/>
      <c r="N228" s="150" t="s">
        <v>1</v>
      </c>
      <c r="O228" s="151" t="s">
        <v>43</v>
      </c>
      <c r="P228" s="152">
        <f>I228+J228</f>
        <v>0</v>
      </c>
      <c r="Q228" s="152">
        <f>ROUND(I228*H228,2)</f>
        <v>0</v>
      </c>
      <c r="R228" s="152">
        <f>ROUND(J228*H228,2)</f>
        <v>0</v>
      </c>
      <c r="T228" s="153">
        <f>S228*H228</f>
        <v>0</v>
      </c>
      <c r="U228" s="153">
        <v>0</v>
      </c>
      <c r="V228" s="153">
        <f>U228*H228</f>
        <v>0</v>
      </c>
      <c r="W228" s="153">
        <v>0</v>
      </c>
      <c r="X228" s="154">
        <f>W228*H228</f>
        <v>0</v>
      </c>
      <c r="AR228" s="155" t="s">
        <v>158</v>
      </c>
      <c r="AT228" s="155" t="s">
        <v>220</v>
      </c>
      <c r="AU228" s="155" t="s">
        <v>93</v>
      </c>
      <c r="AY228" s="15" t="s">
        <v>219</v>
      </c>
      <c r="BE228" s="156">
        <f>IF(O228="základní",K228,0)</f>
        <v>0</v>
      </c>
      <c r="BF228" s="156">
        <f>IF(O228="snížená",K228,0)</f>
        <v>0</v>
      </c>
      <c r="BG228" s="156">
        <f>IF(O228="zákl. přenesená",K228,0)</f>
        <v>0</v>
      </c>
      <c r="BH228" s="156">
        <f>IF(O228="sníž. přenesená",K228,0)</f>
        <v>0</v>
      </c>
      <c r="BI228" s="156">
        <f>IF(O228="nulová",K228,0)</f>
        <v>0</v>
      </c>
      <c r="BJ228" s="15" t="s">
        <v>87</v>
      </c>
      <c r="BK228" s="156">
        <f>ROUND(P228*H228,2)</f>
        <v>0</v>
      </c>
      <c r="BL228" s="15" t="s">
        <v>158</v>
      </c>
      <c r="BM228" s="155" t="s">
        <v>2099</v>
      </c>
    </row>
    <row r="229" spans="2:65" s="1" customFormat="1" ht="29.25">
      <c r="B229" s="30"/>
      <c r="D229" s="157" t="s">
        <v>226</v>
      </c>
      <c r="F229" s="158" t="s">
        <v>567</v>
      </c>
      <c r="I229" s="159"/>
      <c r="J229" s="159"/>
      <c r="M229" s="30"/>
      <c r="N229" s="160"/>
      <c r="X229" s="54"/>
      <c r="AT229" s="15" t="s">
        <v>226</v>
      </c>
      <c r="AU229" s="15" t="s">
        <v>93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2100</v>
      </c>
      <c r="H230" s="164">
        <v>73.760000000000005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87</v>
      </c>
      <c r="AY230" s="162" t="s">
        <v>219</v>
      </c>
    </row>
    <row r="231" spans="2:65" s="1" customFormat="1" ht="16.5" customHeight="1">
      <c r="B231" s="30"/>
      <c r="C231" s="142" t="s">
        <v>480</v>
      </c>
      <c r="D231" s="142" t="s">
        <v>220</v>
      </c>
      <c r="E231" s="143" t="s">
        <v>556</v>
      </c>
      <c r="F231" s="144" t="s">
        <v>557</v>
      </c>
      <c r="G231" s="145" t="s">
        <v>398</v>
      </c>
      <c r="H231" s="146">
        <v>36.880000000000003</v>
      </c>
      <c r="I231" s="147"/>
      <c r="J231" s="147"/>
      <c r="K231" s="148">
        <f>ROUND(P231*H231,2)</f>
        <v>0</v>
      </c>
      <c r="L231" s="149"/>
      <c r="M231" s="30"/>
      <c r="N231" s="150" t="s">
        <v>1</v>
      </c>
      <c r="O231" s="151" t="s">
        <v>43</v>
      </c>
      <c r="P231" s="152">
        <f>I231+J231</f>
        <v>0</v>
      </c>
      <c r="Q231" s="152">
        <f>ROUND(I231*H231,2)</f>
        <v>0</v>
      </c>
      <c r="R231" s="152">
        <f>ROUND(J231*H231,2)</f>
        <v>0</v>
      </c>
      <c r="T231" s="153">
        <f>S231*H231</f>
        <v>0</v>
      </c>
      <c r="U231" s="153">
        <v>0</v>
      </c>
      <c r="V231" s="153">
        <f>U231*H231</f>
        <v>0</v>
      </c>
      <c r="W231" s="153">
        <v>0</v>
      </c>
      <c r="X231" s="154">
        <f>W231*H231</f>
        <v>0</v>
      </c>
      <c r="AR231" s="155" t="s">
        <v>158</v>
      </c>
      <c r="AT231" s="155" t="s">
        <v>220</v>
      </c>
      <c r="AU231" s="155" t="s">
        <v>93</v>
      </c>
      <c r="AY231" s="15" t="s">
        <v>219</v>
      </c>
      <c r="BE231" s="156">
        <f>IF(O231="základní",K231,0)</f>
        <v>0</v>
      </c>
      <c r="BF231" s="156">
        <f>IF(O231="snížená",K231,0)</f>
        <v>0</v>
      </c>
      <c r="BG231" s="156">
        <f>IF(O231="zákl. přenesená",K231,0)</f>
        <v>0</v>
      </c>
      <c r="BH231" s="156">
        <f>IF(O231="sníž. přenesená",K231,0)</f>
        <v>0</v>
      </c>
      <c r="BI231" s="156">
        <f>IF(O231="nulová",K231,0)</f>
        <v>0</v>
      </c>
      <c r="BJ231" s="15" t="s">
        <v>87</v>
      </c>
      <c r="BK231" s="156">
        <f>ROUND(P231*H231,2)</f>
        <v>0</v>
      </c>
      <c r="BL231" s="15" t="s">
        <v>158</v>
      </c>
      <c r="BM231" s="155" t="s">
        <v>2101</v>
      </c>
    </row>
    <row r="232" spans="2:65" s="1" customFormat="1" ht="19.5">
      <c r="B232" s="30"/>
      <c r="D232" s="157" t="s">
        <v>226</v>
      </c>
      <c r="F232" s="158" t="s">
        <v>559</v>
      </c>
      <c r="I232" s="159"/>
      <c r="J232" s="159"/>
      <c r="M232" s="30"/>
      <c r="N232" s="160"/>
      <c r="X232" s="54"/>
      <c r="AT232" s="15" t="s">
        <v>226</v>
      </c>
      <c r="AU232" s="15" t="s">
        <v>93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2102</v>
      </c>
      <c r="H233" s="164">
        <v>36.879999999999995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87</v>
      </c>
      <c r="AY233" s="162" t="s">
        <v>219</v>
      </c>
    </row>
    <row r="234" spans="2:65" s="1" customFormat="1" ht="24.2" customHeight="1">
      <c r="B234" s="30"/>
      <c r="C234" s="142" t="s">
        <v>485</v>
      </c>
      <c r="D234" s="142" t="s">
        <v>220</v>
      </c>
      <c r="E234" s="143" t="s">
        <v>570</v>
      </c>
      <c r="F234" s="144" t="s">
        <v>571</v>
      </c>
      <c r="G234" s="145" t="s">
        <v>398</v>
      </c>
      <c r="H234" s="146">
        <v>50.38</v>
      </c>
      <c r="I234" s="147"/>
      <c r="J234" s="147"/>
      <c r="K234" s="148">
        <f>ROUND(P234*H234,2)</f>
        <v>0</v>
      </c>
      <c r="L234" s="149"/>
      <c r="M234" s="30"/>
      <c r="N234" s="150" t="s">
        <v>1</v>
      </c>
      <c r="O234" s="151" t="s">
        <v>43</v>
      </c>
      <c r="P234" s="152">
        <f>I234+J234</f>
        <v>0</v>
      </c>
      <c r="Q234" s="152">
        <f>ROUND(I234*H234,2)</f>
        <v>0</v>
      </c>
      <c r="R234" s="152">
        <f>ROUND(J234*H234,2)</f>
        <v>0</v>
      </c>
      <c r="T234" s="153">
        <f>S234*H234</f>
        <v>0</v>
      </c>
      <c r="U234" s="153">
        <v>0</v>
      </c>
      <c r="V234" s="153">
        <f>U234*H234</f>
        <v>0</v>
      </c>
      <c r="W234" s="153">
        <v>0</v>
      </c>
      <c r="X234" s="154">
        <f>W234*H234</f>
        <v>0</v>
      </c>
      <c r="AR234" s="155" t="s">
        <v>158</v>
      </c>
      <c r="AT234" s="155" t="s">
        <v>220</v>
      </c>
      <c r="AU234" s="155" t="s">
        <v>93</v>
      </c>
      <c r="AY234" s="15" t="s">
        <v>219</v>
      </c>
      <c r="BE234" s="156">
        <f>IF(O234="základní",K234,0)</f>
        <v>0</v>
      </c>
      <c r="BF234" s="156">
        <f>IF(O234="snížená",K234,0)</f>
        <v>0</v>
      </c>
      <c r="BG234" s="156">
        <f>IF(O234="zákl. přenesená",K234,0)</f>
        <v>0</v>
      </c>
      <c r="BH234" s="156">
        <f>IF(O234="sníž. přenesená",K234,0)</f>
        <v>0</v>
      </c>
      <c r="BI234" s="156">
        <f>IF(O234="nulová",K234,0)</f>
        <v>0</v>
      </c>
      <c r="BJ234" s="15" t="s">
        <v>87</v>
      </c>
      <c r="BK234" s="156">
        <f>ROUND(P234*H234,2)</f>
        <v>0</v>
      </c>
      <c r="BL234" s="15" t="s">
        <v>158</v>
      </c>
      <c r="BM234" s="155" t="s">
        <v>2103</v>
      </c>
    </row>
    <row r="235" spans="2:65" s="1" customFormat="1" ht="29.25">
      <c r="B235" s="30"/>
      <c r="D235" s="157" t="s">
        <v>226</v>
      </c>
      <c r="F235" s="158" t="s">
        <v>573</v>
      </c>
      <c r="I235" s="159"/>
      <c r="J235" s="159"/>
      <c r="M235" s="30"/>
      <c r="N235" s="160"/>
      <c r="X235" s="54"/>
      <c r="AT235" s="15" t="s">
        <v>226</v>
      </c>
      <c r="AU235" s="15" t="s">
        <v>93</v>
      </c>
    </row>
    <row r="236" spans="2:65" s="12" customFormat="1" ht="22.5">
      <c r="B236" s="161"/>
      <c r="D236" s="157" t="s">
        <v>303</v>
      </c>
      <c r="E236" s="162" t="s">
        <v>1</v>
      </c>
      <c r="F236" s="163" t="s">
        <v>2104</v>
      </c>
      <c r="H236" s="164">
        <v>86.76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80</v>
      </c>
      <c r="AY236" s="162" t="s">
        <v>219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2105</v>
      </c>
      <c r="H237" s="164">
        <v>-10.080000000000002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2106</v>
      </c>
      <c r="H238" s="164">
        <v>-25.8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1345</v>
      </c>
      <c r="H239" s="164">
        <v>-0.5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3" customFormat="1" ht="11.25">
      <c r="B240" s="171"/>
      <c r="D240" s="157" t="s">
        <v>303</v>
      </c>
      <c r="E240" s="172" t="s">
        <v>1</v>
      </c>
      <c r="F240" s="173" t="s">
        <v>362</v>
      </c>
      <c r="H240" s="174">
        <v>50.38000000000001</v>
      </c>
      <c r="I240" s="175"/>
      <c r="J240" s="175"/>
      <c r="M240" s="171"/>
      <c r="N240" s="176"/>
      <c r="X240" s="177"/>
      <c r="AT240" s="172" t="s">
        <v>303</v>
      </c>
      <c r="AU240" s="172" t="s">
        <v>93</v>
      </c>
      <c r="AV240" s="13" t="s">
        <v>158</v>
      </c>
      <c r="AW240" s="13" t="s">
        <v>4</v>
      </c>
      <c r="AX240" s="13" t="s">
        <v>87</v>
      </c>
      <c r="AY240" s="172" t="s">
        <v>219</v>
      </c>
    </row>
    <row r="241" spans="2:65" s="1" customFormat="1" ht="24.2" customHeight="1">
      <c r="B241" s="30"/>
      <c r="C241" s="142" t="s">
        <v>491</v>
      </c>
      <c r="D241" s="142" t="s">
        <v>220</v>
      </c>
      <c r="E241" s="143" t="s">
        <v>580</v>
      </c>
      <c r="F241" s="144" t="s">
        <v>581</v>
      </c>
      <c r="G241" s="145" t="s">
        <v>398</v>
      </c>
      <c r="H241" s="146">
        <v>19.506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</v>
      </c>
      <c r="V241" s="153">
        <f>U241*H241</f>
        <v>0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2107</v>
      </c>
    </row>
    <row r="242" spans="2:65" s="1" customFormat="1" ht="39">
      <c r="B242" s="30"/>
      <c r="D242" s="157" t="s">
        <v>226</v>
      </c>
      <c r="F242" s="158" t="s">
        <v>583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22.5">
      <c r="B243" s="161"/>
      <c r="D243" s="157" t="s">
        <v>303</v>
      </c>
      <c r="E243" s="162" t="s">
        <v>1</v>
      </c>
      <c r="F243" s="163" t="s">
        <v>2108</v>
      </c>
      <c r="H243" s="164">
        <v>-1.1336520000000001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2109</v>
      </c>
      <c r="H244" s="164">
        <v>20.640000000000004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3" customFormat="1" ht="11.25">
      <c r="B245" s="171"/>
      <c r="D245" s="157" t="s">
        <v>303</v>
      </c>
      <c r="E245" s="172" t="s">
        <v>1</v>
      </c>
      <c r="F245" s="173" t="s">
        <v>362</v>
      </c>
      <c r="H245" s="174">
        <v>19.506348000000003</v>
      </c>
      <c r="I245" s="175"/>
      <c r="J245" s="175"/>
      <c r="M245" s="171"/>
      <c r="N245" s="176"/>
      <c r="X245" s="177"/>
      <c r="AT245" s="172" t="s">
        <v>303</v>
      </c>
      <c r="AU245" s="172" t="s">
        <v>93</v>
      </c>
      <c r="AV245" s="13" t="s">
        <v>158</v>
      </c>
      <c r="AW245" s="13" t="s">
        <v>4</v>
      </c>
      <c r="AX245" s="13" t="s">
        <v>87</v>
      </c>
      <c r="AY245" s="172" t="s">
        <v>219</v>
      </c>
    </row>
    <row r="246" spans="2:65" s="11" customFormat="1" ht="22.9" customHeight="1">
      <c r="B246" s="129"/>
      <c r="D246" s="130" t="s">
        <v>79</v>
      </c>
      <c r="E246" s="140" t="s">
        <v>93</v>
      </c>
      <c r="F246" s="140" t="s">
        <v>593</v>
      </c>
      <c r="I246" s="132"/>
      <c r="J246" s="132"/>
      <c r="K246" s="141">
        <f>BK246</f>
        <v>0</v>
      </c>
      <c r="M246" s="129"/>
      <c r="N246" s="134"/>
      <c r="Q246" s="135">
        <f>SUM(Q247:Q249)</f>
        <v>0</v>
      </c>
      <c r="R246" s="135">
        <f>SUM(R247:R249)</f>
        <v>0</v>
      </c>
      <c r="T246" s="136">
        <f>SUM(T247:T249)</f>
        <v>0</v>
      </c>
      <c r="V246" s="136">
        <f>SUM(V247:V249)</f>
        <v>0</v>
      </c>
      <c r="X246" s="137">
        <f>SUM(X247:X249)</f>
        <v>0</v>
      </c>
      <c r="AR246" s="130" t="s">
        <v>87</v>
      </c>
      <c r="AT246" s="138" t="s">
        <v>79</v>
      </c>
      <c r="AU246" s="138" t="s">
        <v>87</v>
      </c>
      <c r="AY246" s="130" t="s">
        <v>219</v>
      </c>
      <c r="BK246" s="139">
        <f>SUM(BK247:BK249)</f>
        <v>0</v>
      </c>
    </row>
    <row r="247" spans="2:65" s="1" customFormat="1" ht="16.5" customHeight="1">
      <c r="B247" s="30"/>
      <c r="C247" s="142" t="s">
        <v>496</v>
      </c>
      <c r="D247" s="142" t="s">
        <v>220</v>
      </c>
      <c r="E247" s="143" t="s">
        <v>595</v>
      </c>
      <c r="F247" s="144" t="s">
        <v>596</v>
      </c>
      <c r="G247" s="145" t="s">
        <v>398</v>
      </c>
      <c r="H247" s="146">
        <v>0.36</v>
      </c>
      <c r="I247" s="147"/>
      <c r="J247" s="147"/>
      <c r="K247" s="148">
        <f>ROUND(P247*H247,2)</f>
        <v>0</v>
      </c>
      <c r="L247" s="149"/>
      <c r="M247" s="30"/>
      <c r="N247" s="150" t="s">
        <v>1</v>
      </c>
      <c r="O247" s="151" t="s">
        <v>43</v>
      </c>
      <c r="P247" s="152">
        <f>I247+J247</f>
        <v>0</v>
      </c>
      <c r="Q247" s="152">
        <f>ROUND(I247*H247,2)</f>
        <v>0</v>
      </c>
      <c r="R247" s="152">
        <f>ROUND(J247*H247,2)</f>
        <v>0</v>
      </c>
      <c r="T247" s="153">
        <f>S247*H247</f>
        <v>0</v>
      </c>
      <c r="U247" s="153">
        <v>0</v>
      </c>
      <c r="V247" s="153">
        <f>U247*H247</f>
        <v>0</v>
      </c>
      <c r="W247" s="153">
        <v>0</v>
      </c>
      <c r="X247" s="154">
        <f>W247*H247</f>
        <v>0</v>
      </c>
      <c r="AR247" s="155" t="s">
        <v>158</v>
      </c>
      <c r="AT247" s="155" t="s">
        <v>220</v>
      </c>
      <c r="AU247" s="155" t="s">
        <v>93</v>
      </c>
      <c r="AY247" s="15" t="s">
        <v>219</v>
      </c>
      <c r="BE247" s="156">
        <f>IF(O247="základní",K247,0)</f>
        <v>0</v>
      </c>
      <c r="BF247" s="156">
        <f>IF(O247="snížená",K247,0)</f>
        <v>0</v>
      </c>
      <c r="BG247" s="156">
        <f>IF(O247="zákl. přenesená",K247,0)</f>
        <v>0</v>
      </c>
      <c r="BH247" s="156">
        <f>IF(O247="sníž. přenesená",K247,0)</f>
        <v>0</v>
      </c>
      <c r="BI247" s="156">
        <f>IF(O247="nulová",K247,0)</f>
        <v>0</v>
      </c>
      <c r="BJ247" s="15" t="s">
        <v>87</v>
      </c>
      <c r="BK247" s="156">
        <f>ROUND(P247*H247,2)</f>
        <v>0</v>
      </c>
      <c r="BL247" s="15" t="s">
        <v>158</v>
      </c>
      <c r="BM247" s="155" t="s">
        <v>2110</v>
      </c>
    </row>
    <row r="248" spans="2:65" s="1" customFormat="1" ht="11.25">
      <c r="B248" s="30"/>
      <c r="D248" s="157" t="s">
        <v>226</v>
      </c>
      <c r="F248" s="158" t="s">
        <v>598</v>
      </c>
      <c r="I248" s="159"/>
      <c r="J248" s="159"/>
      <c r="M248" s="30"/>
      <c r="N248" s="160"/>
      <c r="X248" s="54"/>
      <c r="AT248" s="15" t="s">
        <v>226</v>
      </c>
      <c r="AU248" s="15" t="s">
        <v>93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2111</v>
      </c>
      <c r="H249" s="164">
        <v>0.36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87</v>
      </c>
      <c r="AY249" s="162" t="s">
        <v>219</v>
      </c>
    </row>
    <row r="250" spans="2:65" s="11" customFormat="1" ht="22.9" customHeight="1">
      <c r="B250" s="129"/>
      <c r="D250" s="130" t="s">
        <v>79</v>
      </c>
      <c r="E250" s="140" t="s">
        <v>150</v>
      </c>
      <c r="F250" s="140" t="s">
        <v>606</v>
      </c>
      <c r="I250" s="132"/>
      <c r="J250" s="132"/>
      <c r="K250" s="141">
        <f>BK250</f>
        <v>0</v>
      </c>
      <c r="M250" s="129"/>
      <c r="N250" s="134"/>
      <c r="Q250" s="135">
        <f>SUM(Q251:Q253)</f>
        <v>0</v>
      </c>
      <c r="R250" s="135">
        <f>SUM(R251:R253)</f>
        <v>0</v>
      </c>
      <c r="T250" s="136">
        <f>SUM(T251:T253)</f>
        <v>0</v>
      </c>
      <c r="V250" s="136">
        <f>SUM(V251:V253)</f>
        <v>0</v>
      </c>
      <c r="X250" s="137">
        <f>SUM(X251:X253)</f>
        <v>0</v>
      </c>
      <c r="AR250" s="130" t="s">
        <v>87</v>
      </c>
      <c r="AT250" s="138" t="s">
        <v>79</v>
      </c>
      <c r="AU250" s="138" t="s">
        <v>87</v>
      </c>
      <c r="AY250" s="130" t="s">
        <v>219</v>
      </c>
      <c r="BK250" s="139">
        <f>SUM(BK251:BK253)</f>
        <v>0</v>
      </c>
    </row>
    <row r="251" spans="2:65" s="1" customFormat="1" ht="21.75" customHeight="1">
      <c r="B251" s="30"/>
      <c r="C251" s="142" t="s">
        <v>502</v>
      </c>
      <c r="D251" s="142" t="s">
        <v>220</v>
      </c>
      <c r="E251" s="143" t="s">
        <v>608</v>
      </c>
      <c r="F251" s="144" t="s">
        <v>609</v>
      </c>
      <c r="G251" s="145" t="s">
        <v>370</v>
      </c>
      <c r="H251" s="146">
        <v>2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2112</v>
      </c>
    </row>
    <row r="252" spans="2:65" s="1" customFormat="1" ht="11.25">
      <c r="B252" s="30"/>
      <c r="D252" s="157" t="s">
        <v>226</v>
      </c>
      <c r="F252" s="158" t="s">
        <v>611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93</v>
      </c>
      <c r="H253" s="164">
        <v>2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1" customFormat="1" ht="22.9" customHeight="1">
      <c r="B254" s="129"/>
      <c r="D254" s="130" t="s">
        <v>79</v>
      </c>
      <c r="E254" s="140" t="s">
        <v>158</v>
      </c>
      <c r="F254" s="140" t="s">
        <v>613</v>
      </c>
      <c r="I254" s="132"/>
      <c r="J254" s="132"/>
      <c r="K254" s="141">
        <f>BK254</f>
        <v>0</v>
      </c>
      <c r="M254" s="129"/>
      <c r="N254" s="134"/>
      <c r="Q254" s="135">
        <f>SUM(Q255:Q263)</f>
        <v>0</v>
      </c>
      <c r="R254" s="135">
        <f>SUM(R255:R263)</f>
        <v>0</v>
      </c>
      <c r="T254" s="136">
        <f>SUM(T255:T263)</f>
        <v>0</v>
      </c>
      <c r="V254" s="136">
        <f>SUM(V255:V263)</f>
        <v>9.0756960000000007</v>
      </c>
      <c r="X254" s="137">
        <f>SUM(X255:X263)</f>
        <v>0</v>
      </c>
      <c r="AR254" s="130" t="s">
        <v>87</v>
      </c>
      <c r="AT254" s="138" t="s">
        <v>79</v>
      </c>
      <c r="AU254" s="138" t="s">
        <v>87</v>
      </c>
      <c r="AY254" s="130" t="s">
        <v>219</v>
      </c>
      <c r="BK254" s="139">
        <f>SUM(BK255:BK263)</f>
        <v>0</v>
      </c>
    </row>
    <row r="255" spans="2:65" s="1" customFormat="1" ht="16.5" customHeight="1">
      <c r="B255" s="30"/>
      <c r="C255" s="142" t="s">
        <v>385</v>
      </c>
      <c r="D255" s="142" t="s">
        <v>220</v>
      </c>
      <c r="E255" s="143" t="s">
        <v>615</v>
      </c>
      <c r="F255" s="144" t="s">
        <v>616</v>
      </c>
      <c r="G255" s="145" t="s">
        <v>370</v>
      </c>
      <c r="H255" s="146">
        <v>2</v>
      </c>
      <c r="I255" s="147"/>
      <c r="J255" s="147"/>
      <c r="K255" s="148">
        <f>ROUND(P255*H255,2)</f>
        <v>0</v>
      </c>
      <c r="L255" s="149"/>
      <c r="M255" s="30"/>
      <c r="N255" s="150" t="s">
        <v>1</v>
      </c>
      <c r="O255" s="151" t="s">
        <v>43</v>
      </c>
      <c r="P255" s="152">
        <f>I255+J255</f>
        <v>0</v>
      </c>
      <c r="Q255" s="152">
        <f>ROUND(I255*H255,2)</f>
        <v>0</v>
      </c>
      <c r="R255" s="152">
        <f>ROUND(J255*H255,2)</f>
        <v>0</v>
      </c>
      <c r="T255" s="153">
        <f>S255*H255</f>
        <v>0</v>
      </c>
      <c r="U255" s="153">
        <v>0</v>
      </c>
      <c r="V255" s="153">
        <f>U255*H255</f>
        <v>0</v>
      </c>
      <c r="W255" s="153">
        <v>0</v>
      </c>
      <c r="X255" s="154">
        <f>W255*H255</f>
        <v>0</v>
      </c>
      <c r="AR255" s="155" t="s">
        <v>158</v>
      </c>
      <c r="AT255" s="155" t="s">
        <v>220</v>
      </c>
      <c r="AU255" s="155" t="s">
        <v>93</v>
      </c>
      <c r="AY255" s="15" t="s">
        <v>219</v>
      </c>
      <c r="BE255" s="156">
        <f>IF(O255="základní",K255,0)</f>
        <v>0</v>
      </c>
      <c r="BF255" s="156">
        <f>IF(O255="snížená",K255,0)</f>
        <v>0</v>
      </c>
      <c r="BG255" s="156">
        <f>IF(O255="zákl. přenesená",K255,0)</f>
        <v>0</v>
      </c>
      <c r="BH255" s="156">
        <f>IF(O255="sníž. přenesená",K255,0)</f>
        <v>0</v>
      </c>
      <c r="BI255" s="156">
        <f>IF(O255="nulová",K255,0)</f>
        <v>0</v>
      </c>
      <c r="BJ255" s="15" t="s">
        <v>87</v>
      </c>
      <c r="BK255" s="156">
        <f>ROUND(P255*H255,2)</f>
        <v>0</v>
      </c>
      <c r="BL255" s="15" t="s">
        <v>158</v>
      </c>
      <c r="BM255" s="155" t="s">
        <v>2113</v>
      </c>
    </row>
    <row r="256" spans="2:65" s="1" customFormat="1" ht="11.25">
      <c r="B256" s="30"/>
      <c r="D256" s="157" t="s">
        <v>226</v>
      </c>
      <c r="F256" s="158" t="s">
        <v>618</v>
      </c>
      <c r="I256" s="159"/>
      <c r="J256" s="159"/>
      <c r="M256" s="30"/>
      <c r="N256" s="160"/>
      <c r="X256" s="54"/>
      <c r="AT256" s="15" t="s">
        <v>226</v>
      </c>
      <c r="AU256" s="15" t="s">
        <v>93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93</v>
      </c>
      <c r="H257" s="164">
        <v>2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87</v>
      </c>
      <c r="AY257" s="162" t="s">
        <v>219</v>
      </c>
    </row>
    <row r="258" spans="2:65" s="1" customFormat="1" ht="16.5" customHeight="1">
      <c r="B258" s="30"/>
      <c r="C258" s="142" t="s">
        <v>512</v>
      </c>
      <c r="D258" s="142" t="s">
        <v>220</v>
      </c>
      <c r="E258" s="143" t="s">
        <v>620</v>
      </c>
      <c r="F258" s="144" t="s">
        <v>621</v>
      </c>
      <c r="G258" s="145" t="s">
        <v>398</v>
      </c>
      <c r="H258" s="146">
        <v>4.8</v>
      </c>
      <c r="I258" s="147"/>
      <c r="J258" s="147"/>
      <c r="K258" s="148">
        <f>ROUND(P258*H258,2)</f>
        <v>0</v>
      </c>
      <c r="L258" s="149"/>
      <c r="M258" s="30"/>
      <c r="N258" s="150" t="s">
        <v>1</v>
      </c>
      <c r="O258" s="151" t="s">
        <v>43</v>
      </c>
      <c r="P258" s="152">
        <f>I258+J258</f>
        <v>0</v>
      </c>
      <c r="Q258" s="152">
        <f>ROUND(I258*H258,2)</f>
        <v>0</v>
      </c>
      <c r="R258" s="152">
        <f>ROUND(J258*H258,2)</f>
        <v>0</v>
      </c>
      <c r="T258" s="153">
        <f>S258*H258</f>
        <v>0</v>
      </c>
      <c r="U258" s="153">
        <v>1.8907700000000001</v>
      </c>
      <c r="V258" s="153">
        <f>U258*H258</f>
        <v>9.0756960000000007</v>
      </c>
      <c r="W258" s="153">
        <v>0</v>
      </c>
      <c r="X258" s="154">
        <f>W258*H258</f>
        <v>0</v>
      </c>
      <c r="AR258" s="155" t="s">
        <v>158</v>
      </c>
      <c r="AT258" s="155" t="s">
        <v>220</v>
      </c>
      <c r="AU258" s="155" t="s">
        <v>93</v>
      </c>
      <c r="AY258" s="15" t="s">
        <v>219</v>
      </c>
      <c r="BE258" s="156">
        <f>IF(O258="základní",K258,0)</f>
        <v>0</v>
      </c>
      <c r="BF258" s="156">
        <f>IF(O258="snížená",K258,0)</f>
        <v>0</v>
      </c>
      <c r="BG258" s="156">
        <f>IF(O258="zákl. přenesená",K258,0)</f>
        <v>0</v>
      </c>
      <c r="BH258" s="156">
        <f>IF(O258="sníž. přenesená",K258,0)</f>
        <v>0</v>
      </c>
      <c r="BI258" s="156">
        <f>IF(O258="nulová",K258,0)</f>
        <v>0</v>
      </c>
      <c r="BJ258" s="15" t="s">
        <v>87</v>
      </c>
      <c r="BK258" s="156">
        <f>ROUND(P258*H258,2)</f>
        <v>0</v>
      </c>
      <c r="BL258" s="15" t="s">
        <v>158</v>
      </c>
      <c r="BM258" s="155" t="s">
        <v>2114</v>
      </c>
    </row>
    <row r="259" spans="2:65" s="1" customFormat="1" ht="19.5">
      <c r="B259" s="30"/>
      <c r="D259" s="157" t="s">
        <v>226</v>
      </c>
      <c r="F259" s="158" t="s">
        <v>623</v>
      </c>
      <c r="I259" s="159"/>
      <c r="J259" s="159"/>
      <c r="M259" s="30"/>
      <c r="N259" s="160"/>
      <c r="X259" s="54"/>
      <c r="AT259" s="15" t="s">
        <v>226</v>
      </c>
      <c r="AU259" s="15" t="s">
        <v>93</v>
      </c>
    </row>
    <row r="260" spans="2:65" s="12" customFormat="1" ht="11.25">
      <c r="B260" s="161"/>
      <c r="D260" s="157" t="s">
        <v>303</v>
      </c>
      <c r="E260" s="162" t="s">
        <v>1</v>
      </c>
      <c r="F260" s="163" t="s">
        <v>2115</v>
      </c>
      <c r="H260" s="164">
        <v>4.8000000000000007</v>
      </c>
      <c r="I260" s="165"/>
      <c r="J260" s="165"/>
      <c r="M260" s="161"/>
      <c r="N260" s="166"/>
      <c r="X260" s="167"/>
      <c r="AT260" s="162" t="s">
        <v>303</v>
      </c>
      <c r="AU260" s="162" t="s">
        <v>93</v>
      </c>
      <c r="AV260" s="12" t="s">
        <v>93</v>
      </c>
      <c r="AW260" s="12" t="s">
        <v>5</v>
      </c>
      <c r="AX260" s="12" t="s">
        <v>87</v>
      </c>
      <c r="AY260" s="162" t="s">
        <v>219</v>
      </c>
    </row>
    <row r="261" spans="2:65" s="1" customFormat="1" ht="24.2" customHeight="1">
      <c r="B261" s="30"/>
      <c r="C261" s="142" t="s">
        <v>520</v>
      </c>
      <c r="D261" s="142" t="s">
        <v>220</v>
      </c>
      <c r="E261" s="143" t="s">
        <v>2116</v>
      </c>
      <c r="F261" s="144" t="s">
        <v>2117</v>
      </c>
      <c r="G261" s="145" t="s">
        <v>398</v>
      </c>
      <c r="H261" s="146">
        <v>0.13</v>
      </c>
      <c r="I261" s="147"/>
      <c r="J261" s="147"/>
      <c r="K261" s="148">
        <f>ROUND(P261*H261,2)</f>
        <v>0</v>
      </c>
      <c r="L261" s="149"/>
      <c r="M261" s="30"/>
      <c r="N261" s="150" t="s">
        <v>1</v>
      </c>
      <c r="O261" s="151" t="s">
        <v>43</v>
      </c>
      <c r="P261" s="152">
        <f>I261+J261</f>
        <v>0</v>
      </c>
      <c r="Q261" s="152">
        <f>ROUND(I261*H261,2)</f>
        <v>0</v>
      </c>
      <c r="R261" s="152">
        <f>ROUND(J261*H261,2)</f>
        <v>0</v>
      </c>
      <c r="T261" s="153">
        <f>S261*H261</f>
        <v>0</v>
      </c>
      <c r="U261" s="153">
        <v>0</v>
      </c>
      <c r="V261" s="153">
        <f>U261*H261</f>
        <v>0</v>
      </c>
      <c r="W261" s="153">
        <v>0</v>
      </c>
      <c r="X261" s="154">
        <f>W261*H261</f>
        <v>0</v>
      </c>
      <c r="AR261" s="155" t="s">
        <v>158</v>
      </c>
      <c r="AT261" s="155" t="s">
        <v>220</v>
      </c>
      <c r="AU261" s="155" t="s">
        <v>93</v>
      </c>
      <c r="AY261" s="15" t="s">
        <v>219</v>
      </c>
      <c r="BE261" s="156">
        <f>IF(O261="základní",K261,0)</f>
        <v>0</v>
      </c>
      <c r="BF261" s="156">
        <f>IF(O261="snížená",K261,0)</f>
        <v>0</v>
      </c>
      <c r="BG261" s="156">
        <f>IF(O261="zákl. přenesená",K261,0)</f>
        <v>0</v>
      </c>
      <c r="BH261" s="156">
        <f>IF(O261="sníž. přenesená",K261,0)</f>
        <v>0</v>
      </c>
      <c r="BI261" s="156">
        <f>IF(O261="nulová",K261,0)</f>
        <v>0</v>
      </c>
      <c r="BJ261" s="15" t="s">
        <v>87</v>
      </c>
      <c r="BK261" s="156">
        <f>ROUND(P261*H261,2)</f>
        <v>0</v>
      </c>
      <c r="BL261" s="15" t="s">
        <v>158</v>
      </c>
      <c r="BM261" s="155" t="s">
        <v>2118</v>
      </c>
    </row>
    <row r="262" spans="2:65" s="1" customFormat="1" ht="19.5">
      <c r="B262" s="30"/>
      <c r="D262" s="157" t="s">
        <v>226</v>
      </c>
      <c r="F262" s="158" t="s">
        <v>2119</v>
      </c>
      <c r="I262" s="159"/>
      <c r="J262" s="159"/>
      <c r="M262" s="30"/>
      <c r="N262" s="160"/>
      <c r="X262" s="54"/>
      <c r="AT262" s="15" t="s">
        <v>226</v>
      </c>
      <c r="AU262" s="15" t="s">
        <v>93</v>
      </c>
    </row>
    <row r="263" spans="2:65" s="12" customFormat="1" ht="11.25">
      <c r="B263" s="161"/>
      <c r="D263" s="157" t="s">
        <v>303</v>
      </c>
      <c r="E263" s="162" t="s">
        <v>1</v>
      </c>
      <c r="F263" s="163" t="s">
        <v>2120</v>
      </c>
      <c r="H263" s="164">
        <v>0.13</v>
      </c>
      <c r="I263" s="165"/>
      <c r="J263" s="165"/>
      <c r="M263" s="161"/>
      <c r="N263" s="166"/>
      <c r="X263" s="167"/>
      <c r="AT263" s="162" t="s">
        <v>303</v>
      </c>
      <c r="AU263" s="162" t="s">
        <v>93</v>
      </c>
      <c r="AV263" s="12" t="s">
        <v>93</v>
      </c>
      <c r="AW263" s="12" t="s">
        <v>5</v>
      </c>
      <c r="AX263" s="12" t="s">
        <v>87</v>
      </c>
      <c r="AY263" s="162" t="s">
        <v>219</v>
      </c>
    </row>
    <row r="264" spans="2:65" s="11" customFormat="1" ht="22.9" customHeight="1">
      <c r="B264" s="129"/>
      <c r="D264" s="130" t="s">
        <v>79</v>
      </c>
      <c r="E264" s="140" t="s">
        <v>218</v>
      </c>
      <c r="F264" s="140" t="s">
        <v>631</v>
      </c>
      <c r="I264" s="132"/>
      <c r="J264" s="132"/>
      <c r="K264" s="141">
        <f>BK264</f>
        <v>0</v>
      </c>
      <c r="M264" s="129"/>
      <c r="N264" s="134"/>
      <c r="Q264" s="135">
        <f>SUM(Q265:Q273)</f>
        <v>0</v>
      </c>
      <c r="R264" s="135">
        <f>SUM(R265:R273)</f>
        <v>0</v>
      </c>
      <c r="T264" s="136">
        <f>SUM(T265:T273)</f>
        <v>0</v>
      </c>
      <c r="V264" s="136">
        <f>SUM(V265:V273)</f>
        <v>11.73</v>
      </c>
      <c r="X264" s="137">
        <f>SUM(X265:X273)</f>
        <v>0</v>
      </c>
      <c r="AR264" s="130" t="s">
        <v>87</v>
      </c>
      <c r="AT264" s="138" t="s">
        <v>79</v>
      </c>
      <c r="AU264" s="138" t="s">
        <v>87</v>
      </c>
      <c r="AY264" s="130" t="s">
        <v>219</v>
      </c>
      <c r="BK264" s="139">
        <f>SUM(BK265:BK273)</f>
        <v>0</v>
      </c>
    </row>
    <row r="265" spans="2:65" s="1" customFormat="1" ht="24.2" customHeight="1">
      <c r="B265" s="30"/>
      <c r="C265" s="142" t="s">
        <v>528</v>
      </c>
      <c r="D265" s="142" t="s">
        <v>220</v>
      </c>
      <c r="E265" s="143" t="s">
        <v>633</v>
      </c>
      <c r="F265" s="144" t="s">
        <v>634</v>
      </c>
      <c r="G265" s="145" t="s">
        <v>353</v>
      </c>
      <c r="H265" s="146">
        <v>100.8</v>
      </c>
      <c r="I265" s="147"/>
      <c r="J265" s="147"/>
      <c r="K265" s="148">
        <f>ROUND(P265*H265,2)</f>
        <v>0</v>
      </c>
      <c r="L265" s="149"/>
      <c r="M265" s="30"/>
      <c r="N265" s="150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0</v>
      </c>
      <c r="V265" s="153">
        <f>U265*H265</f>
        <v>0</v>
      </c>
      <c r="W265" s="153">
        <v>0</v>
      </c>
      <c r="X265" s="154">
        <f>W265*H265</f>
        <v>0</v>
      </c>
      <c r="AR265" s="155" t="s">
        <v>158</v>
      </c>
      <c r="AT265" s="155" t="s">
        <v>220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2121</v>
      </c>
    </row>
    <row r="266" spans="2:65" s="1" customFormat="1" ht="19.5">
      <c r="B266" s="30"/>
      <c r="D266" s="157" t="s">
        <v>226</v>
      </c>
      <c r="F266" s="158" t="s">
        <v>636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2122</v>
      </c>
      <c r="H267" s="164">
        <v>100.8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87</v>
      </c>
      <c r="AY267" s="162" t="s">
        <v>219</v>
      </c>
    </row>
    <row r="268" spans="2:65" s="1" customFormat="1" ht="24.2" customHeight="1">
      <c r="B268" s="30"/>
      <c r="C268" s="142" t="s">
        <v>533</v>
      </c>
      <c r="D268" s="142" t="s">
        <v>220</v>
      </c>
      <c r="E268" s="143" t="s">
        <v>644</v>
      </c>
      <c r="F268" s="144" t="s">
        <v>645</v>
      </c>
      <c r="G268" s="145" t="s">
        <v>353</v>
      </c>
      <c r="H268" s="146">
        <v>15</v>
      </c>
      <c r="I268" s="147"/>
      <c r="J268" s="147"/>
      <c r="K268" s="148">
        <f>ROUND(P268*H268,2)</f>
        <v>0</v>
      </c>
      <c r="L268" s="149"/>
      <c r="M268" s="30"/>
      <c r="N268" s="150" t="s">
        <v>1</v>
      </c>
      <c r="O268" s="151" t="s">
        <v>43</v>
      </c>
      <c r="P268" s="152">
        <f>I268+J268</f>
        <v>0</v>
      </c>
      <c r="Q268" s="152">
        <f>ROUND(I268*H268,2)</f>
        <v>0</v>
      </c>
      <c r="R268" s="152">
        <f>ROUND(J268*H268,2)</f>
        <v>0</v>
      </c>
      <c r="T268" s="153">
        <f>S268*H268</f>
        <v>0</v>
      </c>
      <c r="U268" s="153">
        <v>0.23</v>
      </c>
      <c r="V268" s="153">
        <f>U268*H268</f>
        <v>3.45</v>
      </c>
      <c r="W268" s="153">
        <v>0</v>
      </c>
      <c r="X268" s="154">
        <f>W268*H268</f>
        <v>0</v>
      </c>
      <c r="AR268" s="155" t="s">
        <v>158</v>
      </c>
      <c r="AT268" s="155" t="s">
        <v>220</v>
      </c>
      <c r="AU268" s="155" t="s">
        <v>93</v>
      </c>
      <c r="AY268" s="15" t="s">
        <v>219</v>
      </c>
      <c r="BE268" s="156">
        <f>IF(O268="základní",K268,0)</f>
        <v>0</v>
      </c>
      <c r="BF268" s="156">
        <f>IF(O268="snížená",K268,0)</f>
        <v>0</v>
      </c>
      <c r="BG268" s="156">
        <f>IF(O268="zákl. přenesená",K268,0)</f>
        <v>0</v>
      </c>
      <c r="BH268" s="156">
        <f>IF(O268="sníž. přenesená",K268,0)</f>
        <v>0</v>
      </c>
      <c r="BI268" s="156">
        <f>IF(O268="nulová",K268,0)</f>
        <v>0</v>
      </c>
      <c r="BJ268" s="15" t="s">
        <v>87</v>
      </c>
      <c r="BK268" s="156">
        <f>ROUND(P268*H268,2)</f>
        <v>0</v>
      </c>
      <c r="BL268" s="15" t="s">
        <v>158</v>
      </c>
      <c r="BM268" s="155" t="s">
        <v>2123</v>
      </c>
    </row>
    <row r="269" spans="2:65" s="1" customFormat="1" ht="29.25">
      <c r="B269" s="30"/>
      <c r="D269" s="157" t="s">
        <v>226</v>
      </c>
      <c r="F269" s="158" t="s">
        <v>647</v>
      </c>
      <c r="I269" s="159"/>
      <c r="J269" s="159"/>
      <c r="M269" s="30"/>
      <c r="N269" s="160"/>
      <c r="X269" s="54"/>
      <c r="AT269" s="15" t="s">
        <v>226</v>
      </c>
      <c r="AU269" s="15" t="s">
        <v>93</v>
      </c>
    </row>
    <row r="270" spans="2:65" s="12" customFormat="1" ht="11.25">
      <c r="B270" s="161"/>
      <c r="D270" s="157" t="s">
        <v>303</v>
      </c>
      <c r="E270" s="162" t="s">
        <v>1</v>
      </c>
      <c r="F270" s="163" t="s">
        <v>1990</v>
      </c>
      <c r="H270" s="164">
        <v>15</v>
      </c>
      <c r="I270" s="165"/>
      <c r="J270" s="165"/>
      <c r="M270" s="161"/>
      <c r="N270" s="166"/>
      <c r="X270" s="167"/>
      <c r="AT270" s="162" t="s">
        <v>303</v>
      </c>
      <c r="AU270" s="162" t="s">
        <v>93</v>
      </c>
      <c r="AV270" s="12" t="s">
        <v>93</v>
      </c>
      <c r="AW270" s="12" t="s">
        <v>5</v>
      </c>
      <c r="AX270" s="12" t="s">
        <v>87</v>
      </c>
      <c r="AY270" s="162" t="s">
        <v>219</v>
      </c>
    </row>
    <row r="271" spans="2:65" s="1" customFormat="1" ht="24.2" customHeight="1">
      <c r="B271" s="30"/>
      <c r="C271" s="142" t="s">
        <v>871</v>
      </c>
      <c r="D271" s="142" t="s">
        <v>220</v>
      </c>
      <c r="E271" s="143" t="s">
        <v>650</v>
      </c>
      <c r="F271" s="144" t="s">
        <v>651</v>
      </c>
      <c r="G271" s="145" t="s">
        <v>353</v>
      </c>
      <c r="H271" s="146">
        <v>60</v>
      </c>
      <c r="I271" s="147"/>
      <c r="J271" s="147"/>
      <c r="K271" s="148">
        <f>ROUND(P271*H271,2)</f>
        <v>0</v>
      </c>
      <c r="L271" s="149"/>
      <c r="M271" s="30"/>
      <c r="N271" s="150" t="s">
        <v>1</v>
      </c>
      <c r="O271" s="151" t="s">
        <v>43</v>
      </c>
      <c r="P271" s="152">
        <f>I271+J271</f>
        <v>0</v>
      </c>
      <c r="Q271" s="152">
        <f>ROUND(I271*H271,2)</f>
        <v>0</v>
      </c>
      <c r="R271" s="152">
        <f>ROUND(J271*H271,2)</f>
        <v>0</v>
      </c>
      <c r="T271" s="153">
        <f>S271*H271</f>
        <v>0</v>
      </c>
      <c r="U271" s="153">
        <v>0.13800000000000001</v>
      </c>
      <c r="V271" s="153">
        <f>U271*H271</f>
        <v>8.2800000000000011</v>
      </c>
      <c r="W271" s="153">
        <v>0</v>
      </c>
      <c r="X271" s="154">
        <f>W271*H271</f>
        <v>0</v>
      </c>
      <c r="AR271" s="155" t="s">
        <v>158</v>
      </c>
      <c r="AT271" s="155" t="s">
        <v>220</v>
      </c>
      <c r="AU271" s="155" t="s">
        <v>93</v>
      </c>
      <c r="AY271" s="15" t="s">
        <v>219</v>
      </c>
      <c r="BE271" s="156">
        <f>IF(O271="základní",K271,0)</f>
        <v>0</v>
      </c>
      <c r="BF271" s="156">
        <f>IF(O271="snížená",K271,0)</f>
        <v>0</v>
      </c>
      <c r="BG271" s="156">
        <f>IF(O271="zákl. přenesená",K271,0)</f>
        <v>0</v>
      </c>
      <c r="BH271" s="156">
        <f>IF(O271="sníž. přenesená",K271,0)</f>
        <v>0</v>
      </c>
      <c r="BI271" s="156">
        <f>IF(O271="nulová",K271,0)</f>
        <v>0</v>
      </c>
      <c r="BJ271" s="15" t="s">
        <v>87</v>
      </c>
      <c r="BK271" s="156">
        <f>ROUND(P271*H271,2)</f>
        <v>0</v>
      </c>
      <c r="BL271" s="15" t="s">
        <v>158</v>
      </c>
      <c r="BM271" s="155" t="s">
        <v>2124</v>
      </c>
    </row>
    <row r="272" spans="2:65" s="1" customFormat="1" ht="19.5">
      <c r="B272" s="30"/>
      <c r="D272" s="157" t="s">
        <v>226</v>
      </c>
      <c r="F272" s="158" t="s">
        <v>651</v>
      </c>
      <c r="I272" s="159"/>
      <c r="J272" s="159"/>
      <c r="M272" s="30"/>
      <c r="N272" s="160"/>
      <c r="X272" s="54"/>
      <c r="AT272" s="15" t="s">
        <v>226</v>
      </c>
      <c r="AU272" s="15" t="s">
        <v>93</v>
      </c>
    </row>
    <row r="273" spans="2:65" s="12" customFormat="1" ht="11.25">
      <c r="B273" s="161"/>
      <c r="D273" s="157" t="s">
        <v>303</v>
      </c>
      <c r="E273" s="162" t="s">
        <v>1</v>
      </c>
      <c r="F273" s="163" t="s">
        <v>2125</v>
      </c>
      <c r="H273" s="164">
        <v>60</v>
      </c>
      <c r="I273" s="165"/>
      <c r="J273" s="165"/>
      <c r="M273" s="161"/>
      <c r="N273" s="166"/>
      <c r="X273" s="167"/>
      <c r="AT273" s="162" t="s">
        <v>303</v>
      </c>
      <c r="AU273" s="162" t="s">
        <v>93</v>
      </c>
      <c r="AV273" s="12" t="s">
        <v>93</v>
      </c>
      <c r="AW273" s="12" t="s">
        <v>5</v>
      </c>
      <c r="AX273" s="12" t="s">
        <v>87</v>
      </c>
      <c r="AY273" s="162" t="s">
        <v>219</v>
      </c>
    </row>
    <row r="274" spans="2:65" s="11" customFormat="1" ht="22.9" customHeight="1">
      <c r="B274" s="129"/>
      <c r="D274" s="130" t="s">
        <v>79</v>
      </c>
      <c r="E274" s="140" t="s">
        <v>244</v>
      </c>
      <c r="F274" s="140" t="s">
        <v>687</v>
      </c>
      <c r="I274" s="132"/>
      <c r="J274" s="132"/>
      <c r="K274" s="141">
        <f>BK274</f>
        <v>0</v>
      </c>
      <c r="M274" s="129"/>
      <c r="N274" s="134"/>
      <c r="Q274" s="135">
        <f>SUM(Q275:Q277)</f>
        <v>0</v>
      </c>
      <c r="R274" s="135">
        <f>SUM(R275:R277)</f>
        <v>0</v>
      </c>
      <c r="T274" s="136">
        <f>SUM(T275:T277)</f>
        <v>0</v>
      </c>
      <c r="V274" s="136">
        <f>SUM(V275:V277)</f>
        <v>8.0000000000000002E-3</v>
      </c>
      <c r="X274" s="137">
        <f>SUM(X275:X277)</f>
        <v>0</v>
      </c>
      <c r="AR274" s="130" t="s">
        <v>87</v>
      </c>
      <c r="AT274" s="138" t="s">
        <v>79</v>
      </c>
      <c r="AU274" s="138" t="s">
        <v>87</v>
      </c>
      <c r="AY274" s="130" t="s">
        <v>219</v>
      </c>
      <c r="BK274" s="139">
        <f>SUM(BK275:BK277)</f>
        <v>0</v>
      </c>
    </row>
    <row r="275" spans="2:65" s="1" customFormat="1" ht="16.5" customHeight="1">
      <c r="B275" s="30"/>
      <c r="C275" s="142" t="s">
        <v>538</v>
      </c>
      <c r="D275" s="142" t="s">
        <v>220</v>
      </c>
      <c r="E275" s="143" t="s">
        <v>689</v>
      </c>
      <c r="F275" s="144" t="s">
        <v>690</v>
      </c>
      <c r="G275" s="145" t="s">
        <v>691</v>
      </c>
      <c r="H275" s="146">
        <v>1</v>
      </c>
      <c r="I275" s="147"/>
      <c r="J275" s="147"/>
      <c r="K275" s="148">
        <f>ROUND(P275*H275,2)</f>
        <v>0</v>
      </c>
      <c r="L275" s="149"/>
      <c r="M275" s="30"/>
      <c r="N275" s="150" t="s">
        <v>1</v>
      </c>
      <c r="O275" s="151" t="s">
        <v>43</v>
      </c>
      <c r="P275" s="152">
        <f>I275+J275</f>
        <v>0</v>
      </c>
      <c r="Q275" s="152">
        <f>ROUND(I275*H275,2)</f>
        <v>0</v>
      </c>
      <c r="R275" s="152">
        <f>ROUND(J275*H275,2)</f>
        <v>0</v>
      </c>
      <c r="T275" s="153">
        <f>S275*H275</f>
        <v>0</v>
      </c>
      <c r="U275" s="153">
        <v>8.0000000000000002E-3</v>
      </c>
      <c r="V275" s="153">
        <f>U275*H275</f>
        <v>8.0000000000000002E-3</v>
      </c>
      <c r="W275" s="153">
        <v>0</v>
      </c>
      <c r="X275" s="154">
        <f>W275*H275</f>
        <v>0</v>
      </c>
      <c r="AR275" s="155" t="s">
        <v>158</v>
      </c>
      <c r="AT275" s="155" t="s">
        <v>220</v>
      </c>
      <c r="AU275" s="155" t="s">
        <v>93</v>
      </c>
      <c r="AY275" s="15" t="s">
        <v>219</v>
      </c>
      <c r="BE275" s="156">
        <f>IF(O275="základní",K275,0)</f>
        <v>0</v>
      </c>
      <c r="BF275" s="156">
        <f>IF(O275="snížená",K275,0)</f>
        <v>0</v>
      </c>
      <c r="BG275" s="156">
        <f>IF(O275="zákl. přenesená",K275,0)</f>
        <v>0</v>
      </c>
      <c r="BH275" s="156">
        <f>IF(O275="sníž. přenesená",K275,0)</f>
        <v>0</v>
      </c>
      <c r="BI275" s="156">
        <f>IF(O275="nulová",K275,0)</f>
        <v>0</v>
      </c>
      <c r="BJ275" s="15" t="s">
        <v>87</v>
      </c>
      <c r="BK275" s="156">
        <f>ROUND(P275*H275,2)</f>
        <v>0</v>
      </c>
      <c r="BL275" s="15" t="s">
        <v>158</v>
      </c>
      <c r="BM275" s="155" t="s">
        <v>2126</v>
      </c>
    </row>
    <row r="276" spans="2:65" s="1" customFormat="1" ht="39">
      <c r="B276" s="30"/>
      <c r="D276" s="157" t="s">
        <v>226</v>
      </c>
      <c r="F276" s="158" t="s">
        <v>693</v>
      </c>
      <c r="I276" s="159"/>
      <c r="J276" s="159"/>
      <c r="M276" s="30"/>
      <c r="N276" s="160"/>
      <c r="X276" s="54"/>
      <c r="AT276" s="15" t="s">
        <v>226</v>
      </c>
      <c r="AU276" s="15" t="s">
        <v>93</v>
      </c>
    </row>
    <row r="277" spans="2:65" s="12" customFormat="1" ht="11.25">
      <c r="B277" s="161"/>
      <c r="D277" s="157" t="s">
        <v>303</v>
      </c>
      <c r="E277" s="162" t="s">
        <v>1</v>
      </c>
      <c r="F277" s="163" t="s">
        <v>87</v>
      </c>
      <c r="H277" s="164">
        <v>1</v>
      </c>
      <c r="I277" s="165"/>
      <c r="J277" s="165"/>
      <c r="M277" s="161"/>
      <c r="N277" s="166"/>
      <c r="X277" s="167"/>
      <c r="AT277" s="162" t="s">
        <v>303</v>
      </c>
      <c r="AU277" s="162" t="s">
        <v>93</v>
      </c>
      <c r="AV277" s="12" t="s">
        <v>93</v>
      </c>
      <c r="AW277" s="12" t="s">
        <v>5</v>
      </c>
      <c r="AX277" s="12" t="s">
        <v>87</v>
      </c>
      <c r="AY277" s="162" t="s">
        <v>219</v>
      </c>
    </row>
    <row r="278" spans="2:65" s="11" customFormat="1" ht="22.9" customHeight="1">
      <c r="B278" s="129"/>
      <c r="D278" s="130" t="s">
        <v>79</v>
      </c>
      <c r="E278" s="140" t="s">
        <v>254</v>
      </c>
      <c r="F278" s="140" t="s">
        <v>1240</v>
      </c>
      <c r="I278" s="132"/>
      <c r="J278" s="132"/>
      <c r="K278" s="141">
        <f>BK278</f>
        <v>0</v>
      </c>
      <c r="M278" s="129"/>
      <c r="N278" s="134"/>
      <c r="Q278" s="135">
        <f>SUM(Q279:Q420)</f>
        <v>0</v>
      </c>
      <c r="R278" s="135">
        <f>SUM(R279:R420)</f>
        <v>0</v>
      </c>
      <c r="T278" s="136">
        <f>SUM(T279:T420)</f>
        <v>0</v>
      </c>
      <c r="V278" s="136">
        <f>SUM(V279:V420)</f>
        <v>6.0793799999999987</v>
      </c>
      <c r="X278" s="137">
        <f>SUM(X279:X420)</f>
        <v>0</v>
      </c>
      <c r="AR278" s="130" t="s">
        <v>87</v>
      </c>
      <c r="AT278" s="138" t="s">
        <v>79</v>
      </c>
      <c r="AU278" s="138" t="s">
        <v>87</v>
      </c>
      <c r="AY278" s="130" t="s">
        <v>219</v>
      </c>
      <c r="BK278" s="139">
        <f>SUM(BK279:BK420)</f>
        <v>0</v>
      </c>
    </row>
    <row r="279" spans="2:65" s="1" customFormat="1" ht="21.75" customHeight="1">
      <c r="B279" s="30"/>
      <c r="C279" s="142" t="s">
        <v>544</v>
      </c>
      <c r="D279" s="142" t="s">
        <v>220</v>
      </c>
      <c r="E279" s="143" t="s">
        <v>872</v>
      </c>
      <c r="F279" s="144" t="s">
        <v>873</v>
      </c>
      <c r="G279" s="145" t="s">
        <v>370</v>
      </c>
      <c r="H279" s="146">
        <v>62</v>
      </c>
      <c r="I279" s="147"/>
      <c r="J279" s="147"/>
      <c r="K279" s="148">
        <f>ROUND(P279*H279,2)</f>
        <v>0</v>
      </c>
      <c r="L279" s="149"/>
      <c r="M279" s="30"/>
      <c r="N279" s="150" t="s">
        <v>1</v>
      </c>
      <c r="O279" s="151" t="s">
        <v>43</v>
      </c>
      <c r="P279" s="152">
        <f>I279+J279</f>
        <v>0</v>
      </c>
      <c r="Q279" s="152">
        <f>ROUND(I279*H279,2)</f>
        <v>0</v>
      </c>
      <c r="R279" s="152">
        <f>ROUND(J279*H279,2)</f>
        <v>0</v>
      </c>
      <c r="T279" s="153">
        <f>S279*H279</f>
        <v>0</v>
      </c>
      <c r="U279" s="153">
        <v>1.2999999999999999E-4</v>
      </c>
      <c r="V279" s="153">
        <f>U279*H279</f>
        <v>8.0599999999999995E-3</v>
      </c>
      <c r="W279" s="153">
        <v>0</v>
      </c>
      <c r="X279" s="154">
        <f>W279*H279</f>
        <v>0</v>
      </c>
      <c r="AR279" s="155" t="s">
        <v>158</v>
      </c>
      <c r="AT279" s="155" t="s">
        <v>220</v>
      </c>
      <c r="AU279" s="155" t="s">
        <v>93</v>
      </c>
      <c r="AY279" s="15" t="s">
        <v>219</v>
      </c>
      <c r="BE279" s="156">
        <f>IF(O279="základní",K279,0)</f>
        <v>0</v>
      </c>
      <c r="BF279" s="156">
        <f>IF(O279="snížená",K279,0)</f>
        <v>0</v>
      </c>
      <c r="BG279" s="156">
        <f>IF(O279="zákl. přenesená",K279,0)</f>
        <v>0</v>
      </c>
      <c r="BH279" s="156">
        <f>IF(O279="sníž. přenesená",K279,0)</f>
        <v>0</v>
      </c>
      <c r="BI279" s="156">
        <f>IF(O279="nulová",K279,0)</f>
        <v>0</v>
      </c>
      <c r="BJ279" s="15" t="s">
        <v>87</v>
      </c>
      <c r="BK279" s="156">
        <f>ROUND(P279*H279,2)</f>
        <v>0</v>
      </c>
      <c r="BL279" s="15" t="s">
        <v>158</v>
      </c>
      <c r="BM279" s="155" t="s">
        <v>2127</v>
      </c>
    </row>
    <row r="280" spans="2:65" s="1" customFormat="1" ht="11.25">
      <c r="B280" s="30"/>
      <c r="D280" s="157" t="s">
        <v>226</v>
      </c>
      <c r="F280" s="158" t="s">
        <v>875</v>
      </c>
      <c r="I280" s="159"/>
      <c r="J280" s="159"/>
      <c r="M280" s="30"/>
      <c r="N280" s="160"/>
      <c r="X280" s="54"/>
      <c r="AT280" s="15" t="s">
        <v>226</v>
      </c>
      <c r="AU280" s="15" t="s">
        <v>93</v>
      </c>
    </row>
    <row r="281" spans="2:65" s="12" customFormat="1" ht="11.25">
      <c r="B281" s="161"/>
      <c r="D281" s="157" t="s">
        <v>303</v>
      </c>
      <c r="E281" s="162" t="s">
        <v>1</v>
      </c>
      <c r="F281" s="163" t="s">
        <v>2128</v>
      </c>
      <c r="H281" s="164">
        <v>62</v>
      </c>
      <c r="I281" s="165"/>
      <c r="J281" s="165"/>
      <c r="M281" s="161"/>
      <c r="N281" s="166"/>
      <c r="X281" s="167"/>
      <c r="AT281" s="162" t="s">
        <v>303</v>
      </c>
      <c r="AU281" s="162" t="s">
        <v>93</v>
      </c>
      <c r="AV281" s="12" t="s">
        <v>93</v>
      </c>
      <c r="AW281" s="12" t="s">
        <v>5</v>
      </c>
      <c r="AX281" s="12" t="s">
        <v>87</v>
      </c>
      <c r="AY281" s="162" t="s">
        <v>219</v>
      </c>
    </row>
    <row r="282" spans="2:65" s="1" customFormat="1" ht="24.2" customHeight="1">
      <c r="B282" s="30"/>
      <c r="C282" s="142" t="s">
        <v>549</v>
      </c>
      <c r="D282" s="142" t="s">
        <v>220</v>
      </c>
      <c r="E282" s="143" t="s">
        <v>765</v>
      </c>
      <c r="F282" s="144" t="s">
        <v>766</v>
      </c>
      <c r="G282" s="145" t="s">
        <v>467</v>
      </c>
      <c r="H282" s="146">
        <v>2</v>
      </c>
      <c r="I282" s="147"/>
      <c r="J282" s="147"/>
      <c r="K282" s="148">
        <f>ROUND(P282*H282,2)</f>
        <v>0</v>
      </c>
      <c r="L282" s="149"/>
      <c r="M282" s="30"/>
      <c r="N282" s="150" t="s">
        <v>1</v>
      </c>
      <c r="O282" s="151" t="s">
        <v>43</v>
      </c>
      <c r="P282" s="152">
        <f>I282+J282</f>
        <v>0</v>
      </c>
      <c r="Q282" s="152">
        <f>ROUND(I282*H282,2)</f>
        <v>0</v>
      </c>
      <c r="R282" s="152">
        <f>ROUND(J282*H282,2)</f>
        <v>0</v>
      </c>
      <c r="T282" s="153">
        <f>S282*H282</f>
        <v>0</v>
      </c>
      <c r="U282" s="153">
        <v>8.7419999999999998E-2</v>
      </c>
      <c r="V282" s="153">
        <f>U282*H282</f>
        <v>0.17484</v>
      </c>
      <c r="W282" s="153">
        <v>0</v>
      </c>
      <c r="X282" s="154">
        <f>W282*H282</f>
        <v>0</v>
      </c>
      <c r="AR282" s="155" t="s">
        <v>158</v>
      </c>
      <c r="AT282" s="155" t="s">
        <v>220</v>
      </c>
      <c r="AU282" s="155" t="s">
        <v>93</v>
      </c>
      <c r="AY282" s="15" t="s">
        <v>219</v>
      </c>
      <c r="BE282" s="156">
        <f>IF(O282="základní",K282,0)</f>
        <v>0</v>
      </c>
      <c r="BF282" s="156">
        <f>IF(O282="snížená",K282,0)</f>
        <v>0</v>
      </c>
      <c r="BG282" s="156">
        <f>IF(O282="zákl. přenesená",K282,0)</f>
        <v>0</v>
      </c>
      <c r="BH282" s="156">
        <f>IF(O282="sníž. přenesená",K282,0)</f>
        <v>0</v>
      </c>
      <c r="BI282" s="156">
        <f>IF(O282="nulová",K282,0)</f>
        <v>0</v>
      </c>
      <c r="BJ282" s="15" t="s">
        <v>87</v>
      </c>
      <c r="BK282" s="156">
        <f>ROUND(P282*H282,2)</f>
        <v>0</v>
      </c>
      <c r="BL282" s="15" t="s">
        <v>158</v>
      </c>
      <c r="BM282" s="155" t="s">
        <v>2129</v>
      </c>
    </row>
    <row r="283" spans="2:65" s="1" customFormat="1" ht="19.5">
      <c r="B283" s="30"/>
      <c r="D283" s="157" t="s">
        <v>226</v>
      </c>
      <c r="F283" s="158" t="s">
        <v>768</v>
      </c>
      <c r="I283" s="159"/>
      <c r="J283" s="159"/>
      <c r="M283" s="30"/>
      <c r="N283" s="160"/>
      <c r="X283" s="54"/>
      <c r="AT283" s="15" t="s">
        <v>226</v>
      </c>
      <c r="AU283" s="15" t="s">
        <v>93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1482</v>
      </c>
      <c r="H284" s="164">
        <v>2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87</v>
      </c>
      <c r="AY284" s="162" t="s">
        <v>219</v>
      </c>
    </row>
    <row r="285" spans="2:65" s="1" customFormat="1" ht="21.75" customHeight="1">
      <c r="B285" s="30"/>
      <c r="C285" s="178" t="s">
        <v>555</v>
      </c>
      <c r="D285" s="178" t="s">
        <v>460</v>
      </c>
      <c r="E285" s="179" t="s">
        <v>770</v>
      </c>
      <c r="F285" s="180" t="s">
        <v>771</v>
      </c>
      <c r="G285" s="181" t="s">
        <v>467</v>
      </c>
      <c r="H285" s="182">
        <v>1</v>
      </c>
      <c r="I285" s="183"/>
      <c r="J285" s="184"/>
      <c r="K285" s="185">
        <f>ROUND(P285*H285,2)</f>
        <v>0</v>
      </c>
      <c r="L285" s="184"/>
      <c r="M285" s="186"/>
      <c r="N285" s="187" t="s">
        <v>1</v>
      </c>
      <c r="O285" s="151" t="s">
        <v>43</v>
      </c>
      <c r="P285" s="152">
        <f>I285+J285</f>
        <v>0</v>
      </c>
      <c r="Q285" s="152">
        <f>ROUND(I285*H285,2)</f>
        <v>0</v>
      </c>
      <c r="R285" s="152">
        <f>ROUND(J285*H285,2)</f>
        <v>0</v>
      </c>
      <c r="T285" s="153">
        <f>S285*H285</f>
        <v>0</v>
      </c>
      <c r="U285" s="153">
        <v>6.8000000000000005E-2</v>
      </c>
      <c r="V285" s="153">
        <f>U285*H285</f>
        <v>6.8000000000000005E-2</v>
      </c>
      <c r="W285" s="153">
        <v>0</v>
      </c>
      <c r="X285" s="154">
        <f>W285*H285</f>
        <v>0</v>
      </c>
      <c r="AR285" s="155" t="s">
        <v>254</v>
      </c>
      <c r="AT285" s="155" t="s">
        <v>460</v>
      </c>
      <c r="AU285" s="155" t="s">
        <v>93</v>
      </c>
      <c r="AY285" s="15" t="s">
        <v>219</v>
      </c>
      <c r="BE285" s="156">
        <f>IF(O285="základní",K285,0)</f>
        <v>0</v>
      </c>
      <c r="BF285" s="156">
        <f>IF(O285="snížená",K285,0)</f>
        <v>0</v>
      </c>
      <c r="BG285" s="156">
        <f>IF(O285="zákl. přenesená",K285,0)</f>
        <v>0</v>
      </c>
      <c r="BH285" s="156">
        <f>IF(O285="sníž. přenesená",K285,0)</f>
        <v>0</v>
      </c>
      <c r="BI285" s="156">
        <f>IF(O285="nulová",K285,0)</f>
        <v>0</v>
      </c>
      <c r="BJ285" s="15" t="s">
        <v>87</v>
      </c>
      <c r="BK285" s="156">
        <f>ROUND(P285*H285,2)</f>
        <v>0</v>
      </c>
      <c r="BL285" s="15" t="s">
        <v>158</v>
      </c>
      <c r="BM285" s="155" t="s">
        <v>2130</v>
      </c>
    </row>
    <row r="286" spans="2:65" s="1" customFormat="1" ht="11.25">
      <c r="B286" s="30"/>
      <c r="D286" s="157" t="s">
        <v>226</v>
      </c>
      <c r="F286" s="158" t="s">
        <v>771</v>
      </c>
      <c r="I286" s="159"/>
      <c r="J286" s="159"/>
      <c r="M286" s="30"/>
      <c r="N286" s="160"/>
      <c r="X286" s="54"/>
      <c r="AT286" s="15" t="s">
        <v>226</v>
      </c>
      <c r="AU286" s="15" t="s">
        <v>93</v>
      </c>
    </row>
    <row r="287" spans="2:65" s="1" customFormat="1" ht="16.5" customHeight="1">
      <c r="B287" s="30"/>
      <c r="C287" s="178" t="s">
        <v>562</v>
      </c>
      <c r="D287" s="178" t="s">
        <v>460</v>
      </c>
      <c r="E287" s="179" t="s">
        <v>782</v>
      </c>
      <c r="F287" s="180" t="s">
        <v>783</v>
      </c>
      <c r="G287" s="181" t="s">
        <v>467</v>
      </c>
      <c r="H287" s="182">
        <v>1</v>
      </c>
      <c r="I287" s="183"/>
      <c r="J287" s="184"/>
      <c r="K287" s="185">
        <f>ROUND(P287*H287,2)</f>
        <v>0</v>
      </c>
      <c r="L287" s="184"/>
      <c r="M287" s="186"/>
      <c r="N287" s="187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5.0999999999999997E-2</v>
      </c>
      <c r="V287" s="153">
        <f>U287*H287</f>
        <v>5.0999999999999997E-2</v>
      </c>
      <c r="W287" s="153">
        <v>0</v>
      </c>
      <c r="X287" s="154">
        <f>W287*H287</f>
        <v>0</v>
      </c>
      <c r="AR287" s="155" t="s">
        <v>254</v>
      </c>
      <c r="AT287" s="155" t="s">
        <v>460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158</v>
      </c>
      <c r="BM287" s="155" t="s">
        <v>2131</v>
      </c>
    </row>
    <row r="288" spans="2:65" s="1" customFormat="1" ht="11.25">
      <c r="B288" s="30"/>
      <c r="D288" s="157" t="s">
        <v>226</v>
      </c>
      <c r="F288" s="158" t="s">
        <v>783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" customFormat="1" ht="24.2" customHeight="1">
      <c r="B289" s="30"/>
      <c r="C289" s="178" t="s">
        <v>569</v>
      </c>
      <c r="D289" s="178" t="s">
        <v>460</v>
      </c>
      <c r="E289" s="179" t="s">
        <v>795</v>
      </c>
      <c r="F289" s="180" t="s">
        <v>796</v>
      </c>
      <c r="G289" s="181" t="s">
        <v>467</v>
      </c>
      <c r="H289" s="182">
        <v>2</v>
      </c>
      <c r="I289" s="183"/>
      <c r="J289" s="184"/>
      <c r="K289" s="185">
        <f>ROUND(P289*H289,2)</f>
        <v>0</v>
      </c>
      <c r="L289" s="184"/>
      <c r="M289" s="186"/>
      <c r="N289" s="187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2E-3</v>
      </c>
      <c r="V289" s="153">
        <f>U289*H289</f>
        <v>4.0000000000000001E-3</v>
      </c>
      <c r="W289" s="153">
        <v>0</v>
      </c>
      <c r="X289" s="154">
        <f>W289*H289</f>
        <v>0</v>
      </c>
      <c r="AR289" s="155" t="s">
        <v>254</v>
      </c>
      <c r="AT289" s="155" t="s">
        <v>460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2132</v>
      </c>
    </row>
    <row r="290" spans="2:65" s="1" customFormat="1" ht="11.25">
      <c r="B290" s="30"/>
      <c r="D290" s="157" t="s">
        <v>226</v>
      </c>
      <c r="F290" s="158" t="s">
        <v>796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93</v>
      </c>
      <c r="H291" s="164">
        <v>2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87</v>
      </c>
      <c r="AY291" s="162" t="s">
        <v>219</v>
      </c>
    </row>
    <row r="292" spans="2:65" s="1" customFormat="1" ht="33" customHeight="1">
      <c r="B292" s="30"/>
      <c r="C292" s="142" t="s">
        <v>579</v>
      </c>
      <c r="D292" s="142" t="s">
        <v>220</v>
      </c>
      <c r="E292" s="143" t="s">
        <v>711</v>
      </c>
      <c r="F292" s="144" t="s">
        <v>712</v>
      </c>
      <c r="G292" s="145" t="s">
        <v>370</v>
      </c>
      <c r="H292" s="146">
        <v>2</v>
      </c>
      <c r="I292" s="147"/>
      <c r="J292" s="147"/>
      <c r="K292" s="148">
        <f>ROUND(P292*H292,2)</f>
        <v>0</v>
      </c>
      <c r="L292" s="149"/>
      <c r="M292" s="30"/>
      <c r="N292" s="150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8.0000000000000007E-5</v>
      </c>
      <c r="V292" s="153">
        <f>U292*H292</f>
        <v>1.6000000000000001E-4</v>
      </c>
      <c r="W292" s="153">
        <v>0</v>
      </c>
      <c r="X292" s="154">
        <f>W292*H292</f>
        <v>0</v>
      </c>
      <c r="AR292" s="155" t="s">
        <v>158</v>
      </c>
      <c r="AT292" s="155" t="s">
        <v>220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2133</v>
      </c>
    </row>
    <row r="293" spans="2:65" s="1" customFormat="1" ht="19.5">
      <c r="B293" s="30"/>
      <c r="D293" s="157" t="s">
        <v>226</v>
      </c>
      <c r="F293" s="158" t="s">
        <v>714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93</v>
      </c>
      <c r="H294" s="164">
        <v>2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24.2" customHeight="1">
      <c r="B295" s="30"/>
      <c r="C295" s="178" t="s">
        <v>587</v>
      </c>
      <c r="D295" s="178" t="s">
        <v>460</v>
      </c>
      <c r="E295" s="179" t="s">
        <v>717</v>
      </c>
      <c r="F295" s="180" t="s">
        <v>718</v>
      </c>
      <c r="G295" s="181" t="s">
        <v>370</v>
      </c>
      <c r="H295" s="182">
        <v>0.82</v>
      </c>
      <c r="I295" s="183"/>
      <c r="J295" s="184"/>
      <c r="K295" s="185">
        <f>ROUND(P295*H295,2)</f>
        <v>0</v>
      </c>
      <c r="L295" s="184"/>
      <c r="M295" s="186"/>
      <c r="N295" s="187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0.1</v>
      </c>
      <c r="V295" s="153">
        <f>U295*H295</f>
        <v>8.2000000000000003E-2</v>
      </c>
      <c r="W295" s="153">
        <v>0</v>
      </c>
      <c r="X295" s="154">
        <f>W295*H295</f>
        <v>0</v>
      </c>
      <c r="AR295" s="155" t="s">
        <v>254</v>
      </c>
      <c r="AT295" s="155" t="s">
        <v>460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2134</v>
      </c>
    </row>
    <row r="296" spans="2:65" s="1" customFormat="1" ht="19.5">
      <c r="B296" s="30"/>
      <c r="D296" s="157" t="s">
        <v>226</v>
      </c>
      <c r="F296" s="158" t="s">
        <v>718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2135</v>
      </c>
      <c r="H297" s="164">
        <v>0.8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80</v>
      </c>
      <c r="AY297" s="162" t="s">
        <v>219</v>
      </c>
    </row>
    <row r="298" spans="2:65" s="12" customFormat="1" ht="11.25">
      <c r="B298" s="161"/>
      <c r="D298" s="157" t="s">
        <v>303</v>
      </c>
      <c r="E298" s="162" t="s">
        <v>1</v>
      </c>
      <c r="F298" s="163" t="s">
        <v>2136</v>
      </c>
      <c r="H298" s="164">
        <v>0.82</v>
      </c>
      <c r="I298" s="165"/>
      <c r="J298" s="165"/>
      <c r="M298" s="161"/>
      <c r="N298" s="166"/>
      <c r="X298" s="167"/>
      <c r="AT298" s="162" t="s">
        <v>303</v>
      </c>
      <c r="AU298" s="162" t="s">
        <v>93</v>
      </c>
      <c r="AV298" s="12" t="s">
        <v>93</v>
      </c>
      <c r="AW298" s="12" t="s">
        <v>5</v>
      </c>
      <c r="AX298" s="12" t="s">
        <v>87</v>
      </c>
      <c r="AY298" s="162" t="s">
        <v>219</v>
      </c>
    </row>
    <row r="299" spans="2:65" s="1" customFormat="1" ht="24.2" customHeight="1">
      <c r="B299" s="30"/>
      <c r="C299" s="178" t="s">
        <v>594</v>
      </c>
      <c r="D299" s="178" t="s">
        <v>460</v>
      </c>
      <c r="E299" s="179" t="s">
        <v>728</v>
      </c>
      <c r="F299" s="180" t="s">
        <v>729</v>
      </c>
      <c r="G299" s="181" t="s">
        <v>467</v>
      </c>
      <c r="H299" s="182">
        <v>1</v>
      </c>
      <c r="I299" s="183"/>
      <c r="J299" s="184"/>
      <c r="K299" s="185">
        <f>ROUND(P299*H299,2)</f>
        <v>0</v>
      </c>
      <c r="L299" s="184"/>
      <c r="M299" s="186"/>
      <c r="N299" s="187" t="s">
        <v>1</v>
      </c>
      <c r="O299" s="151" t="s">
        <v>43</v>
      </c>
      <c r="P299" s="152">
        <f>I299+J299</f>
        <v>0</v>
      </c>
      <c r="Q299" s="152">
        <f>ROUND(I299*H299,2)</f>
        <v>0</v>
      </c>
      <c r="R299" s="152">
        <f>ROUND(J299*H299,2)</f>
        <v>0</v>
      </c>
      <c r="T299" s="153">
        <f>S299*H299</f>
        <v>0</v>
      </c>
      <c r="U299" s="153">
        <v>4.4999999999999998E-2</v>
      </c>
      <c r="V299" s="153">
        <f>U299*H299</f>
        <v>4.4999999999999998E-2</v>
      </c>
      <c r="W299" s="153">
        <v>0</v>
      </c>
      <c r="X299" s="154">
        <f>W299*H299</f>
        <v>0</v>
      </c>
      <c r="AR299" s="155" t="s">
        <v>254</v>
      </c>
      <c r="AT299" s="155" t="s">
        <v>460</v>
      </c>
      <c r="AU299" s="155" t="s">
        <v>93</v>
      </c>
      <c r="AY299" s="15" t="s">
        <v>219</v>
      </c>
      <c r="BE299" s="156">
        <f>IF(O299="základní",K299,0)</f>
        <v>0</v>
      </c>
      <c r="BF299" s="156">
        <f>IF(O299="snížená",K299,0)</f>
        <v>0</v>
      </c>
      <c r="BG299" s="156">
        <f>IF(O299="zákl. přenesená",K299,0)</f>
        <v>0</v>
      </c>
      <c r="BH299" s="156">
        <f>IF(O299="sníž. přenesená",K299,0)</f>
        <v>0</v>
      </c>
      <c r="BI299" s="156">
        <f>IF(O299="nulová",K299,0)</f>
        <v>0</v>
      </c>
      <c r="BJ299" s="15" t="s">
        <v>87</v>
      </c>
      <c r="BK299" s="156">
        <f>ROUND(P299*H299,2)</f>
        <v>0</v>
      </c>
      <c r="BL299" s="15" t="s">
        <v>158</v>
      </c>
      <c r="BM299" s="155" t="s">
        <v>2137</v>
      </c>
    </row>
    <row r="300" spans="2:65" s="1" customFormat="1" ht="11.25">
      <c r="B300" s="30"/>
      <c r="D300" s="157" t="s">
        <v>226</v>
      </c>
      <c r="F300" s="158" t="s">
        <v>729</v>
      </c>
      <c r="I300" s="159"/>
      <c r="J300" s="159"/>
      <c r="M300" s="30"/>
      <c r="N300" s="160"/>
      <c r="X300" s="54"/>
      <c r="AT300" s="15" t="s">
        <v>226</v>
      </c>
      <c r="AU300" s="15" t="s">
        <v>93</v>
      </c>
    </row>
    <row r="301" spans="2:65" s="1" customFormat="1" ht="24.2" customHeight="1">
      <c r="B301" s="30"/>
      <c r="C301" s="178" t="s">
        <v>600</v>
      </c>
      <c r="D301" s="178" t="s">
        <v>460</v>
      </c>
      <c r="E301" s="179" t="s">
        <v>732</v>
      </c>
      <c r="F301" s="180" t="s">
        <v>733</v>
      </c>
      <c r="G301" s="181" t="s">
        <v>467</v>
      </c>
      <c r="H301" s="182">
        <v>1</v>
      </c>
      <c r="I301" s="183"/>
      <c r="J301" s="184"/>
      <c r="K301" s="185">
        <f>ROUND(P301*H301,2)</f>
        <v>0</v>
      </c>
      <c r="L301" s="184"/>
      <c r="M301" s="186"/>
      <c r="N301" s="187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5.6000000000000001E-2</v>
      </c>
      <c r="V301" s="153">
        <f>U301*H301</f>
        <v>5.6000000000000001E-2</v>
      </c>
      <c r="W301" s="153">
        <v>0</v>
      </c>
      <c r="X301" s="154">
        <f>W301*H301</f>
        <v>0</v>
      </c>
      <c r="AR301" s="155" t="s">
        <v>254</v>
      </c>
      <c r="AT301" s="155" t="s">
        <v>460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2138</v>
      </c>
    </row>
    <row r="302" spans="2:65" s="1" customFormat="1" ht="11.25">
      <c r="B302" s="30"/>
      <c r="D302" s="157" t="s">
        <v>226</v>
      </c>
      <c r="F302" s="158" t="s">
        <v>733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87</v>
      </c>
      <c r="H303" s="164">
        <v>1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" customFormat="1" ht="24.2" customHeight="1">
      <c r="B304" s="30"/>
      <c r="C304" s="178" t="s">
        <v>607</v>
      </c>
      <c r="D304" s="178" t="s">
        <v>460</v>
      </c>
      <c r="E304" s="179" t="s">
        <v>736</v>
      </c>
      <c r="F304" s="180" t="s">
        <v>737</v>
      </c>
      <c r="G304" s="181" t="s">
        <v>467</v>
      </c>
      <c r="H304" s="182">
        <v>2</v>
      </c>
      <c r="I304" s="183"/>
      <c r="J304" s="184"/>
      <c r="K304" s="185">
        <f>ROUND(P304*H304,2)</f>
        <v>0</v>
      </c>
      <c r="L304" s="184"/>
      <c r="M304" s="186"/>
      <c r="N304" s="187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1.0999999999999999E-2</v>
      </c>
      <c r="V304" s="153">
        <f>U304*H304</f>
        <v>2.1999999999999999E-2</v>
      </c>
      <c r="W304" s="153">
        <v>0</v>
      </c>
      <c r="X304" s="154">
        <f>W304*H304</f>
        <v>0</v>
      </c>
      <c r="AR304" s="155" t="s">
        <v>254</v>
      </c>
      <c r="AT304" s="155" t="s">
        <v>460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2139</v>
      </c>
    </row>
    <row r="305" spans="2:65" s="1" customFormat="1" ht="19.5">
      <c r="B305" s="30"/>
      <c r="D305" s="157" t="s">
        <v>226</v>
      </c>
      <c r="F305" s="158" t="s">
        <v>737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2" customFormat="1" ht="11.25">
      <c r="B306" s="161"/>
      <c r="D306" s="157" t="s">
        <v>303</v>
      </c>
      <c r="E306" s="162" t="s">
        <v>1</v>
      </c>
      <c r="F306" s="163" t="s">
        <v>93</v>
      </c>
      <c r="H306" s="164">
        <v>2</v>
      </c>
      <c r="I306" s="165"/>
      <c r="J306" s="165"/>
      <c r="M306" s="161"/>
      <c r="N306" s="166"/>
      <c r="X306" s="167"/>
      <c r="AT306" s="162" t="s">
        <v>303</v>
      </c>
      <c r="AU306" s="162" t="s">
        <v>93</v>
      </c>
      <c r="AV306" s="12" t="s">
        <v>93</v>
      </c>
      <c r="AW306" s="12" t="s">
        <v>5</v>
      </c>
      <c r="AX306" s="12" t="s">
        <v>87</v>
      </c>
      <c r="AY306" s="162" t="s">
        <v>219</v>
      </c>
    </row>
    <row r="307" spans="2:65" s="1" customFormat="1" ht="24.2" customHeight="1">
      <c r="B307" s="30"/>
      <c r="C307" s="142" t="s">
        <v>614</v>
      </c>
      <c r="D307" s="142" t="s">
        <v>220</v>
      </c>
      <c r="E307" s="143" t="s">
        <v>804</v>
      </c>
      <c r="F307" s="144" t="s">
        <v>805</v>
      </c>
      <c r="G307" s="145" t="s">
        <v>467</v>
      </c>
      <c r="H307" s="146">
        <v>1</v>
      </c>
      <c r="I307" s="147"/>
      <c r="J307" s="147"/>
      <c r="K307" s="148">
        <f>ROUND(P307*H307,2)</f>
        <v>0</v>
      </c>
      <c r="L307" s="149"/>
      <c r="M307" s="30"/>
      <c r="N307" s="150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1.0189999999999999E-2</v>
      </c>
      <c r="V307" s="153">
        <f>U307*H307</f>
        <v>1.0189999999999999E-2</v>
      </c>
      <c r="W307" s="153">
        <v>0</v>
      </c>
      <c r="X307" s="154">
        <f>W307*H307</f>
        <v>0</v>
      </c>
      <c r="AR307" s="155" t="s">
        <v>158</v>
      </c>
      <c r="AT307" s="155" t="s">
        <v>220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2140</v>
      </c>
    </row>
    <row r="308" spans="2:65" s="1" customFormat="1" ht="11.25">
      <c r="B308" s="30"/>
      <c r="D308" s="157" t="s">
        <v>226</v>
      </c>
      <c r="F308" s="158" t="s">
        <v>805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87</v>
      </c>
      <c r="H309" s="164">
        <v>1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16.5" customHeight="1">
      <c r="B310" s="30"/>
      <c r="C310" s="178" t="s">
        <v>619</v>
      </c>
      <c r="D310" s="178" t="s">
        <v>460</v>
      </c>
      <c r="E310" s="179" t="s">
        <v>815</v>
      </c>
      <c r="F310" s="180" t="s">
        <v>816</v>
      </c>
      <c r="G310" s="181" t="s">
        <v>467</v>
      </c>
      <c r="H310" s="182">
        <v>1</v>
      </c>
      <c r="I310" s="183"/>
      <c r="J310" s="184"/>
      <c r="K310" s="185">
        <f>ROUND(P310*H310,2)</f>
        <v>0</v>
      </c>
      <c r="L310" s="184"/>
      <c r="M310" s="186"/>
      <c r="N310" s="187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0.26200000000000001</v>
      </c>
      <c r="V310" s="153">
        <f>U310*H310</f>
        <v>0.26200000000000001</v>
      </c>
      <c r="W310" s="153">
        <v>0</v>
      </c>
      <c r="X310" s="154">
        <f>W310*H310</f>
        <v>0</v>
      </c>
      <c r="AR310" s="155" t="s">
        <v>254</v>
      </c>
      <c r="AT310" s="155" t="s">
        <v>460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2141</v>
      </c>
    </row>
    <row r="311" spans="2:65" s="1" customFormat="1" ht="11.25">
      <c r="B311" s="30"/>
      <c r="D311" s="157" t="s">
        <v>226</v>
      </c>
      <c r="F311" s="158" t="s">
        <v>816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87</v>
      </c>
      <c r="H312" s="164">
        <v>1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24.2" customHeight="1">
      <c r="B313" s="30"/>
      <c r="C313" s="142" t="s">
        <v>625</v>
      </c>
      <c r="D313" s="142" t="s">
        <v>220</v>
      </c>
      <c r="E313" s="143" t="s">
        <v>831</v>
      </c>
      <c r="F313" s="144" t="s">
        <v>832</v>
      </c>
      <c r="G313" s="145" t="s">
        <v>467</v>
      </c>
      <c r="H313" s="146">
        <v>1</v>
      </c>
      <c r="I313" s="147"/>
      <c r="J313" s="147"/>
      <c r="K313" s="148">
        <f>ROUND(P313*H313,2)</f>
        <v>0</v>
      </c>
      <c r="L313" s="149"/>
      <c r="M313" s="30"/>
      <c r="N313" s="150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1.248E-2</v>
      </c>
      <c r="V313" s="153">
        <f>U313*H313</f>
        <v>1.248E-2</v>
      </c>
      <c r="W313" s="153">
        <v>0</v>
      </c>
      <c r="X313" s="154">
        <f>W313*H313</f>
        <v>0</v>
      </c>
      <c r="AR313" s="155" t="s">
        <v>158</v>
      </c>
      <c r="AT313" s="155" t="s">
        <v>220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2142</v>
      </c>
    </row>
    <row r="314" spans="2:65" s="1" customFormat="1" ht="11.25">
      <c r="B314" s="30"/>
      <c r="D314" s="157" t="s">
        <v>226</v>
      </c>
      <c r="F314" s="158" t="s">
        <v>832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87</v>
      </c>
      <c r="H315" s="164">
        <v>1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" customFormat="1" ht="24.2" customHeight="1">
      <c r="B316" s="30"/>
      <c r="C316" s="178" t="s">
        <v>632</v>
      </c>
      <c r="D316" s="178" t="s">
        <v>460</v>
      </c>
      <c r="E316" s="179" t="s">
        <v>835</v>
      </c>
      <c r="F316" s="180" t="s">
        <v>836</v>
      </c>
      <c r="G316" s="181" t="s">
        <v>467</v>
      </c>
      <c r="H316" s="182">
        <v>1</v>
      </c>
      <c r="I316" s="183"/>
      <c r="J316" s="184"/>
      <c r="K316" s="185">
        <f>ROUND(P316*H316,2)</f>
        <v>0</v>
      </c>
      <c r="L316" s="184"/>
      <c r="M316" s="186"/>
      <c r="N316" s="187" t="s">
        <v>1</v>
      </c>
      <c r="O316" s="151" t="s">
        <v>43</v>
      </c>
      <c r="P316" s="152">
        <f>I316+J316</f>
        <v>0</v>
      </c>
      <c r="Q316" s="152">
        <f>ROUND(I316*H316,2)</f>
        <v>0</v>
      </c>
      <c r="R316" s="152">
        <f>ROUND(J316*H316,2)</f>
        <v>0</v>
      </c>
      <c r="T316" s="153">
        <f>S316*H316</f>
        <v>0</v>
      </c>
      <c r="U316" s="153">
        <v>0.56999999999999995</v>
      </c>
      <c r="V316" s="153">
        <f>U316*H316</f>
        <v>0.56999999999999995</v>
      </c>
      <c r="W316" s="153">
        <v>0</v>
      </c>
      <c r="X316" s="154">
        <f>W316*H316</f>
        <v>0</v>
      </c>
      <c r="AR316" s="155" t="s">
        <v>254</v>
      </c>
      <c r="AT316" s="155" t="s">
        <v>460</v>
      </c>
      <c r="AU316" s="155" t="s">
        <v>93</v>
      </c>
      <c r="AY316" s="15" t="s">
        <v>219</v>
      </c>
      <c r="BE316" s="156">
        <f>IF(O316="základní",K316,0)</f>
        <v>0</v>
      </c>
      <c r="BF316" s="156">
        <f>IF(O316="snížená",K316,0)</f>
        <v>0</v>
      </c>
      <c r="BG316" s="156">
        <f>IF(O316="zákl. přenesená",K316,0)</f>
        <v>0</v>
      </c>
      <c r="BH316" s="156">
        <f>IF(O316="sníž. přenesená",K316,0)</f>
        <v>0</v>
      </c>
      <c r="BI316" s="156">
        <f>IF(O316="nulová",K316,0)</f>
        <v>0</v>
      </c>
      <c r="BJ316" s="15" t="s">
        <v>87</v>
      </c>
      <c r="BK316" s="156">
        <f>ROUND(P316*H316,2)</f>
        <v>0</v>
      </c>
      <c r="BL316" s="15" t="s">
        <v>158</v>
      </c>
      <c r="BM316" s="155" t="s">
        <v>2143</v>
      </c>
    </row>
    <row r="317" spans="2:65" s="1" customFormat="1" ht="19.5">
      <c r="B317" s="30"/>
      <c r="D317" s="157" t="s">
        <v>226</v>
      </c>
      <c r="F317" s="158" t="s">
        <v>836</v>
      </c>
      <c r="I317" s="159"/>
      <c r="J317" s="159"/>
      <c r="M317" s="30"/>
      <c r="N317" s="160"/>
      <c r="X317" s="54"/>
      <c r="AT317" s="15" t="s">
        <v>226</v>
      </c>
      <c r="AU317" s="15" t="s">
        <v>93</v>
      </c>
    </row>
    <row r="318" spans="2:65" s="12" customFormat="1" ht="11.25">
      <c r="B318" s="161"/>
      <c r="D318" s="157" t="s">
        <v>303</v>
      </c>
      <c r="E318" s="162" t="s">
        <v>1</v>
      </c>
      <c r="F318" s="163" t="s">
        <v>87</v>
      </c>
      <c r="H318" s="164">
        <v>1</v>
      </c>
      <c r="I318" s="165"/>
      <c r="J318" s="165"/>
      <c r="M318" s="161"/>
      <c r="N318" s="166"/>
      <c r="X318" s="167"/>
      <c r="AT318" s="162" t="s">
        <v>303</v>
      </c>
      <c r="AU318" s="162" t="s">
        <v>93</v>
      </c>
      <c r="AV318" s="12" t="s">
        <v>93</v>
      </c>
      <c r="AW318" s="12" t="s">
        <v>5</v>
      </c>
      <c r="AX318" s="12" t="s">
        <v>87</v>
      </c>
      <c r="AY318" s="162" t="s">
        <v>219</v>
      </c>
    </row>
    <row r="319" spans="2:65" s="1" customFormat="1" ht="24.2" customHeight="1">
      <c r="B319" s="30"/>
      <c r="C319" s="142" t="s">
        <v>443</v>
      </c>
      <c r="D319" s="142" t="s">
        <v>220</v>
      </c>
      <c r="E319" s="143" t="s">
        <v>839</v>
      </c>
      <c r="F319" s="144" t="s">
        <v>840</v>
      </c>
      <c r="G319" s="145" t="s">
        <v>467</v>
      </c>
      <c r="H319" s="146">
        <v>1</v>
      </c>
      <c r="I319" s="147"/>
      <c r="J319" s="147"/>
      <c r="K319" s="148">
        <f>ROUND(P319*H319,2)</f>
        <v>0</v>
      </c>
      <c r="L319" s="149"/>
      <c r="M319" s="30"/>
      <c r="N319" s="150" t="s">
        <v>1</v>
      </c>
      <c r="O319" s="151" t="s">
        <v>43</v>
      </c>
      <c r="P319" s="152">
        <f>I319+J319</f>
        <v>0</v>
      </c>
      <c r="Q319" s="152">
        <f>ROUND(I319*H319,2)</f>
        <v>0</v>
      </c>
      <c r="R319" s="152">
        <f>ROUND(J319*H319,2)</f>
        <v>0</v>
      </c>
      <c r="T319" s="153">
        <f>S319*H319</f>
        <v>0</v>
      </c>
      <c r="U319" s="153">
        <v>2.8539999999999999E-2</v>
      </c>
      <c r="V319" s="153">
        <f>U319*H319</f>
        <v>2.8539999999999999E-2</v>
      </c>
      <c r="W319" s="153">
        <v>0</v>
      </c>
      <c r="X319" s="154">
        <f>W319*H319</f>
        <v>0</v>
      </c>
      <c r="AR319" s="155" t="s">
        <v>158</v>
      </c>
      <c r="AT319" s="155" t="s">
        <v>220</v>
      </c>
      <c r="AU319" s="155" t="s">
        <v>93</v>
      </c>
      <c r="AY319" s="15" t="s">
        <v>219</v>
      </c>
      <c r="BE319" s="156">
        <f>IF(O319="základní",K319,0)</f>
        <v>0</v>
      </c>
      <c r="BF319" s="156">
        <f>IF(O319="snížená",K319,0)</f>
        <v>0</v>
      </c>
      <c r="BG319" s="156">
        <f>IF(O319="zákl. přenesená",K319,0)</f>
        <v>0</v>
      </c>
      <c r="BH319" s="156">
        <f>IF(O319="sníž. přenesená",K319,0)</f>
        <v>0</v>
      </c>
      <c r="BI319" s="156">
        <f>IF(O319="nulová",K319,0)</f>
        <v>0</v>
      </c>
      <c r="BJ319" s="15" t="s">
        <v>87</v>
      </c>
      <c r="BK319" s="156">
        <f>ROUND(P319*H319,2)</f>
        <v>0</v>
      </c>
      <c r="BL319" s="15" t="s">
        <v>158</v>
      </c>
      <c r="BM319" s="155" t="s">
        <v>2144</v>
      </c>
    </row>
    <row r="320" spans="2:65" s="1" customFormat="1" ht="19.5">
      <c r="B320" s="30"/>
      <c r="D320" s="157" t="s">
        <v>226</v>
      </c>
      <c r="F320" s="158" t="s">
        <v>840</v>
      </c>
      <c r="I320" s="159"/>
      <c r="J320" s="159"/>
      <c r="M320" s="30"/>
      <c r="N320" s="160"/>
      <c r="X320" s="54"/>
      <c r="AT320" s="15" t="s">
        <v>226</v>
      </c>
      <c r="AU320" s="15" t="s">
        <v>93</v>
      </c>
    </row>
    <row r="321" spans="2:65" s="12" customFormat="1" ht="11.25">
      <c r="B321" s="161"/>
      <c r="D321" s="157" t="s">
        <v>303</v>
      </c>
      <c r="E321" s="162" t="s">
        <v>1</v>
      </c>
      <c r="F321" s="163" t="s">
        <v>87</v>
      </c>
      <c r="H321" s="164">
        <v>1</v>
      </c>
      <c r="I321" s="165"/>
      <c r="J321" s="165"/>
      <c r="M321" s="161"/>
      <c r="N321" s="166"/>
      <c r="X321" s="167"/>
      <c r="AT321" s="162" t="s">
        <v>303</v>
      </c>
      <c r="AU321" s="162" t="s">
        <v>93</v>
      </c>
      <c r="AV321" s="12" t="s">
        <v>93</v>
      </c>
      <c r="AW321" s="12" t="s">
        <v>5</v>
      </c>
      <c r="AX321" s="12" t="s">
        <v>87</v>
      </c>
      <c r="AY321" s="162" t="s">
        <v>219</v>
      </c>
    </row>
    <row r="322" spans="2:65" s="1" customFormat="1" ht="16.5" customHeight="1">
      <c r="B322" s="30"/>
      <c r="C322" s="178" t="s">
        <v>643</v>
      </c>
      <c r="D322" s="178" t="s">
        <v>460</v>
      </c>
      <c r="E322" s="179" t="s">
        <v>843</v>
      </c>
      <c r="F322" s="180" t="s">
        <v>1122</v>
      </c>
      <c r="G322" s="181" t="s">
        <v>467</v>
      </c>
      <c r="H322" s="182">
        <v>1</v>
      </c>
      <c r="I322" s="183"/>
      <c r="J322" s="184"/>
      <c r="K322" s="185">
        <f>ROUND(P322*H322,2)</f>
        <v>0</v>
      </c>
      <c r="L322" s="184"/>
      <c r="M322" s="186"/>
      <c r="N322" s="187" t="s">
        <v>1</v>
      </c>
      <c r="O322" s="151" t="s">
        <v>43</v>
      </c>
      <c r="P322" s="152">
        <f>I322+J322</f>
        <v>0</v>
      </c>
      <c r="Q322" s="152">
        <f>ROUND(I322*H322,2)</f>
        <v>0</v>
      </c>
      <c r="R322" s="152">
        <f>ROUND(J322*H322,2)</f>
        <v>0</v>
      </c>
      <c r="T322" s="153">
        <f>S322*H322</f>
        <v>0</v>
      </c>
      <c r="U322" s="153">
        <v>1.8169999999999999</v>
      </c>
      <c r="V322" s="153">
        <f>U322*H322</f>
        <v>1.8169999999999999</v>
      </c>
      <c r="W322" s="153">
        <v>0</v>
      </c>
      <c r="X322" s="154">
        <f>W322*H322</f>
        <v>0</v>
      </c>
      <c r="AR322" s="155" t="s">
        <v>254</v>
      </c>
      <c r="AT322" s="155" t="s">
        <v>460</v>
      </c>
      <c r="AU322" s="155" t="s">
        <v>93</v>
      </c>
      <c r="AY322" s="15" t="s">
        <v>219</v>
      </c>
      <c r="BE322" s="156">
        <f>IF(O322="základní",K322,0)</f>
        <v>0</v>
      </c>
      <c r="BF322" s="156">
        <f>IF(O322="snížená",K322,0)</f>
        <v>0</v>
      </c>
      <c r="BG322" s="156">
        <f>IF(O322="zákl. přenesená",K322,0)</f>
        <v>0</v>
      </c>
      <c r="BH322" s="156">
        <f>IF(O322="sníž. přenesená",K322,0)</f>
        <v>0</v>
      </c>
      <c r="BI322" s="156">
        <f>IF(O322="nulová",K322,0)</f>
        <v>0</v>
      </c>
      <c r="BJ322" s="15" t="s">
        <v>87</v>
      </c>
      <c r="BK322" s="156">
        <f>ROUND(P322*H322,2)</f>
        <v>0</v>
      </c>
      <c r="BL322" s="15" t="s">
        <v>158</v>
      </c>
      <c r="BM322" s="155" t="s">
        <v>2145</v>
      </c>
    </row>
    <row r="323" spans="2:65" s="1" customFormat="1" ht="11.25">
      <c r="B323" s="30"/>
      <c r="D323" s="157" t="s">
        <v>226</v>
      </c>
      <c r="F323" s="158" t="s">
        <v>846</v>
      </c>
      <c r="I323" s="159"/>
      <c r="J323" s="159"/>
      <c r="M323" s="30"/>
      <c r="N323" s="160"/>
      <c r="X323" s="54"/>
      <c r="AT323" s="15" t="s">
        <v>226</v>
      </c>
      <c r="AU323" s="15" t="s">
        <v>93</v>
      </c>
    </row>
    <row r="324" spans="2:65" s="12" customFormat="1" ht="11.25">
      <c r="B324" s="161"/>
      <c r="D324" s="157" t="s">
        <v>303</v>
      </c>
      <c r="E324" s="162" t="s">
        <v>1</v>
      </c>
      <c r="F324" s="163" t="s">
        <v>87</v>
      </c>
      <c r="H324" s="164">
        <v>1</v>
      </c>
      <c r="I324" s="165"/>
      <c r="J324" s="165"/>
      <c r="M324" s="161"/>
      <c r="N324" s="166"/>
      <c r="X324" s="167"/>
      <c r="AT324" s="162" t="s">
        <v>303</v>
      </c>
      <c r="AU324" s="162" t="s">
        <v>93</v>
      </c>
      <c r="AV324" s="12" t="s">
        <v>93</v>
      </c>
      <c r="AW324" s="12" t="s">
        <v>5</v>
      </c>
      <c r="AX324" s="12" t="s">
        <v>87</v>
      </c>
      <c r="AY324" s="162" t="s">
        <v>219</v>
      </c>
    </row>
    <row r="325" spans="2:65" s="1" customFormat="1" ht="24.2" customHeight="1">
      <c r="B325" s="30"/>
      <c r="C325" s="178" t="s">
        <v>649</v>
      </c>
      <c r="D325" s="178" t="s">
        <v>460</v>
      </c>
      <c r="E325" s="179" t="s">
        <v>858</v>
      </c>
      <c r="F325" s="180" t="s">
        <v>859</v>
      </c>
      <c r="G325" s="181" t="s">
        <v>467</v>
      </c>
      <c r="H325" s="182">
        <v>1</v>
      </c>
      <c r="I325" s="183"/>
      <c r="J325" s="184"/>
      <c r="K325" s="185">
        <f>ROUND(P325*H325,2)</f>
        <v>0</v>
      </c>
      <c r="L325" s="184"/>
      <c r="M325" s="186"/>
      <c r="N325" s="187" t="s">
        <v>1</v>
      </c>
      <c r="O325" s="151" t="s">
        <v>43</v>
      </c>
      <c r="P325" s="152">
        <f>I325+J325</f>
        <v>0</v>
      </c>
      <c r="Q325" s="152">
        <f>ROUND(I325*H325,2)</f>
        <v>0</v>
      </c>
      <c r="R325" s="152">
        <f>ROUND(J325*H325,2)</f>
        <v>0</v>
      </c>
      <c r="T325" s="153">
        <f>S325*H325</f>
        <v>0</v>
      </c>
      <c r="U325" s="153">
        <v>5.4600000000000003E-2</v>
      </c>
      <c r="V325" s="153">
        <f>U325*H325</f>
        <v>5.4600000000000003E-2</v>
      </c>
      <c r="W325" s="153">
        <v>0</v>
      </c>
      <c r="X325" s="154">
        <f>W325*H325</f>
        <v>0</v>
      </c>
      <c r="AR325" s="155" t="s">
        <v>254</v>
      </c>
      <c r="AT325" s="155" t="s">
        <v>460</v>
      </c>
      <c r="AU325" s="155" t="s">
        <v>93</v>
      </c>
      <c r="AY325" s="15" t="s">
        <v>219</v>
      </c>
      <c r="BE325" s="156">
        <f>IF(O325="základní",K325,0)</f>
        <v>0</v>
      </c>
      <c r="BF325" s="156">
        <f>IF(O325="snížená",K325,0)</f>
        <v>0</v>
      </c>
      <c r="BG325" s="156">
        <f>IF(O325="zákl. přenesená",K325,0)</f>
        <v>0</v>
      </c>
      <c r="BH325" s="156">
        <f>IF(O325="sníž. přenesená",K325,0)</f>
        <v>0</v>
      </c>
      <c r="BI325" s="156">
        <f>IF(O325="nulová",K325,0)</f>
        <v>0</v>
      </c>
      <c r="BJ325" s="15" t="s">
        <v>87</v>
      </c>
      <c r="BK325" s="156">
        <f>ROUND(P325*H325,2)</f>
        <v>0</v>
      </c>
      <c r="BL325" s="15" t="s">
        <v>158</v>
      </c>
      <c r="BM325" s="155" t="s">
        <v>2146</v>
      </c>
    </row>
    <row r="326" spans="2:65" s="1" customFormat="1" ht="19.5">
      <c r="B326" s="30"/>
      <c r="D326" s="157" t="s">
        <v>226</v>
      </c>
      <c r="F326" s="158" t="s">
        <v>859</v>
      </c>
      <c r="I326" s="159"/>
      <c r="J326" s="159"/>
      <c r="M326" s="30"/>
      <c r="N326" s="160"/>
      <c r="X326" s="54"/>
      <c r="AT326" s="15" t="s">
        <v>226</v>
      </c>
      <c r="AU326" s="15" t="s">
        <v>93</v>
      </c>
    </row>
    <row r="327" spans="2:65" s="12" customFormat="1" ht="11.25">
      <c r="B327" s="161"/>
      <c r="D327" s="157" t="s">
        <v>303</v>
      </c>
      <c r="E327" s="162" t="s">
        <v>1</v>
      </c>
      <c r="F327" s="163" t="s">
        <v>87</v>
      </c>
      <c r="H327" s="164">
        <v>1</v>
      </c>
      <c r="I327" s="165"/>
      <c r="J327" s="165"/>
      <c r="M327" s="161"/>
      <c r="N327" s="166"/>
      <c r="X327" s="167"/>
      <c r="AT327" s="162" t="s">
        <v>303</v>
      </c>
      <c r="AU327" s="162" t="s">
        <v>93</v>
      </c>
      <c r="AV327" s="12" t="s">
        <v>93</v>
      </c>
      <c r="AW327" s="12" t="s">
        <v>5</v>
      </c>
      <c r="AX327" s="12" t="s">
        <v>87</v>
      </c>
      <c r="AY327" s="162" t="s">
        <v>219</v>
      </c>
    </row>
    <row r="328" spans="2:65" s="1" customFormat="1" ht="16.5" customHeight="1">
      <c r="B328" s="30"/>
      <c r="C328" s="178" t="s">
        <v>654</v>
      </c>
      <c r="D328" s="178" t="s">
        <v>460</v>
      </c>
      <c r="E328" s="179" t="s">
        <v>2147</v>
      </c>
      <c r="F328" s="180" t="s">
        <v>2148</v>
      </c>
      <c r="G328" s="181" t="s">
        <v>467</v>
      </c>
      <c r="H328" s="182">
        <v>1</v>
      </c>
      <c r="I328" s="183"/>
      <c r="J328" s="184"/>
      <c r="K328" s="185">
        <f>ROUND(P328*H328,2)</f>
        <v>0</v>
      </c>
      <c r="L328" s="184"/>
      <c r="M328" s="186"/>
      <c r="N328" s="187" t="s">
        <v>1</v>
      </c>
      <c r="O328" s="151" t="s">
        <v>43</v>
      </c>
      <c r="P328" s="152">
        <f>I328+J328</f>
        <v>0</v>
      </c>
      <c r="Q328" s="152">
        <f>ROUND(I328*H328,2)</f>
        <v>0</v>
      </c>
      <c r="R328" s="152">
        <f>ROUND(J328*H328,2)</f>
        <v>0</v>
      </c>
      <c r="T328" s="153">
        <f>S328*H328</f>
        <v>0</v>
      </c>
      <c r="U328" s="153">
        <v>5.4600000000000003E-2</v>
      </c>
      <c r="V328" s="153">
        <f>U328*H328</f>
        <v>5.4600000000000003E-2</v>
      </c>
      <c r="W328" s="153">
        <v>0</v>
      </c>
      <c r="X328" s="154">
        <f>W328*H328</f>
        <v>0</v>
      </c>
      <c r="AR328" s="155" t="s">
        <v>254</v>
      </c>
      <c r="AT328" s="155" t="s">
        <v>460</v>
      </c>
      <c r="AU328" s="155" t="s">
        <v>93</v>
      </c>
      <c r="AY328" s="15" t="s">
        <v>219</v>
      </c>
      <c r="BE328" s="156">
        <f>IF(O328="základní",K328,0)</f>
        <v>0</v>
      </c>
      <c r="BF328" s="156">
        <f>IF(O328="snížená",K328,0)</f>
        <v>0</v>
      </c>
      <c r="BG328" s="156">
        <f>IF(O328="zákl. přenesená",K328,0)</f>
        <v>0</v>
      </c>
      <c r="BH328" s="156">
        <f>IF(O328="sníž. přenesená",K328,0)</f>
        <v>0</v>
      </c>
      <c r="BI328" s="156">
        <f>IF(O328="nulová",K328,0)</f>
        <v>0</v>
      </c>
      <c r="BJ328" s="15" t="s">
        <v>87</v>
      </c>
      <c r="BK328" s="156">
        <f>ROUND(P328*H328,2)</f>
        <v>0</v>
      </c>
      <c r="BL328" s="15" t="s">
        <v>158</v>
      </c>
      <c r="BM328" s="155" t="s">
        <v>2149</v>
      </c>
    </row>
    <row r="329" spans="2:65" s="1" customFormat="1" ht="11.25">
      <c r="B329" s="30"/>
      <c r="D329" s="157" t="s">
        <v>226</v>
      </c>
      <c r="F329" s="158" t="s">
        <v>2148</v>
      </c>
      <c r="I329" s="159"/>
      <c r="J329" s="159"/>
      <c r="M329" s="30"/>
      <c r="N329" s="160"/>
      <c r="X329" s="54"/>
      <c r="AT329" s="15" t="s">
        <v>226</v>
      </c>
      <c r="AU329" s="15" t="s">
        <v>93</v>
      </c>
    </row>
    <row r="330" spans="2:65" s="1" customFormat="1" ht="24.2" customHeight="1">
      <c r="B330" s="30"/>
      <c r="C330" s="142" t="s">
        <v>660</v>
      </c>
      <c r="D330" s="142" t="s">
        <v>220</v>
      </c>
      <c r="E330" s="143" t="s">
        <v>852</v>
      </c>
      <c r="F330" s="144" t="s">
        <v>853</v>
      </c>
      <c r="G330" s="145" t="s">
        <v>467</v>
      </c>
      <c r="H330" s="146">
        <v>1</v>
      </c>
      <c r="I330" s="147"/>
      <c r="J330" s="147"/>
      <c r="K330" s="148">
        <f>ROUND(P330*H330,2)</f>
        <v>0</v>
      </c>
      <c r="L330" s="149"/>
      <c r="M330" s="30"/>
      <c r="N330" s="150" t="s">
        <v>1</v>
      </c>
      <c r="O330" s="151" t="s">
        <v>43</v>
      </c>
      <c r="P330" s="152">
        <f>I330+J330</f>
        <v>0</v>
      </c>
      <c r="Q330" s="152">
        <f>ROUND(I330*H330,2)</f>
        <v>0</v>
      </c>
      <c r="R330" s="152">
        <f>ROUND(J330*H330,2)</f>
        <v>0</v>
      </c>
      <c r="T330" s="153">
        <f>S330*H330</f>
        <v>0</v>
      </c>
      <c r="U330" s="153">
        <v>0.09</v>
      </c>
      <c r="V330" s="153">
        <f>U330*H330</f>
        <v>0.09</v>
      </c>
      <c r="W330" s="153">
        <v>0</v>
      </c>
      <c r="X330" s="154">
        <f>W330*H330</f>
        <v>0</v>
      </c>
      <c r="AR330" s="155" t="s">
        <v>158</v>
      </c>
      <c r="AT330" s="155" t="s">
        <v>220</v>
      </c>
      <c r="AU330" s="155" t="s">
        <v>93</v>
      </c>
      <c r="AY330" s="15" t="s">
        <v>219</v>
      </c>
      <c r="BE330" s="156">
        <f>IF(O330="základní",K330,0)</f>
        <v>0</v>
      </c>
      <c r="BF330" s="156">
        <f>IF(O330="snížená",K330,0)</f>
        <v>0</v>
      </c>
      <c r="BG330" s="156">
        <f>IF(O330="zákl. přenesená",K330,0)</f>
        <v>0</v>
      </c>
      <c r="BH330" s="156">
        <f>IF(O330="sníž. přenesená",K330,0)</f>
        <v>0</v>
      </c>
      <c r="BI330" s="156">
        <f>IF(O330="nulová",K330,0)</f>
        <v>0</v>
      </c>
      <c r="BJ330" s="15" t="s">
        <v>87</v>
      </c>
      <c r="BK330" s="156">
        <f>ROUND(P330*H330,2)</f>
        <v>0</v>
      </c>
      <c r="BL330" s="15" t="s">
        <v>158</v>
      </c>
      <c r="BM330" s="155" t="s">
        <v>2150</v>
      </c>
    </row>
    <row r="331" spans="2:65" s="1" customFormat="1" ht="19.5">
      <c r="B331" s="30"/>
      <c r="D331" s="157" t="s">
        <v>226</v>
      </c>
      <c r="F331" s="158" t="s">
        <v>855</v>
      </c>
      <c r="I331" s="159"/>
      <c r="J331" s="159"/>
      <c r="M331" s="30"/>
      <c r="N331" s="160"/>
      <c r="X331" s="54"/>
      <c r="AT331" s="15" t="s">
        <v>226</v>
      </c>
      <c r="AU331" s="15" t="s">
        <v>93</v>
      </c>
    </row>
    <row r="332" spans="2:65" s="12" customFormat="1" ht="11.25">
      <c r="B332" s="161"/>
      <c r="D332" s="157" t="s">
        <v>303</v>
      </c>
      <c r="E332" s="162" t="s">
        <v>1</v>
      </c>
      <c r="F332" s="163" t="s">
        <v>87</v>
      </c>
      <c r="H332" s="164">
        <v>1</v>
      </c>
      <c r="I332" s="165"/>
      <c r="J332" s="165"/>
      <c r="M332" s="161"/>
      <c r="N332" s="166"/>
      <c r="X332" s="167"/>
      <c r="AT332" s="162" t="s">
        <v>303</v>
      </c>
      <c r="AU332" s="162" t="s">
        <v>93</v>
      </c>
      <c r="AV332" s="12" t="s">
        <v>93</v>
      </c>
      <c r="AW332" s="12" t="s">
        <v>5</v>
      </c>
      <c r="AX332" s="12" t="s">
        <v>87</v>
      </c>
      <c r="AY332" s="162" t="s">
        <v>219</v>
      </c>
    </row>
    <row r="333" spans="2:65" s="1" customFormat="1" ht="24.2" customHeight="1">
      <c r="B333" s="30"/>
      <c r="C333" s="142" t="s">
        <v>666</v>
      </c>
      <c r="D333" s="142" t="s">
        <v>220</v>
      </c>
      <c r="E333" s="143" t="s">
        <v>862</v>
      </c>
      <c r="F333" s="144" t="s">
        <v>863</v>
      </c>
      <c r="G333" s="145" t="s">
        <v>467</v>
      </c>
      <c r="H333" s="146">
        <v>1</v>
      </c>
      <c r="I333" s="147"/>
      <c r="J333" s="147"/>
      <c r="K333" s="148">
        <f>ROUND(P333*H333,2)</f>
        <v>0</v>
      </c>
      <c r="L333" s="149"/>
      <c r="M333" s="30"/>
      <c r="N333" s="150" t="s">
        <v>1</v>
      </c>
      <c r="O333" s="151" t="s">
        <v>43</v>
      </c>
      <c r="P333" s="152">
        <f>I333+J333</f>
        <v>0</v>
      </c>
      <c r="Q333" s="152">
        <f>ROUND(I333*H333,2)</f>
        <v>0</v>
      </c>
      <c r="R333" s="152">
        <f>ROUND(J333*H333,2)</f>
        <v>0</v>
      </c>
      <c r="T333" s="153">
        <f>S333*H333</f>
        <v>0</v>
      </c>
      <c r="U333" s="153">
        <v>0.42080000000000001</v>
      </c>
      <c r="V333" s="153">
        <f>U333*H333</f>
        <v>0.42080000000000001</v>
      </c>
      <c r="W333" s="153">
        <v>0</v>
      </c>
      <c r="X333" s="154">
        <f>W333*H333</f>
        <v>0</v>
      </c>
      <c r="AR333" s="155" t="s">
        <v>158</v>
      </c>
      <c r="AT333" s="155" t="s">
        <v>220</v>
      </c>
      <c r="AU333" s="155" t="s">
        <v>93</v>
      </c>
      <c r="AY333" s="15" t="s">
        <v>219</v>
      </c>
      <c r="BE333" s="156">
        <f>IF(O333="základní",K333,0)</f>
        <v>0</v>
      </c>
      <c r="BF333" s="156">
        <f>IF(O333="snížená",K333,0)</f>
        <v>0</v>
      </c>
      <c r="BG333" s="156">
        <f>IF(O333="zákl. přenesená",K333,0)</f>
        <v>0</v>
      </c>
      <c r="BH333" s="156">
        <f>IF(O333="sníž. přenesená",K333,0)</f>
        <v>0</v>
      </c>
      <c r="BI333" s="156">
        <f>IF(O333="nulová",K333,0)</f>
        <v>0</v>
      </c>
      <c r="BJ333" s="15" t="s">
        <v>87</v>
      </c>
      <c r="BK333" s="156">
        <f>ROUND(P333*H333,2)</f>
        <v>0</v>
      </c>
      <c r="BL333" s="15" t="s">
        <v>158</v>
      </c>
      <c r="BM333" s="155" t="s">
        <v>2151</v>
      </c>
    </row>
    <row r="334" spans="2:65" s="1" customFormat="1" ht="19.5">
      <c r="B334" s="30"/>
      <c r="D334" s="157" t="s">
        <v>226</v>
      </c>
      <c r="F334" s="158" t="s">
        <v>865</v>
      </c>
      <c r="I334" s="159"/>
      <c r="J334" s="159"/>
      <c r="M334" s="30"/>
      <c r="N334" s="160"/>
      <c r="X334" s="54"/>
      <c r="AT334" s="15" t="s">
        <v>226</v>
      </c>
      <c r="AU334" s="15" t="s">
        <v>93</v>
      </c>
    </row>
    <row r="335" spans="2:65" s="12" customFormat="1" ht="11.25">
      <c r="B335" s="161"/>
      <c r="D335" s="157" t="s">
        <v>303</v>
      </c>
      <c r="E335" s="162" t="s">
        <v>1</v>
      </c>
      <c r="F335" s="163" t="s">
        <v>87</v>
      </c>
      <c r="H335" s="164">
        <v>1</v>
      </c>
      <c r="I335" s="165"/>
      <c r="J335" s="165"/>
      <c r="M335" s="161"/>
      <c r="N335" s="166"/>
      <c r="X335" s="167"/>
      <c r="AT335" s="162" t="s">
        <v>303</v>
      </c>
      <c r="AU335" s="162" t="s">
        <v>93</v>
      </c>
      <c r="AV335" s="12" t="s">
        <v>93</v>
      </c>
      <c r="AW335" s="12" t="s">
        <v>5</v>
      </c>
      <c r="AX335" s="12" t="s">
        <v>87</v>
      </c>
      <c r="AY335" s="162" t="s">
        <v>219</v>
      </c>
    </row>
    <row r="336" spans="2:65" s="1" customFormat="1" ht="24.2" customHeight="1">
      <c r="B336" s="30"/>
      <c r="C336" s="142" t="s">
        <v>671</v>
      </c>
      <c r="D336" s="142" t="s">
        <v>220</v>
      </c>
      <c r="E336" s="143" t="s">
        <v>2152</v>
      </c>
      <c r="F336" s="144" t="s">
        <v>2153</v>
      </c>
      <c r="G336" s="145" t="s">
        <v>467</v>
      </c>
      <c r="H336" s="146">
        <v>1</v>
      </c>
      <c r="I336" s="147"/>
      <c r="J336" s="147"/>
      <c r="K336" s="148">
        <f>ROUND(P336*H336,2)</f>
        <v>0</v>
      </c>
      <c r="L336" s="149"/>
      <c r="M336" s="30"/>
      <c r="N336" s="150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1.67E-3</v>
      </c>
      <c r="V336" s="153">
        <f>U336*H336</f>
        <v>1.67E-3</v>
      </c>
      <c r="W336" s="153">
        <v>0</v>
      </c>
      <c r="X336" s="154">
        <f>W336*H336</f>
        <v>0</v>
      </c>
      <c r="AR336" s="155" t="s">
        <v>158</v>
      </c>
      <c r="AT336" s="155" t="s">
        <v>220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2154</v>
      </c>
    </row>
    <row r="337" spans="2:65" s="1" customFormat="1" ht="19.5">
      <c r="B337" s="30"/>
      <c r="D337" s="157" t="s">
        <v>226</v>
      </c>
      <c r="F337" s="158" t="s">
        <v>2153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87</v>
      </c>
      <c r="H338" s="164">
        <v>1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24.2" customHeight="1">
      <c r="B339" s="30"/>
      <c r="C339" s="178" t="s">
        <v>676</v>
      </c>
      <c r="D339" s="178" t="s">
        <v>460</v>
      </c>
      <c r="E339" s="179" t="s">
        <v>2155</v>
      </c>
      <c r="F339" s="180" t="s">
        <v>2156</v>
      </c>
      <c r="G339" s="181" t="s">
        <v>467</v>
      </c>
      <c r="H339" s="182">
        <v>1</v>
      </c>
      <c r="I339" s="183"/>
      <c r="J339" s="184"/>
      <c r="K339" s="185">
        <f>ROUND(P339*H339,2)</f>
        <v>0</v>
      </c>
      <c r="L339" s="184"/>
      <c r="M339" s="186"/>
      <c r="N339" s="187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1.2999999999999999E-2</v>
      </c>
      <c r="V339" s="153">
        <f>U339*H339</f>
        <v>1.2999999999999999E-2</v>
      </c>
      <c r="W339" s="153">
        <v>0</v>
      </c>
      <c r="X339" s="154">
        <f>W339*H339</f>
        <v>0</v>
      </c>
      <c r="AR339" s="155" t="s">
        <v>254</v>
      </c>
      <c r="AT339" s="155" t="s">
        <v>460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2157</v>
      </c>
    </row>
    <row r="340" spans="2:65" s="1" customFormat="1" ht="19.5">
      <c r="B340" s="30"/>
      <c r="D340" s="157" t="s">
        <v>226</v>
      </c>
      <c r="F340" s="158" t="s">
        <v>2156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" customFormat="1" ht="16.5" customHeight="1">
      <c r="B341" s="30"/>
      <c r="C341" s="178" t="s">
        <v>682</v>
      </c>
      <c r="D341" s="178" t="s">
        <v>460</v>
      </c>
      <c r="E341" s="179" t="s">
        <v>2158</v>
      </c>
      <c r="F341" s="180" t="s">
        <v>2159</v>
      </c>
      <c r="G341" s="181" t="s">
        <v>257</v>
      </c>
      <c r="H341" s="182">
        <v>1</v>
      </c>
      <c r="I341" s="183"/>
      <c r="J341" s="184"/>
      <c r="K341" s="185">
        <f>ROUND(P341*H341,2)</f>
        <v>0</v>
      </c>
      <c r="L341" s="184"/>
      <c r="M341" s="186"/>
      <c r="N341" s="187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4.2500000000000003E-3</v>
      </c>
      <c r="V341" s="153">
        <f>U341*H341</f>
        <v>4.2500000000000003E-3</v>
      </c>
      <c r="W341" s="153">
        <v>0</v>
      </c>
      <c r="X341" s="154">
        <f>W341*H341</f>
        <v>0</v>
      </c>
      <c r="AR341" s="155" t="s">
        <v>254</v>
      </c>
      <c r="AT341" s="155" t="s">
        <v>460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2160</v>
      </c>
    </row>
    <row r="342" spans="2:65" s="1" customFormat="1" ht="11.25">
      <c r="B342" s="30"/>
      <c r="D342" s="157" t="s">
        <v>226</v>
      </c>
      <c r="F342" s="158" t="s">
        <v>2159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87</v>
      </c>
      <c r="H343" s="164">
        <v>1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" customFormat="1" ht="24.2" customHeight="1">
      <c r="B344" s="30"/>
      <c r="C344" s="142" t="s">
        <v>688</v>
      </c>
      <c r="D344" s="142" t="s">
        <v>220</v>
      </c>
      <c r="E344" s="143" t="s">
        <v>2161</v>
      </c>
      <c r="F344" s="144" t="s">
        <v>2162</v>
      </c>
      <c r="G344" s="145" t="s">
        <v>370</v>
      </c>
      <c r="H344" s="146">
        <v>60</v>
      </c>
      <c r="I344" s="147"/>
      <c r="J344" s="147"/>
      <c r="K344" s="148">
        <f>ROUND(P344*H344,2)</f>
        <v>0</v>
      </c>
      <c r="L344" s="149"/>
      <c r="M344" s="30"/>
      <c r="N344" s="150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0</v>
      </c>
      <c r="V344" s="153">
        <f>U344*H344</f>
        <v>0</v>
      </c>
      <c r="W344" s="153">
        <v>0</v>
      </c>
      <c r="X344" s="154">
        <f>W344*H344</f>
        <v>0</v>
      </c>
      <c r="AR344" s="155" t="s">
        <v>158</v>
      </c>
      <c r="AT344" s="155" t="s">
        <v>220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158</v>
      </c>
      <c r="BM344" s="155" t="s">
        <v>2163</v>
      </c>
    </row>
    <row r="345" spans="2:65" s="1" customFormat="1" ht="29.25">
      <c r="B345" s="30"/>
      <c r="D345" s="157" t="s">
        <v>226</v>
      </c>
      <c r="F345" s="158" t="s">
        <v>2164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2" customFormat="1" ht="11.25">
      <c r="B346" s="161"/>
      <c r="D346" s="157" t="s">
        <v>303</v>
      </c>
      <c r="E346" s="162" t="s">
        <v>1</v>
      </c>
      <c r="F346" s="163" t="s">
        <v>432</v>
      </c>
      <c r="H346" s="164">
        <v>60</v>
      </c>
      <c r="I346" s="165"/>
      <c r="J346" s="165"/>
      <c r="M346" s="161"/>
      <c r="N346" s="166"/>
      <c r="X346" s="167"/>
      <c r="AT346" s="162" t="s">
        <v>303</v>
      </c>
      <c r="AU346" s="162" t="s">
        <v>93</v>
      </c>
      <c r="AV346" s="12" t="s">
        <v>93</v>
      </c>
      <c r="AW346" s="12" t="s">
        <v>5</v>
      </c>
      <c r="AX346" s="12" t="s">
        <v>87</v>
      </c>
      <c r="AY346" s="162" t="s">
        <v>219</v>
      </c>
    </row>
    <row r="347" spans="2:65" s="1" customFormat="1" ht="24.2" customHeight="1">
      <c r="B347" s="30"/>
      <c r="C347" s="178" t="s">
        <v>432</v>
      </c>
      <c r="D347" s="178" t="s">
        <v>460</v>
      </c>
      <c r="E347" s="179" t="s">
        <v>2165</v>
      </c>
      <c r="F347" s="180" t="s">
        <v>2166</v>
      </c>
      <c r="G347" s="181" t="s">
        <v>370</v>
      </c>
      <c r="H347" s="182">
        <v>60</v>
      </c>
      <c r="I347" s="183"/>
      <c r="J347" s="184"/>
      <c r="K347" s="185">
        <f>ROUND(P347*H347,2)</f>
        <v>0</v>
      </c>
      <c r="L347" s="184"/>
      <c r="M347" s="186"/>
      <c r="N347" s="187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1.0499999999999999E-3</v>
      </c>
      <c r="V347" s="153">
        <f>U347*H347</f>
        <v>6.3E-2</v>
      </c>
      <c r="W347" s="153">
        <v>0</v>
      </c>
      <c r="X347" s="154">
        <f>W347*H347</f>
        <v>0</v>
      </c>
      <c r="AR347" s="155" t="s">
        <v>254</v>
      </c>
      <c r="AT347" s="155" t="s">
        <v>460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2167</v>
      </c>
    </row>
    <row r="348" spans="2:65" s="1" customFormat="1" ht="11.25">
      <c r="B348" s="30"/>
      <c r="D348" s="157" t="s">
        <v>226</v>
      </c>
      <c r="F348" s="158" t="s">
        <v>2166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432</v>
      </c>
      <c r="H349" s="164">
        <v>60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87</v>
      </c>
      <c r="AY349" s="162" t="s">
        <v>219</v>
      </c>
    </row>
    <row r="350" spans="2:65" s="1" customFormat="1" ht="16.5" customHeight="1">
      <c r="B350" s="30"/>
      <c r="C350" s="142" t="s">
        <v>700</v>
      </c>
      <c r="D350" s="142" t="s">
        <v>220</v>
      </c>
      <c r="E350" s="143" t="s">
        <v>2168</v>
      </c>
      <c r="F350" s="144" t="s">
        <v>2169</v>
      </c>
      <c r="G350" s="145" t="s">
        <v>370</v>
      </c>
      <c r="H350" s="146">
        <v>60</v>
      </c>
      <c r="I350" s="147"/>
      <c r="J350" s="147"/>
      <c r="K350" s="148">
        <f>ROUND(P350*H350,2)</f>
        <v>0</v>
      </c>
      <c r="L350" s="149"/>
      <c r="M350" s="30"/>
      <c r="N350" s="150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0</v>
      </c>
      <c r="V350" s="153">
        <f>U350*H350</f>
        <v>0</v>
      </c>
      <c r="W350" s="153">
        <v>0</v>
      </c>
      <c r="X350" s="154">
        <f>W350*H350</f>
        <v>0</v>
      </c>
      <c r="AR350" s="155" t="s">
        <v>158</v>
      </c>
      <c r="AT350" s="155" t="s">
        <v>220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2170</v>
      </c>
    </row>
    <row r="351" spans="2:65" s="1" customFormat="1" ht="11.25">
      <c r="B351" s="30"/>
      <c r="D351" s="157" t="s">
        <v>226</v>
      </c>
      <c r="F351" s="158" t="s">
        <v>2169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2" customFormat="1" ht="11.25">
      <c r="B352" s="161"/>
      <c r="D352" s="157" t="s">
        <v>303</v>
      </c>
      <c r="E352" s="162" t="s">
        <v>1</v>
      </c>
      <c r="F352" s="163" t="s">
        <v>432</v>
      </c>
      <c r="H352" s="164">
        <v>60</v>
      </c>
      <c r="I352" s="165"/>
      <c r="J352" s="165"/>
      <c r="M352" s="161"/>
      <c r="N352" s="166"/>
      <c r="X352" s="167"/>
      <c r="AT352" s="162" t="s">
        <v>303</v>
      </c>
      <c r="AU352" s="162" t="s">
        <v>93</v>
      </c>
      <c r="AV352" s="12" t="s">
        <v>93</v>
      </c>
      <c r="AW352" s="12" t="s">
        <v>5</v>
      </c>
      <c r="AX352" s="12" t="s">
        <v>87</v>
      </c>
      <c r="AY352" s="162" t="s">
        <v>219</v>
      </c>
    </row>
    <row r="353" spans="2:65" s="1" customFormat="1" ht="16.5" customHeight="1">
      <c r="B353" s="30"/>
      <c r="C353" s="178" t="s">
        <v>706</v>
      </c>
      <c r="D353" s="178" t="s">
        <v>460</v>
      </c>
      <c r="E353" s="179" t="s">
        <v>2171</v>
      </c>
      <c r="F353" s="180" t="s">
        <v>2172</v>
      </c>
      <c r="G353" s="181" t="s">
        <v>370</v>
      </c>
      <c r="H353" s="182">
        <v>60</v>
      </c>
      <c r="I353" s="183"/>
      <c r="J353" s="184"/>
      <c r="K353" s="185">
        <f>ROUND(P353*H353,2)</f>
        <v>0</v>
      </c>
      <c r="L353" s="184"/>
      <c r="M353" s="186"/>
      <c r="N353" s="187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1.2E-4</v>
      </c>
      <c r="V353" s="153">
        <f>U353*H353</f>
        <v>7.1999999999999998E-3</v>
      </c>
      <c r="W353" s="153">
        <v>0</v>
      </c>
      <c r="X353" s="154">
        <f>W353*H353</f>
        <v>0</v>
      </c>
      <c r="AR353" s="155" t="s">
        <v>254</v>
      </c>
      <c r="AT353" s="155" t="s">
        <v>460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2173</v>
      </c>
    </row>
    <row r="354" spans="2:65" s="1" customFormat="1" ht="19.5">
      <c r="B354" s="30"/>
      <c r="D354" s="157" t="s">
        <v>226</v>
      </c>
      <c r="F354" s="158" t="s">
        <v>2174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432</v>
      </c>
      <c r="H355" s="164">
        <v>60</v>
      </c>
      <c r="I355" s="165"/>
      <c r="J355" s="165"/>
      <c r="M355" s="161"/>
      <c r="N355" s="166"/>
      <c r="X355" s="167"/>
      <c r="AT355" s="162" t="s">
        <v>303</v>
      </c>
      <c r="AU355" s="162" t="s">
        <v>93</v>
      </c>
      <c r="AV355" s="12" t="s">
        <v>93</v>
      </c>
      <c r="AW355" s="12" t="s">
        <v>5</v>
      </c>
      <c r="AX355" s="12" t="s">
        <v>87</v>
      </c>
      <c r="AY355" s="162" t="s">
        <v>219</v>
      </c>
    </row>
    <row r="356" spans="2:65" s="1" customFormat="1" ht="24.2" customHeight="1">
      <c r="B356" s="30"/>
      <c r="C356" s="142" t="s">
        <v>710</v>
      </c>
      <c r="D356" s="142" t="s">
        <v>220</v>
      </c>
      <c r="E356" s="143" t="s">
        <v>2175</v>
      </c>
      <c r="F356" s="144" t="s">
        <v>2176</v>
      </c>
      <c r="G356" s="145" t="s">
        <v>467</v>
      </c>
      <c r="H356" s="146">
        <v>10</v>
      </c>
      <c r="I356" s="147"/>
      <c r="J356" s="147"/>
      <c r="K356" s="148">
        <f>ROUND(P356*H356,2)</f>
        <v>0</v>
      </c>
      <c r="L356" s="149"/>
      <c r="M356" s="30"/>
      <c r="N356" s="150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0</v>
      </c>
      <c r="V356" s="153">
        <f>U356*H356</f>
        <v>0</v>
      </c>
      <c r="W356" s="153">
        <v>0</v>
      </c>
      <c r="X356" s="154">
        <f>W356*H356</f>
        <v>0</v>
      </c>
      <c r="AR356" s="155" t="s">
        <v>158</v>
      </c>
      <c r="AT356" s="155" t="s">
        <v>220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2177</v>
      </c>
    </row>
    <row r="357" spans="2:65" s="1" customFormat="1" ht="29.25">
      <c r="B357" s="30"/>
      <c r="D357" s="157" t="s">
        <v>226</v>
      </c>
      <c r="F357" s="158" t="s">
        <v>2178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265</v>
      </c>
      <c r="H358" s="164">
        <v>10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87</v>
      </c>
      <c r="AY358" s="162" t="s">
        <v>219</v>
      </c>
    </row>
    <row r="359" spans="2:65" s="1" customFormat="1" ht="16.5" customHeight="1">
      <c r="B359" s="30"/>
      <c r="C359" s="178" t="s">
        <v>716</v>
      </c>
      <c r="D359" s="178" t="s">
        <v>460</v>
      </c>
      <c r="E359" s="179" t="s">
        <v>2179</v>
      </c>
      <c r="F359" s="180" t="s">
        <v>2180</v>
      </c>
      <c r="G359" s="181" t="s">
        <v>467</v>
      </c>
      <c r="H359" s="182">
        <v>10</v>
      </c>
      <c r="I359" s="183"/>
      <c r="J359" s="184"/>
      <c r="K359" s="185">
        <f>ROUND(P359*H359,2)</f>
        <v>0</v>
      </c>
      <c r="L359" s="184"/>
      <c r="M359" s="186"/>
      <c r="N359" s="187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2.2000000000000001E-4</v>
      </c>
      <c r="V359" s="153">
        <f>U359*H359</f>
        <v>2.2000000000000001E-3</v>
      </c>
      <c r="W359" s="153">
        <v>0</v>
      </c>
      <c r="X359" s="154">
        <f>W359*H359</f>
        <v>0</v>
      </c>
      <c r="AR359" s="155" t="s">
        <v>254</v>
      </c>
      <c r="AT359" s="155" t="s">
        <v>460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2181</v>
      </c>
    </row>
    <row r="360" spans="2:65" s="1" customFormat="1" ht="11.25">
      <c r="B360" s="30"/>
      <c r="D360" s="157" t="s">
        <v>226</v>
      </c>
      <c r="F360" s="158" t="s">
        <v>2180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" customFormat="1" ht="16.5" customHeight="1">
      <c r="B361" s="30"/>
      <c r="C361" s="178" t="s">
        <v>722</v>
      </c>
      <c r="D361" s="178" t="s">
        <v>460</v>
      </c>
      <c r="E361" s="179" t="s">
        <v>2182</v>
      </c>
      <c r="F361" s="180" t="s">
        <v>2183</v>
      </c>
      <c r="G361" s="181" t="s">
        <v>467</v>
      </c>
      <c r="H361" s="182">
        <v>1</v>
      </c>
      <c r="I361" s="183"/>
      <c r="J361" s="184"/>
      <c r="K361" s="185">
        <f>ROUND(P361*H361,2)</f>
        <v>0</v>
      </c>
      <c r="L361" s="184"/>
      <c r="M361" s="186"/>
      <c r="N361" s="187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1.9000000000000001E-4</v>
      </c>
      <c r="V361" s="153">
        <f>U361*H361</f>
        <v>1.9000000000000001E-4</v>
      </c>
      <c r="W361" s="153">
        <v>0</v>
      </c>
      <c r="X361" s="154">
        <f>W361*H361</f>
        <v>0</v>
      </c>
      <c r="AR361" s="155" t="s">
        <v>254</v>
      </c>
      <c r="AT361" s="155" t="s">
        <v>460</v>
      </c>
      <c r="AU361" s="155" t="s">
        <v>93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2184</v>
      </c>
    </row>
    <row r="362" spans="2:65" s="1" customFormat="1" ht="11.25">
      <c r="B362" s="30"/>
      <c r="D362" s="157" t="s">
        <v>226</v>
      </c>
      <c r="F362" s="158" t="s">
        <v>2183</v>
      </c>
      <c r="I362" s="159"/>
      <c r="J362" s="159"/>
      <c r="M362" s="30"/>
      <c r="N362" s="160"/>
      <c r="X362" s="54"/>
      <c r="AT362" s="15" t="s">
        <v>226</v>
      </c>
      <c r="AU362" s="15" t="s">
        <v>93</v>
      </c>
    </row>
    <row r="363" spans="2:65" s="1" customFormat="1" ht="16.5" customHeight="1">
      <c r="B363" s="30"/>
      <c r="C363" s="178" t="s">
        <v>727</v>
      </c>
      <c r="D363" s="178" t="s">
        <v>460</v>
      </c>
      <c r="E363" s="179" t="s">
        <v>2185</v>
      </c>
      <c r="F363" s="180" t="s">
        <v>2186</v>
      </c>
      <c r="G363" s="181" t="s">
        <v>467</v>
      </c>
      <c r="H363" s="182">
        <v>1</v>
      </c>
      <c r="I363" s="183"/>
      <c r="J363" s="184"/>
      <c r="K363" s="185">
        <f>ROUND(P363*H363,2)</f>
        <v>0</v>
      </c>
      <c r="L363" s="184"/>
      <c r="M363" s="186"/>
      <c r="N363" s="187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1.08E-3</v>
      </c>
      <c r="V363" s="153">
        <f>U363*H363</f>
        <v>1.08E-3</v>
      </c>
      <c r="W363" s="153">
        <v>0</v>
      </c>
      <c r="X363" s="154">
        <f>W363*H363</f>
        <v>0</v>
      </c>
      <c r="AR363" s="155" t="s">
        <v>254</v>
      </c>
      <c r="AT363" s="155" t="s">
        <v>460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2187</v>
      </c>
    </row>
    <row r="364" spans="2:65" s="1" customFormat="1" ht="11.25">
      <c r="B364" s="30"/>
      <c r="D364" s="157" t="s">
        <v>226</v>
      </c>
      <c r="F364" s="158" t="s">
        <v>2186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" customFormat="1" ht="16.5" customHeight="1">
      <c r="B365" s="30"/>
      <c r="C365" s="178" t="s">
        <v>731</v>
      </c>
      <c r="D365" s="178" t="s">
        <v>460</v>
      </c>
      <c r="E365" s="179" t="s">
        <v>2188</v>
      </c>
      <c r="F365" s="180" t="s">
        <v>2189</v>
      </c>
      <c r="G365" s="181" t="s">
        <v>467</v>
      </c>
      <c r="H365" s="182">
        <v>1</v>
      </c>
      <c r="I365" s="183"/>
      <c r="J365" s="184"/>
      <c r="K365" s="185">
        <f>ROUND(P365*H365,2)</f>
        <v>0</v>
      </c>
      <c r="L365" s="184"/>
      <c r="M365" s="186"/>
      <c r="N365" s="187" t="s">
        <v>1</v>
      </c>
      <c r="O365" s="151" t="s">
        <v>43</v>
      </c>
      <c r="P365" s="152">
        <f>I365+J365</f>
        <v>0</v>
      </c>
      <c r="Q365" s="152">
        <f>ROUND(I365*H365,2)</f>
        <v>0</v>
      </c>
      <c r="R365" s="152">
        <f>ROUND(J365*H365,2)</f>
        <v>0</v>
      </c>
      <c r="T365" s="153">
        <f>S365*H365</f>
        <v>0</v>
      </c>
      <c r="U365" s="153">
        <v>5.0000000000000002E-5</v>
      </c>
      <c r="V365" s="153">
        <f>U365*H365</f>
        <v>5.0000000000000002E-5</v>
      </c>
      <c r="W365" s="153">
        <v>0</v>
      </c>
      <c r="X365" s="154">
        <f>W365*H365</f>
        <v>0</v>
      </c>
      <c r="AR365" s="155" t="s">
        <v>254</v>
      </c>
      <c r="AT365" s="155" t="s">
        <v>460</v>
      </c>
      <c r="AU365" s="155" t="s">
        <v>93</v>
      </c>
      <c r="AY365" s="15" t="s">
        <v>219</v>
      </c>
      <c r="BE365" s="156">
        <f>IF(O365="základní",K365,0)</f>
        <v>0</v>
      </c>
      <c r="BF365" s="156">
        <f>IF(O365="snížená",K365,0)</f>
        <v>0</v>
      </c>
      <c r="BG365" s="156">
        <f>IF(O365="zákl. přenesená",K365,0)</f>
        <v>0</v>
      </c>
      <c r="BH365" s="156">
        <f>IF(O365="sníž. přenesená",K365,0)</f>
        <v>0</v>
      </c>
      <c r="BI365" s="156">
        <f>IF(O365="nulová",K365,0)</f>
        <v>0</v>
      </c>
      <c r="BJ365" s="15" t="s">
        <v>87</v>
      </c>
      <c r="BK365" s="156">
        <f>ROUND(P365*H365,2)</f>
        <v>0</v>
      </c>
      <c r="BL365" s="15" t="s">
        <v>158</v>
      </c>
      <c r="BM365" s="155" t="s">
        <v>2190</v>
      </c>
    </row>
    <row r="366" spans="2:65" s="1" customFormat="1" ht="11.25">
      <c r="B366" s="30"/>
      <c r="D366" s="157" t="s">
        <v>226</v>
      </c>
      <c r="F366" s="158" t="s">
        <v>2189</v>
      </c>
      <c r="I366" s="159"/>
      <c r="J366" s="159"/>
      <c r="M366" s="30"/>
      <c r="N366" s="160"/>
      <c r="X366" s="54"/>
      <c r="AT366" s="15" t="s">
        <v>226</v>
      </c>
      <c r="AU366" s="15" t="s">
        <v>93</v>
      </c>
    </row>
    <row r="367" spans="2:65" s="1" customFormat="1" ht="21.75" customHeight="1">
      <c r="B367" s="30"/>
      <c r="C367" s="142" t="s">
        <v>735</v>
      </c>
      <c r="D367" s="142" t="s">
        <v>220</v>
      </c>
      <c r="E367" s="143" t="s">
        <v>2191</v>
      </c>
      <c r="F367" s="144" t="s">
        <v>2192</v>
      </c>
      <c r="G367" s="145" t="s">
        <v>467</v>
      </c>
      <c r="H367" s="146">
        <v>2</v>
      </c>
      <c r="I367" s="147"/>
      <c r="J367" s="147"/>
      <c r="K367" s="148">
        <f>ROUND(P367*H367,2)</f>
        <v>0</v>
      </c>
      <c r="L367" s="149"/>
      <c r="M367" s="30"/>
      <c r="N367" s="150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7.2000000000000005E-4</v>
      </c>
      <c r="V367" s="153">
        <f>U367*H367</f>
        <v>1.4400000000000001E-3</v>
      </c>
      <c r="W367" s="153">
        <v>0</v>
      </c>
      <c r="X367" s="154">
        <f>W367*H367</f>
        <v>0</v>
      </c>
      <c r="AR367" s="155" t="s">
        <v>158</v>
      </c>
      <c r="AT367" s="155" t="s">
        <v>220</v>
      </c>
      <c r="AU367" s="155" t="s">
        <v>93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2193</v>
      </c>
    </row>
    <row r="368" spans="2:65" s="1" customFormat="1" ht="29.25">
      <c r="B368" s="30"/>
      <c r="D368" s="157" t="s">
        <v>226</v>
      </c>
      <c r="F368" s="158" t="s">
        <v>2194</v>
      </c>
      <c r="I368" s="159"/>
      <c r="J368" s="159"/>
      <c r="M368" s="30"/>
      <c r="N368" s="160"/>
      <c r="X368" s="54"/>
      <c r="AT368" s="15" t="s">
        <v>226</v>
      </c>
      <c r="AU368" s="15" t="s">
        <v>93</v>
      </c>
    </row>
    <row r="369" spans="2:65" s="12" customFormat="1" ht="11.25">
      <c r="B369" s="161"/>
      <c r="D369" s="157" t="s">
        <v>303</v>
      </c>
      <c r="E369" s="162" t="s">
        <v>1</v>
      </c>
      <c r="F369" s="163" t="s">
        <v>93</v>
      </c>
      <c r="H369" s="164">
        <v>2</v>
      </c>
      <c r="I369" s="165"/>
      <c r="J369" s="165"/>
      <c r="M369" s="161"/>
      <c r="N369" s="166"/>
      <c r="X369" s="167"/>
      <c r="AT369" s="162" t="s">
        <v>303</v>
      </c>
      <c r="AU369" s="162" t="s">
        <v>93</v>
      </c>
      <c r="AV369" s="12" t="s">
        <v>93</v>
      </c>
      <c r="AW369" s="12" t="s">
        <v>5</v>
      </c>
      <c r="AX369" s="12" t="s">
        <v>87</v>
      </c>
      <c r="AY369" s="162" t="s">
        <v>219</v>
      </c>
    </row>
    <row r="370" spans="2:65" s="1" customFormat="1" ht="24.2" customHeight="1">
      <c r="B370" s="30"/>
      <c r="C370" s="178" t="s">
        <v>740</v>
      </c>
      <c r="D370" s="178" t="s">
        <v>460</v>
      </c>
      <c r="E370" s="179" t="s">
        <v>2195</v>
      </c>
      <c r="F370" s="180" t="s">
        <v>2196</v>
      </c>
      <c r="G370" s="181" t="s">
        <v>467</v>
      </c>
      <c r="H370" s="182">
        <v>2</v>
      </c>
      <c r="I370" s="183"/>
      <c r="J370" s="184"/>
      <c r="K370" s="185">
        <f>ROUND(P370*H370,2)</f>
        <v>0</v>
      </c>
      <c r="L370" s="184"/>
      <c r="M370" s="186"/>
      <c r="N370" s="187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6.1999999999999998E-3</v>
      </c>
      <c r="V370" s="153">
        <f>U370*H370</f>
        <v>1.24E-2</v>
      </c>
      <c r="W370" s="153">
        <v>0</v>
      </c>
      <c r="X370" s="154">
        <f>W370*H370</f>
        <v>0</v>
      </c>
      <c r="AR370" s="155" t="s">
        <v>254</v>
      </c>
      <c r="AT370" s="155" t="s">
        <v>460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2197</v>
      </c>
    </row>
    <row r="371" spans="2:65" s="1" customFormat="1" ht="19.5">
      <c r="B371" s="30"/>
      <c r="D371" s="157" t="s">
        <v>226</v>
      </c>
      <c r="F371" s="158" t="s">
        <v>2196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2" customFormat="1" ht="11.25">
      <c r="B372" s="161"/>
      <c r="D372" s="157" t="s">
        <v>303</v>
      </c>
      <c r="E372" s="162" t="s">
        <v>1</v>
      </c>
      <c r="F372" s="163" t="s">
        <v>93</v>
      </c>
      <c r="H372" s="164">
        <v>2</v>
      </c>
      <c r="I372" s="165"/>
      <c r="J372" s="165"/>
      <c r="M372" s="161"/>
      <c r="N372" s="166"/>
      <c r="X372" s="167"/>
      <c r="AT372" s="162" t="s">
        <v>303</v>
      </c>
      <c r="AU372" s="162" t="s">
        <v>93</v>
      </c>
      <c r="AV372" s="12" t="s">
        <v>93</v>
      </c>
      <c r="AW372" s="12" t="s">
        <v>5</v>
      </c>
      <c r="AX372" s="12" t="s">
        <v>87</v>
      </c>
      <c r="AY372" s="162" t="s">
        <v>219</v>
      </c>
    </row>
    <row r="373" spans="2:65" s="1" customFormat="1" ht="24.2" customHeight="1">
      <c r="B373" s="30"/>
      <c r="C373" s="178" t="s">
        <v>744</v>
      </c>
      <c r="D373" s="178" t="s">
        <v>460</v>
      </c>
      <c r="E373" s="179" t="s">
        <v>2198</v>
      </c>
      <c r="F373" s="180" t="s">
        <v>2199</v>
      </c>
      <c r="G373" s="181" t="s">
        <v>467</v>
      </c>
      <c r="H373" s="182">
        <v>2</v>
      </c>
      <c r="I373" s="183"/>
      <c r="J373" s="184"/>
      <c r="K373" s="185">
        <f>ROUND(P373*H373,2)</f>
        <v>0</v>
      </c>
      <c r="L373" s="184"/>
      <c r="M373" s="186"/>
      <c r="N373" s="187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5.5100000000000001E-3</v>
      </c>
      <c r="V373" s="153">
        <f>U373*H373</f>
        <v>1.102E-2</v>
      </c>
      <c r="W373" s="153">
        <v>0</v>
      </c>
      <c r="X373" s="154">
        <f>W373*H373</f>
        <v>0</v>
      </c>
      <c r="AR373" s="155" t="s">
        <v>254</v>
      </c>
      <c r="AT373" s="155" t="s">
        <v>460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158</v>
      </c>
      <c r="BM373" s="155" t="s">
        <v>2200</v>
      </c>
    </row>
    <row r="374" spans="2:65" s="1" customFormat="1" ht="19.5">
      <c r="B374" s="30"/>
      <c r="D374" s="157" t="s">
        <v>226</v>
      </c>
      <c r="F374" s="158" t="s">
        <v>2199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2" customFormat="1" ht="11.25">
      <c r="B375" s="161"/>
      <c r="D375" s="157" t="s">
        <v>303</v>
      </c>
      <c r="E375" s="162" t="s">
        <v>1</v>
      </c>
      <c r="F375" s="163" t="s">
        <v>93</v>
      </c>
      <c r="H375" s="164">
        <v>2</v>
      </c>
      <c r="I375" s="165"/>
      <c r="J375" s="165"/>
      <c r="M375" s="161"/>
      <c r="N375" s="166"/>
      <c r="X375" s="167"/>
      <c r="AT375" s="162" t="s">
        <v>303</v>
      </c>
      <c r="AU375" s="162" t="s">
        <v>93</v>
      </c>
      <c r="AV375" s="12" t="s">
        <v>93</v>
      </c>
      <c r="AW375" s="12" t="s">
        <v>5</v>
      </c>
      <c r="AX375" s="12" t="s">
        <v>87</v>
      </c>
      <c r="AY375" s="162" t="s">
        <v>219</v>
      </c>
    </row>
    <row r="376" spans="2:65" s="1" customFormat="1" ht="24.2" customHeight="1">
      <c r="B376" s="30"/>
      <c r="C376" s="142" t="s">
        <v>749</v>
      </c>
      <c r="D376" s="142" t="s">
        <v>220</v>
      </c>
      <c r="E376" s="143" t="s">
        <v>2201</v>
      </c>
      <c r="F376" s="144" t="s">
        <v>2202</v>
      </c>
      <c r="G376" s="145" t="s">
        <v>467</v>
      </c>
      <c r="H376" s="146">
        <v>2</v>
      </c>
      <c r="I376" s="147"/>
      <c r="J376" s="147"/>
      <c r="K376" s="148">
        <f>ROUND(P376*H376,2)</f>
        <v>0</v>
      </c>
      <c r="L376" s="149"/>
      <c r="M376" s="30"/>
      <c r="N376" s="150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0</v>
      </c>
      <c r="V376" s="153">
        <f>U376*H376</f>
        <v>0</v>
      </c>
      <c r="W376" s="153">
        <v>0</v>
      </c>
      <c r="X376" s="154">
        <f>W376*H376</f>
        <v>0</v>
      </c>
      <c r="AR376" s="155" t="s">
        <v>158</v>
      </c>
      <c r="AT376" s="155" t="s">
        <v>220</v>
      </c>
      <c r="AU376" s="155" t="s">
        <v>93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2203</v>
      </c>
    </row>
    <row r="377" spans="2:65" s="1" customFormat="1" ht="29.25">
      <c r="B377" s="30"/>
      <c r="D377" s="157" t="s">
        <v>226</v>
      </c>
      <c r="F377" s="158" t="s">
        <v>2204</v>
      </c>
      <c r="I377" s="159"/>
      <c r="J377" s="159"/>
      <c r="M377" s="30"/>
      <c r="N377" s="160"/>
      <c r="X377" s="54"/>
      <c r="AT377" s="15" t="s">
        <v>226</v>
      </c>
      <c r="AU377" s="15" t="s">
        <v>93</v>
      </c>
    </row>
    <row r="378" spans="2:65" s="12" customFormat="1" ht="11.25">
      <c r="B378" s="161"/>
      <c r="D378" s="157" t="s">
        <v>303</v>
      </c>
      <c r="E378" s="162" t="s">
        <v>1</v>
      </c>
      <c r="F378" s="163" t="s">
        <v>93</v>
      </c>
      <c r="H378" s="164">
        <v>2</v>
      </c>
      <c r="I378" s="165"/>
      <c r="J378" s="165"/>
      <c r="M378" s="161"/>
      <c r="N378" s="166"/>
      <c r="X378" s="167"/>
      <c r="AT378" s="162" t="s">
        <v>303</v>
      </c>
      <c r="AU378" s="162" t="s">
        <v>93</v>
      </c>
      <c r="AV378" s="12" t="s">
        <v>93</v>
      </c>
      <c r="AW378" s="12" t="s">
        <v>5</v>
      </c>
      <c r="AX378" s="12" t="s">
        <v>87</v>
      </c>
      <c r="AY378" s="162" t="s">
        <v>219</v>
      </c>
    </row>
    <row r="379" spans="2:65" s="1" customFormat="1" ht="24.2" customHeight="1">
      <c r="B379" s="30"/>
      <c r="C379" s="178" t="s">
        <v>753</v>
      </c>
      <c r="D379" s="178" t="s">
        <v>460</v>
      </c>
      <c r="E379" s="179" t="s">
        <v>2205</v>
      </c>
      <c r="F379" s="180" t="s">
        <v>2206</v>
      </c>
      <c r="G379" s="181" t="s">
        <v>467</v>
      </c>
      <c r="H379" s="182">
        <v>2</v>
      </c>
      <c r="I379" s="183"/>
      <c r="J379" s="184"/>
      <c r="K379" s="185">
        <f>ROUND(P379*H379,2)</f>
        <v>0</v>
      </c>
      <c r="L379" s="184"/>
      <c r="M379" s="186"/>
      <c r="N379" s="187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1.6999999999999999E-3</v>
      </c>
      <c r="V379" s="153">
        <f>U379*H379</f>
        <v>3.3999999999999998E-3</v>
      </c>
      <c r="W379" s="153">
        <v>0</v>
      </c>
      <c r="X379" s="154">
        <f>W379*H379</f>
        <v>0</v>
      </c>
      <c r="AR379" s="155" t="s">
        <v>254</v>
      </c>
      <c r="AT379" s="155" t="s">
        <v>460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158</v>
      </c>
      <c r="BM379" s="155" t="s">
        <v>2207</v>
      </c>
    </row>
    <row r="380" spans="2:65" s="1" customFormat="1" ht="11.25">
      <c r="B380" s="30"/>
      <c r="D380" s="157" t="s">
        <v>226</v>
      </c>
      <c r="F380" s="158" t="s">
        <v>2206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" customFormat="1" ht="24.2" customHeight="1">
      <c r="B381" s="30"/>
      <c r="C381" s="142" t="s">
        <v>759</v>
      </c>
      <c r="D381" s="142" t="s">
        <v>220</v>
      </c>
      <c r="E381" s="143" t="s">
        <v>2208</v>
      </c>
      <c r="F381" s="144" t="s">
        <v>2209</v>
      </c>
      <c r="G381" s="145" t="s">
        <v>467</v>
      </c>
      <c r="H381" s="146">
        <v>2</v>
      </c>
      <c r="I381" s="147"/>
      <c r="J381" s="147"/>
      <c r="K381" s="148">
        <f>ROUND(P381*H381,2)</f>
        <v>0</v>
      </c>
      <c r="L381" s="149"/>
      <c r="M381" s="30"/>
      <c r="N381" s="150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0.45937</v>
      </c>
      <c r="V381" s="153">
        <f>U381*H381</f>
        <v>0.91874</v>
      </c>
      <c r="W381" s="153">
        <v>0</v>
      </c>
      <c r="X381" s="154">
        <f>W381*H381</f>
        <v>0</v>
      </c>
      <c r="AR381" s="155" t="s">
        <v>158</v>
      </c>
      <c r="AT381" s="155" t="s">
        <v>220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2210</v>
      </c>
    </row>
    <row r="382" spans="2:65" s="1" customFormat="1" ht="19.5">
      <c r="B382" s="30"/>
      <c r="D382" s="157" t="s">
        <v>226</v>
      </c>
      <c r="F382" s="158" t="s">
        <v>2211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2" customFormat="1" ht="11.25">
      <c r="B383" s="161"/>
      <c r="D383" s="157" t="s">
        <v>303</v>
      </c>
      <c r="E383" s="162" t="s">
        <v>1</v>
      </c>
      <c r="F383" s="163" t="s">
        <v>93</v>
      </c>
      <c r="H383" s="164">
        <v>2</v>
      </c>
      <c r="I383" s="165"/>
      <c r="J383" s="165"/>
      <c r="M383" s="161"/>
      <c r="N383" s="166"/>
      <c r="X383" s="167"/>
      <c r="AT383" s="162" t="s">
        <v>303</v>
      </c>
      <c r="AU383" s="162" t="s">
        <v>93</v>
      </c>
      <c r="AV383" s="12" t="s">
        <v>93</v>
      </c>
      <c r="AW383" s="12" t="s">
        <v>5</v>
      </c>
      <c r="AX383" s="12" t="s">
        <v>87</v>
      </c>
      <c r="AY383" s="162" t="s">
        <v>219</v>
      </c>
    </row>
    <row r="384" spans="2:65" s="1" customFormat="1" ht="16.5" customHeight="1">
      <c r="B384" s="30"/>
      <c r="C384" s="142" t="s">
        <v>764</v>
      </c>
      <c r="D384" s="142" t="s">
        <v>220</v>
      </c>
      <c r="E384" s="143" t="s">
        <v>2212</v>
      </c>
      <c r="F384" s="144" t="s">
        <v>2213</v>
      </c>
      <c r="G384" s="145" t="s">
        <v>467</v>
      </c>
      <c r="H384" s="146">
        <v>2</v>
      </c>
      <c r="I384" s="147"/>
      <c r="J384" s="147"/>
      <c r="K384" s="148">
        <f>ROUND(P384*H384,2)</f>
        <v>0</v>
      </c>
      <c r="L384" s="149"/>
      <c r="M384" s="30"/>
      <c r="N384" s="150" t="s">
        <v>1</v>
      </c>
      <c r="O384" s="151" t="s">
        <v>43</v>
      </c>
      <c r="P384" s="152">
        <f>I384+J384</f>
        <v>0</v>
      </c>
      <c r="Q384" s="152">
        <f>ROUND(I384*H384,2)</f>
        <v>0</v>
      </c>
      <c r="R384" s="152">
        <f>ROUND(J384*H384,2)</f>
        <v>0</v>
      </c>
      <c r="T384" s="153">
        <f>S384*H384</f>
        <v>0</v>
      </c>
      <c r="U384" s="153">
        <v>0.04</v>
      </c>
      <c r="V384" s="153">
        <f>U384*H384</f>
        <v>0.08</v>
      </c>
      <c r="W384" s="153">
        <v>0</v>
      </c>
      <c r="X384" s="154">
        <f>W384*H384</f>
        <v>0</v>
      </c>
      <c r="AR384" s="155" t="s">
        <v>158</v>
      </c>
      <c r="AT384" s="155" t="s">
        <v>220</v>
      </c>
      <c r="AU384" s="155" t="s">
        <v>93</v>
      </c>
      <c r="AY384" s="15" t="s">
        <v>219</v>
      </c>
      <c r="BE384" s="156">
        <f>IF(O384="základní",K384,0)</f>
        <v>0</v>
      </c>
      <c r="BF384" s="156">
        <f>IF(O384="snížená",K384,0)</f>
        <v>0</v>
      </c>
      <c r="BG384" s="156">
        <f>IF(O384="zákl. přenesená",K384,0)</f>
        <v>0</v>
      </c>
      <c r="BH384" s="156">
        <f>IF(O384="sníž. přenesená",K384,0)</f>
        <v>0</v>
      </c>
      <c r="BI384" s="156">
        <f>IF(O384="nulová",K384,0)</f>
        <v>0</v>
      </c>
      <c r="BJ384" s="15" t="s">
        <v>87</v>
      </c>
      <c r="BK384" s="156">
        <f>ROUND(P384*H384,2)</f>
        <v>0</v>
      </c>
      <c r="BL384" s="15" t="s">
        <v>158</v>
      </c>
      <c r="BM384" s="155" t="s">
        <v>2214</v>
      </c>
    </row>
    <row r="385" spans="2:65" s="1" customFormat="1" ht="11.25">
      <c r="B385" s="30"/>
      <c r="D385" s="157" t="s">
        <v>226</v>
      </c>
      <c r="F385" s="158" t="s">
        <v>2213</v>
      </c>
      <c r="I385" s="159"/>
      <c r="J385" s="159"/>
      <c r="M385" s="30"/>
      <c r="N385" s="160"/>
      <c r="X385" s="54"/>
      <c r="AT385" s="15" t="s">
        <v>226</v>
      </c>
      <c r="AU385" s="15" t="s">
        <v>93</v>
      </c>
    </row>
    <row r="386" spans="2:65" s="12" customFormat="1" ht="11.25">
      <c r="B386" s="161"/>
      <c r="D386" s="157" t="s">
        <v>303</v>
      </c>
      <c r="E386" s="162" t="s">
        <v>1</v>
      </c>
      <c r="F386" s="163" t="s">
        <v>93</v>
      </c>
      <c r="H386" s="164">
        <v>2</v>
      </c>
      <c r="I386" s="165"/>
      <c r="J386" s="165"/>
      <c r="M386" s="161"/>
      <c r="N386" s="166"/>
      <c r="X386" s="167"/>
      <c r="AT386" s="162" t="s">
        <v>303</v>
      </c>
      <c r="AU386" s="162" t="s">
        <v>93</v>
      </c>
      <c r="AV386" s="12" t="s">
        <v>93</v>
      </c>
      <c r="AW386" s="12" t="s">
        <v>5</v>
      </c>
      <c r="AX386" s="12" t="s">
        <v>87</v>
      </c>
      <c r="AY386" s="162" t="s">
        <v>219</v>
      </c>
    </row>
    <row r="387" spans="2:65" s="1" customFormat="1" ht="16.5" customHeight="1">
      <c r="B387" s="30"/>
      <c r="C387" s="178" t="s">
        <v>769</v>
      </c>
      <c r="D387" s="178" t="s">
        <v>460</v>
      </c>
      <c r="E387" s="179" t="s">
        <v>2215</v>
      </c>
      <c r="F387" s="180" t="s">
        <v>2216</v>
      </c>
      <c r="G387" s="181" t="s">
        <v>467</v>
      </c>
      <c r="H387" s="182">
        <v>2</v>
      </c>
      <c r="I387" s="183"/>
      <c r="J387" s="184"/>
      <c r="K387" s="185">
        <f>ROUND(P387*H387,2)</f>
        <v>0</v>
      </c>
      <c r="L387" s="184"/>
      <c r="M387" s="186"/>
      <c r="N387" s="187" t="s">
        <v>1</v>
      </c>
      <c r="O387" s="151" t="s">
        <v>43</v>
      </c>
      <c r="P387" s="152">
        <f>I387+J387</f>
        <v>0</v>
      </c>
      <c r="Q387" s="152">
        <f>ROUND(I387*H387,2)</f>
        <v>0</v>
      </c>
      <c r="R387" s="152">
        <f>ROUND(J387*H387,2)</f>
        <v>0</v>
      </c>
      <c r="T387" s="153">
        <f>S387*H387</f>
        <v>0</v>
      </c>
      <c r="U387" s="153">
        <v>7.3000000000000001E-3</v>
      </c>
      <c r="V387" s="153">
        <f>U387*H387</f>
        <v>1.46E-2</v>
      </c>
      <c r="W387" s="153">
        <v>0</v>
      </c>
      <c r="X387" s="154">
        <f>W387*H387</f>
        <v>0</v>
      </c>
      <c r="AR387" s="155" t="s">
        <v>254</v>
      </c>
      <c r="AT387" s="155" t="s">
        <v>460</v>
      </c>
      <c r="AU387" s="155" t="s">
        <v>93</v>
      </c>
      <c r="AY387" s="15" t="s">
        <v>219</v>
      </c>
      <c r="BE387" s="156">
        <f>IF(O387="základní",K387,0)</f>
        <v>0</v>
      </c>
      <c r="BF387" s="156">
        <f>IF(O387="snížená",K387,0)</f>
        <v>0</v>
      </c>
      <c r="BG387" s="156">
        <f>IF(O387="zákl. přenesená",K387,0)</f>
        <v>0</v>
      </c>
      <c r="BH387" s="156">
        <f>IF(O387="sníž. přenesená",K387,0)</f>
        <v>0</v>
      </c>
      <c r="BI387" s="156">
        <f>IF(O387="nulová",K387,0)</f>
        <v>0</v>
      </c>
      <c r="BJ387" s="15" t="s">
        <v>87</v>
      </c>
      <c r="BK387" s="156">
        <f>ROUND(P387*H387,2)</f>
        <v>0</v>
      </c>
      <c r="BL387" s="15" t="s">
        <v>158</v>
      </c>
      <c r="BM387" s="155" t="s">
        <v>2217</v>
      </c>
    </row>
    <row r="388" spans="2:65" s="1" customFormat="1" ht="11.25">
      <c r="B388" s="30"/>
      <c r="D388" s="157" t="s">
        <v>226</v>
      </c>
      <c r="F388" s="158" t="s">
        <v>2216</v>
      </c>
      <c r="I388" s="159"/>
      <c r="J388" s="159"/>
      <c r="M388" s="30"/>
      <c r="N388" s="160"/>
      <c r="X388" s="54"/>
      <c r="AT388" s="15" t="s">
        <v>226</v>
      </c>
      <c r="AU388" s="15" t="s">
        <v>93</v>
      </c>
    </row>
    <row r="389" spans="2:65" s="1" customFormat="1" ht="21.75" customHeight="1">
      <c r="B389" s="30"/>
      <c r="C389" s="142" t="s">
        <v>773</v>
      </c>
      <c r="D389" s="142" t="s">
        <v>220</v>
      </c>
      <c r="E389" s="143" t="s">
        <v>2218</v>
      </c>
      <c r="F389" s="144" t="s">
        <v>2219</v>
      </c>
      <c r="G389" s="145" t="s">
        <v>467</v>
      </c>
      <c r="H389" s="146">
        <v>1</v>
      </c>
      <c r="I389" s="147"/>
      <c r="J389" s="147"/>
      <c r="K389" s="148">
        <f>ROUND(P389*H389,2)</f>
        <v>0</v>
      </c>
      <c r="L389" s="149"/>
      <c r="M389" s="30"/>
      <c r="N389" s="150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7.2000000000000005E-4</v>
      </c>
      <c r="V389" s="153">
        <f>U389*H389</f>
        <v>7.2000000000000005E-4</v>
      </c>
      <c r="W389" s="153">
        <v>0</v>
      </c>
      <c r="X389" s="154">
        <f>W389*H389</f>
        <v>0</v>
      </c>
      <c r="AR389" s="155" t="s">
        <v>158</v>
      </c>
      <c r="AT389" s="155" t="s">
        <v>220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2220</v>
      </c>
    </row>
    <row r="390" spans="2:65" s="1" customFormat="1" ht="29.25">
      <c r="B390" s="30"/>
      <c r="D390" s="157" t="s">
        <v>226</v>
      </c>
      <c r="F390" s="158" t="s">
        <v>2221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" customFormat="1" ht="24.2" customHeight="1">
      <c r="B391" s="30"/>
      <c r="C391" s="178" t="s">
        <v>777</v>
      </c>
      <c r="D391" s="178" t="s">
        <v>460</v>
      </c>
      <c r="E391" s="179" t="s">
        <v>2222</v>
      </c>
      <c r="F391" s="180" t="s">
        <v>2223</v>
      </c>
      <c r="G391" s="181" t="s">
        <v>467</v>
      </c>
      <c r="H391" s="182">
        <v>1</v>
      </c>
      <c r="I391" s="183"/>
      <c r="J391" s="184"/>
      <c r="K391" s="185">
        <f>ROUND(P391*H391,2)</f>
        <v>0</v>
      </c>
      <c r="L391" s="184"/>
      <c r="M391" s="186"/>
      <c r="N391" s="187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1.2E-2</v>
      </c>
      <c r="V391" s="153">
        <f>U391*H391</f>
        <v>1.2E-2</v>
      </c>
      <c r="W391" s="153">
        <v>0</v>
      </c>
      <c r="X391" s="154">
        <f>W391*H391</f>
        <v>0</v>
      </c>
      <c r="AR391" s="155" t="s">
        <v>254</v>
      </c>
      <c r="AT391" s="155" t="s">
        <v>460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2224</v>
      </c>
    </row>
    <row r="392" spans="2:65" s="1" customFormat="1" ht="19.5">
      <c r="B392" s="30"/>
      <c r="D392" s="157" t="s">
        <v>226</v>
      </c>
      <c r="F392" s="158" t="s">
        <v>2223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" customFormat="1" ht="24.2" customHeight="1">
      <c r="B393" s="30"/>
      <c r="C393" s="178" t="s">
        <v>781</v>
      </c>
      <c r="D393" s="178" t="s">
        <v>460</v>
      </c>
      <c r="E393" s="179" t="s">
        <v>2225</v>
      </c>
      <c r="F393" s="180" t="s">
        <v>2226</v>
      </c>
      <c r="G393" s="181" t="s">
        <v>467</v>
      </c>
      <c r="H393" s="182">
        <v>1</v>
      </c>
      <c r="I393" s="183"/>
      <c r="J393" s="184"/>
      <c r="K393" s="185">
        <f>ROUND(P393*H393,2)</f>
        <v>0</v>
      </c>
      <c r="L393" s="184"/>
      <c r="M393" s="186"/>
      <c r="N393" s="187" t="s">
        <v>1</v>
      </c>
      <c r="O393" s="151" t="s">
        <v>43</v>
      </c>
      <c r="P393" s="152">
        <f>I393+J393</f>
        <v>0</v>
      </c>
      <c r="Q393" s="152">
        <f>ROUND(I393*H393,2)</f>
        <v>0</v>
      </c>
      <c r="R393" s="152">
        <f>ROUND(J393*H393,2)</f>
        <v>0</v>
      </c>
      <c r="T393" s="153">
        <f>S393*H393</f>
        <v>0</v>
      </c>
      <c r="U393" s="153">
        <v>6.4999999999999997E-4</v>
      </c>
      <c r="V393" s="153">
        <f>U393*H393</f>
        <v>6.4999999999999997E-4</v>
      </c>
      <c r="W393" s="153">
        <v>0</v>
      </c>
      <c r="X393" s="154">
        <f>W393*H393</f>
        <v>0</v>
      </c>
      <c r="AR393" s="155" t="s">
        <v>254</v>
      </c>
      <c r="AT393" s="155" t="s">
        <v>460</v>
      </c>
      <c r="AU393" s="155" t="s">
        <v>93</v>
      </c>
      <c r="AY393" s="15" t="s">
        <v>219</v>
      </c>
      <c r="BE393" s="156">
        <f>IF(O393="základní",K393,0)</f>
        <v>0</v>
      </c>
      <c r="BF393" s="156">
        <f>IF(O393="snížená",K393,0)</f>
        <v>0</v>
      </c>
      <c r="BG393" s="156">
        <f>IF(O393="zákl. přenesená",K393,0)</f>
        <v>0</v>
      </c>
      <c r="BH393" s="156">
        <f>IF(O393="sníž. přenesená",K393,0)</f>
        <v>0</v>
      </c>
      <c r="BI393" s="156">
        <f>IF(O393="nulová",K393,0)</f>
        <v>0</v>
      </c>
      <c r="BJ393" s="15" t="s">
        <v>87</v>
      </c>
      <c r="BK393" s="156">
        <f>ROUND(P393*H393,2)</f>
        <v>0</v>
      </c>
      <c r="BL393" s="15" t="s">
        <v>158</v>
      </c>
      <c r="BM393" s="155" t="s">
        <v>2227</v>
      </c>
    </row>
    <row r="394" spans="2:65" s="1" customFormat="1" ht="11.25">
      <c r="B394" s="30"/>
      <c r="D394" s="157" t="s">
        <v>226</v>
      </c>
      <c r="F394" s="158" t="s">
        <v>2226</v>
      </c>
      <c r="I394" s="159"/>
      <c r="J394" s="159"/>
      <c r="M394" s="30"/>
      <c r="N394" s="160"/>
      <c r="X394" s="54"/>
      <c r="AT394" s="15" t="s">
        <v>226</v>
      </c>
      <c r="AU394" s="15" t="s">
        <v>93</v>
      </c>
    </row>
    <row r="395" spans="2:65" s="12" customFormat="1" ht="11.25">
      <c r="B395" s="161"/>
      <c r="D395" s="157" t="s">
        <v>303</v>
      </c>
      <c r="E395" s="162" t="s">
        <v>1</v>
      </c>
      <c r="F395" s="163" t="s">
        <v>87</v>
      </c>
      <c r="H395" s="164">
        <v>1</v>
      </c>
      <c r="I395" s="165"/>
      <c r="J395" s="165"/>
      <c r="M395" s="161"/>
      <c r="N395" s="166"/>
      <c r="X395" s="167"/>
      <c r="AT395" s="162" t="s">
        <v>303</v>
      </c>
      <c r="AU395" s="162" t="s">
        <v>93</v>
      </c>
      <c r="AV395" s="12" t="s">
        <v>93</v>
      </c>
      <c r="AW395" s="12" t="s">
        <v>5</v>
      </c>
      <c r="AX395" s="12" t="s">
        <v>87</v>
      </c>
      <c r="AY395" s="162" t="s">
        <v>219</v>
      </c>
    </row>
    <row r="396" spans="2:65" s="1" customFormat="1" ht="24.2" customHeight="1">
      <c r="B396" s="30"/>
      <c r="C396" s="178" t="s">
        <v>785</v>
      </c>
      <c r="D396" s="178" t="s">
        <v>460</v>
      </c>
      <c r="E396" s="179" t="s">
        <v>2228</v>
      </c>
      <c r="F396" s="180" t="s">
        <v>2229</v>
      </c>
      <c r="G396" s="181" t="s">
        <v>2230</v>
      </c>
      <c r="H396" s="182">
        <v>1</v>
      </c>
      <c r="I396" s="183"/>
      <c r="J396" s="184"/>
      <c r="K396" s="185">
        <f>ROUND(P396*H396,2)</f>
        <v>0</v>
      </c>
      <c r="L396" s="184"/>
      <c r="M396" s="186"/>
      <c r="N396" s="187" t="s">
        <v>1</v>
      </c>
      <c r="O396" s="151" t="s">
        <v>43</v>
      </c>
      <c r="P396" s="152">
        <f>I396+J396</f>
        <v>0</v>
      </c>
      <c r="Q396" s="152">
        <f>ROUND(I396*H396,2)</f>
        <v>0</v>
      </c>
      <c r="R396" s="152">
        <f>ROUND(J396*H396,2)</f>
        <v>0</v>
      </c>
      <c r="T396" s="153">
        <f>S396*H396</f>
        <v>0</v>
      </c>
      <c r="U396" s="153">
        <v>1.0500000000000001E-2</v>
      </c>
      <c r="V396" s="153">
        <f>U396*H396</f>
        <v>1.0500000000000001E-2</v>
      </c>
      <c r="W396" s="153">
        <v>0</v>
      </c>
      <c r="X396" s="154">
        <f>W396*H396</f>
        <v>0</v>
      </c>
      <c r="AR396" s="155" t="s">
        <v>254</v>
      </c>
      <c r="AT396" s="155" t="s">
        <v>460</v>
      </c>
      <c r="AU396" s="155" t="s">
        <v>93</v>
      </c>
      <c r="AY396" s="15" t="s">
        <v>219</v>
      </c>
      <c r="BE396" s="156">
        <f>IF(O396="základní",K396,0)</f>
        <v>0</v>
      </c>
      <c r="BF396" s="156">
        <f>IF(O396="snížená",K396,0)</f>
        <v>0</v>
      </c>
      <c r="BG396" s="156">
        <f>IF(O396="zákl. přenesená",K396,0)</f>
        <v>0</v>
      </c>
      <c r="BH396" s="156">
        <f>IF(O396="sníž. přenesená",K396,0)</f>
        <v>0</v>
      </c>
      <c r="BI396" s="156">
        <f>IF(O396="nulová",K396,0)</f>
        <v>0</v>
      </c>
      <c r="BJ396" s="15" t="s">
        <v>87</v>
      </c>
      <c r="BK396" s="156">
        <f>ROUND(P396*H396,2)</f>
        <v>0</v>
      </c>
      <c r="BL396" s="15" t="s">
        <v>158</v>
      </c>
      <c r="BM396" s="155" t="s">
        <v>2231</v>
      </c>
    </row>
    <row r="397" spans="2:65" s="1" customFormat="1" ht="11.25">
      <c r="B397" s="30"/>
      <c r="D397" s="157" t="s">
        <v>226</v>
      </c>
      <c r="F397" s="158" t="s">
        <v>2229</v>
      </c>
      <c r="I397" s="159"/>
      <c r="J397" s="159"/>
      <c r="M397" s="30"/>
      <c r="N397" s="160"/>
      <c r="X397" s="54"/>
      <c r="AT397" s="15" t="s">
        <v>226</v>
      </c>
      <c r="AU397" s="15" t="s">
        <v>93</v>
      </c>
    </row>
    <row r="398" spans="2:65" s="12" customFormat="1" ht="11.25">
      <c r="B398" s="161"/>
      <c r="D398" s="157" t="s">
        <v>303</v>
      </c>
      <c r="E398" s="162" t="s">
        <v>1</v>
      </c>
      <c r="F398" s="163" t="s">
        <v>87</v>
      </c>
      <c r="H398" s="164">
        <v>1</v>
      </c>
      <c r="I398" s="165"/>
      <c r="J398" s="165"/>
      <c r="M398" s="161"/>
      <c r="N398" s="166"/>
      <c r="X398" s="167"/>
      <c r="AT398" s="162" t="s">
        <v>303</v>
      </c>
      <c r="AU398" s="162" t="s">
        <v>93</v>
      </c>
      <c r="AV398" s="12" t="s">
        <v>93</v>
      </c>
      <c r="AW398" s="12" t="s">
        <v>5</v>
      </c>
      <c r="AX398" s="12" t="s">
        <v>87</v>
      </c>
      <c r="AY398" s="162" t="s">
        <v>219</v>
      </c>
    </row>
    <row r="399" spans="2:65" s="1" customFormat="1" ht="24.2" customHeight="1">
      <c r="B399" s="30"/>
      <c r="C399" s="178" t="s">
        <v>790</v>
      </c>
      <c r="D399" s="178" t="s">
        <v>460</v>
      </c>
      <c r="E399" s="179" t="s">
        <v>2232</v>
      </c>
      <c r="F399" s="180" t="s">
        <v>2233</v>
      </c>
      <c r="G399" s="181" t="s">
        <v>467</v>
      </c>
      <c r="H399" s="182">
        <v>1</v>
      </c>
      <c r="I399" s="183"/>
      <c r="J399" s="184"/>
      <c r="K399" s="185">
        <f>ROUND(P399*H399,2)</f>
        <v>0</v>
      </c>
      <c r="L399" s="184"/>
      <c r="M399" s="186"/>
      <c r="N399" s="187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5.5100000000000001E-3</v>
      </c>
      <c r="V399" s="153">
        <f>U399*H399</f>
        <v>5.5100000000000001E-3</v>
      </c>
      <c r="W399" s="153">
        <v>0</v>
      </c>
      <c r="X399" s="154">
        <f>W399*H399</f>
        <v>0</v>
      </c>
      <c r="AR399" s="155" t="s">
        <v>254</v>
      </c>
      <c r="AT399" s="155" t="s">
        <v>460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2234</v>
      </c>
    </row>
    <row r="400" spans="2:65" s="1" customFormat="1" ht="19.5">
      <c r="B400" s="30"/>
      <c r="D400" s="157" t="s">
        <v>226</v>
      </c>
      <c r="F400" s="158" t="s">
        <v>2233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" customFormat="1" ht="16.5" customHeight="1">
      <c r="B401" s="30"/>
      <c r="C401" s="142" t="s">
        <v>794</v>
      </c>
      <c r="D401" s="142" t="s">
        <v>220</v>
      </c>
      <c r="E401" s="143" t="s">
        <v>2235</v>
      </c>
      <c r="F401" s="144" t="s">
        <v>2236</v>
      </c>
      <c r="G401" s="145" t="s">
        <v>467</v>
      </c>
      <c r="H401" s="146">
        <v>1</v>
      </c>
      <c r="I401" s="147"/>
      <c r="J401" s="147"/>
      <c r="K401" s="148">
        <f>ROUND(P401*H401,2)</f>
        <v>0</v>
      </c>
      <c r="L401" s="149"/>
      <c r="M401" s="30"/>
      <c r="N401" s="150" t="s">
        <v>1</v>
      </c>
      <c r="O401" s="151" t="s">
        <v>43</v>
      </c>
      <c r="P401" s="152">
        <f>I401+J401</f>
        <v>0</v>
      </c>
      <c r="Q401" s="152">
        <f>ROUND(I401*H401,2)</f>
        <v>0</v>
      </c>
      <c r="R401" s="152">
        <f>ROUND(J401*H401,2)</f>
        <v>0</v>
      </c>
      <c r="T401" s="153">
        <f>S401*H401</f>
        <v>0</v>
      </c>
      <c r="U401" s="153">
        <v>1.3600000000000001E-3</v>
      </c>
      <c r="V401" s="153">
        <f>U401*H401</f>
        <v>1.3600000000000001E-3</v>
      </c>
      <c r="W401" s="153">
        <v>0</v>
      </c>
      <c r="X401" s="154">
        <f>W401*H401</f>
        <v>0</v>
      </c>
      <c r="AR401" s="155" t="s">
        <v>158</v>
      </c>
      <c r="AT401" s="155" t="s">
        <v>220</v>
      </c>
      <c r="AU401" s="155" t="s">
        <v>93</v>
      </c>
      <c r="AY401" s="15" t="s">
        <v>219</v>
      </c>
      <c r="BE401" s="156">
        <f>IF(O401="základní",K401,0)</f>
        <v>0</v>
      </c>
      <c r="BF401" s="156">
        <f>IF(O401="snížená",K401,0)</f>
        <v>0</v>
      </c>
      <c r="BG401" s="156">
        <f>IF(O401="zákl. přenesená",K401,0)</f>
        <v>0</v>
      </c>
      <c r="BH401" s="156">
        <f>IF(O401="sníž. přenesená",K401,0)</f>
        <v>0</v>
      </c>
      <c r="BI401" s="156">
        <f>IF(O401="nulová",K401,0)</f>
        <v>0</v>
      </c>
      <c r="BJ401" s="15" t="s">
        <v>87</v>
      </c>
      <c r="BK401" s="156">
        <f>ROUND(P401*H401,2)</f>
        <v>0</v>
      </c>
      <c r="BL401" s="15" t="s">
        <v>158</v>
      </c>
      <c r="BM401" s="155" t="s">
        <v>2237</v>
      </c>
    </row>
    <row r="402" spans="2:65" s="1" customFormat="1" ht="19.5">
      <c r="B402" s="30"/>
      <c r="D402" s="157" t="s">
        <v>226</v>
      </c>
      <c r="F402" s="158" t="s">
        <v>2238</v>
      </c>
      <c r="I402" s="159"/>
      <c r="J402" s="159"/>
      <c r="M402" s="30"/>
      <c r="N402" s="160"/>
      <c r="X402" s="54"/>
      <c r="AT402" s="15" t="s">
        <v>226</v>
      </c>
      <c r="AU402" s="15" t="s">
        <v>93</v>
      </c>
    </row>
    <row r="403" spans="2:65" s="1" customFormat="1" ht="24.2" customHeight="1">
      <c r="B403" s="30"/>
      <c r="C403" s="178" t="s">
        <v>799</v>
      </c>
      <c r="D403" s="178" t="s">
        <v>460</v>
      </c>
      <c r="E403" s="179" t="s">
        <v>2239</v>
      </c>
      <c r="F403" s="180" t="s">
        <v>2240</v>
      </c>
      <c r="G403" s="181" t="s">
        <v>467</v>
      </c>
      <c r="H403" s="182">
        <v>1</v>
      </c>
      <c r="I403" s="183"/>
      <c r="J403" s="184"/>
      <c r="K403" s="185">
        <f>ROUND(P403*H403,2)</f>
        <v>0</v>
      </c>
      <c r="L403" s="184"/>
      <c r="M403" s="186"/>
      <c r="N403" s="187" t="s">
        <v>1</v>
      </c>
      <c r="O403" s="151" t="s">
        <v>43</v>
      </c>
      <c r="P403" s="152">
        <f>I403+J403</f>
        <v>0</v>
      </c>
      <c r="Q403" s="152">
        <f>ROUND(I403*H403,2)</f>
        <v>0</v>
      </c>
      <c r="R403" s="152">
        <f>ROUND(J403*H403,2)</f>
        <v>0</v>
      </c>
      <c r="T403" s="153">
        <f>S403*H403</f>
        <v>0</v>
      </c>
      <c r="U403" s="153">
        <v>1.61E-2</v>
      </c>
      <c r="V403" s="153">
        <f>U403*H403</f>
        <v>1.61E-2</v>
      </c>
      <c r="W403" s="153">
        <v>0</v>
      </c>
      <c r="X403" s="154">
        <f>W403*H403</f>
        <v>0</v>
      </c>
      <c r="AR403" s="155" t="s">
        <v>254</v>
      </c>
      <c r="AT403" s="155" t="s">
        <v>460</v>
      </c>
      <c r="AU403" s="155" t="s">
        <v>93</v>
      </c>
      <c r="AY403" s="15" t="s">
        <v>219</v>
      </c>
      <c r="BE403" s="156">
        <f>IF(O403="základní",K403,0)</f>
        <v>0</v>
      </c>
      <c r="BF403" s="156">
        <f>IF(O403="snížená",K403,0)</f>
        <v>0</v>
      </c>
      <c r="BG403" s="156">
        <f>IF(O403="zákl. přenesená",K403,0)</f>
        <v>0</v>
      </c>
      <c r="BH403" s="156">
        <f>IF(O403="sníž. přenesená",K403,0)</f>
        <v>0</v>
      </c>
      <c r="BI403" s="156">
        <f>IF(O403="nulová",K403,0)</f>
        <v>0</v>
      </c>
      <c r="BJ403" s="15" t="s">
        <v>87</v>
      </c>
      <c r="BK403" s="156">
        <f>ROUND(P403*H403,2)</f>
        <v>0</v>
      </c>
      <c r="BL403" s="15" t="s">
        <v>158</v>
      </c>
      <c r="BM403" s="155" t="s">
        <v>2241</v>
      </c>
    </row>
    <row r="404" spans="2:65" s="1" customFormat="1" ht="11.25">
      <c r="B404" s="30"/>
      <c r="D404" s="157" t="s">
        <v>226</v>
      </c>
      <c r="F404" s="158" t="s">
        <v>2240</v>
      </c>
      <c r="I404" s="159"/>
      <c r="J404" s="159"/>
      <c r="M404" s="30"/>
      <c r="N404" s="160"/>
      <c r="X404" s="54"/>
      <c r="AT404" s="15" t="s">
        <v>226</v>
      </c>
      <c r="AU404" s="15" t="s">
        <v>93</v>
      </c>
    </row>
    <row r="405" spans="2:65" s="1" customFormat="1" ht="16.5" customHeight="1">
      <c r="B405" s="30"/>
      <c r="C405" s="142" t="s">
        <v>803</v>
      </c>
      <c r="D405" s="142" t="s">
        <v>220</v>
      </c>
      <c r="E405" s="143" t="s">
        <v>2242</v>
      </c>
      <c r="F405" s="144" t="s">
        <v>2243</v>
      </c>
      <c r="G405" s="145" t="s">
        <v>467</v>
      </c>
      <c r="H405" s="146">
        <v>1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0.04</v>
      </c>
      <c r="V405" s="153">
        <f>U405*H405</f>
        <v>0.04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93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2244</v>
      </c>
    </row>
    <row r="406" spans="2:65" s="1" customFormat="1" ht="11.25">
      <c r="B406" s="30"/>
      <c r="D406" s="157" t="s">
        <v>226</v>
      </c>
      <c r="F406" s="158" t="s">
        <v>2243</v>
      </c>
      <c r="I406" s="159"/>
      <c r="J406" s="159"/>
      <c r="M406" s="30"/>
      <c r="N406" s="160"/>
      <c r="X406" s="54"/>
      <c r="AT406" s="15" t="s">
        <v>226</v>
      </c>
      <c r="AU406" s="15" t="s">
        <v>93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87</v>
      </c>
      <c r="H407" s="164">
        <v>1</v>
      </c>
      <c r="I407" s="165"/>
      <c r="J407" s="165"/>
      <c r="M407" s="161"/>
      <c r="N407" s="166"/>
      <c r="X407" s="167"/>
      <c r="AT407" s="162" t="s">
        <v>303</v>
      </c>
      <c r="AU407" s="162" t="s">
        <v>93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16.5" customHeight="1">
      <c r="B408" s="30"/>
      <c r="C408" s="178" t="s">
        <v>807</v>
      </c>
      <c r="D408" s="178" t="s">
        <v>460</v>
      </c>
      <c r="E408" s="179" t="s">
        <v>2245</v>
      </c>
      <c r="F408" s="180" t="s">
        <v>2246</v>
      </c>
      <c r="G408" s="181" t="s">
        <v>467</v>
      </c>
      <c r="H408" s="182">
        <v>1</v>
      </c>
      <c r="I408" s="183"/>
      <c r="J408" s="184"/>
      <c r="K408" s="185">
        <f>ROUND(P408*H408,2)</f>
        <v>0</v>
      </c>
      <c r="L408" s="184"/>
      <c r="M408" s="186"/>
      <c r="N408" s="187" t="s">
        <v>1</v>
      </c>
      <c r="O408" s="151" t="s">
        <v>43</v>
      </c>
      <c r="P408" s="152">
        <f>I408+J408</f>
        <v>0</v>
      </c>
      <c r="Q408" s="152">
        <f>ROUND(I408*H408,2)</f>
        <v>0</v>
      </c>
      <c r="R408" s="152">
        <f>ROUND(J408*H408,2)</f>
        <v>0</v>
      </c>
      <c r="T408" s="153">
        <f>S408*H408</f>
        <v>0</v>
      </c>
      <c r="U408" s="153">
        <v>1.3299999999999999E-2</v>
      </c>
      <c r="V408" s="153">
        <f>U408*H408</f>
        <v>1.3299999999999999E-2</v>
      </c>
      <c r="W408" s="153">
        <v>0</v>
      </c>
      <c r="X408" s="154">
        <f>W408*H408</f>
        <v>0</v>
      </c>
      <c r="AR408" s="155" t="s">
        <v>254</v>
      </c>
      <c r="AT408" s="155" t="s">
        <v>460</v>
      </c>
      <c r="AU408" s="155" t="s">
        <v>93</v>
      </c>
      <c r="AY408" s="15" t="s">
        <v>219</v>
      </c>
      <c r="BE408" s="156">
        <f>IF(O408="základní",K408,0)</f>
        <v>0</v>
      </c>
      <c r="BF408" s="156">
        <f>IF(O408="snížená",K408,0)</f>
        <v>0</v>
      </c>
      <c r="BG408" s="156">
        <f>IF(O408="zákl. přenesená",K408,0)</f>
        <v>0</v>
      </c>
      <c r="BH408" s="156">
        <f>IF(O408="sníž. přenesená",K408,0)</f>
        <v>0</v>
      </c>
      <c r="BI408" s="156">
        <f>IF(O408="nulová",K408,0)</f>
        <v>0</v>
      </c>
      <c r="BJ408" s="15" t="s">
        <v>87</v>
      </c>
      <c r="BK408" s="156">
        <f>ROUND(P408*H408,2)</f>
        <v>0</v>
      </c>
      <c r="BL408" s="15" t="s">
        <v>158</v>
      </c>
      <c r="BM408" s="155" t="s">
        <v>2247</v>
      </c>
    </row>
    <row r="409" spans="2:65" s="1" customFormat="1" ht="11.25">
      <c r="B409" s="30"/>
      <c r="D409" s="157" t="s">
        <v>226</v>
      </c>
      <c r="F409" s="158" t="s">
        <v>2246</v>
      </c>
      <c r="I409" s="159"/>
      <c r="J409" s="159"/>
      <c r="M409" s="30"/>
      <c r="N409" s="160"/>
      <c r="X409" s="54"/>
      <c r="AT409" s="15" t="s">
        <v>226</v>
      </c>
      <c r="AU409" s="15" t="s">
        <v>93</v>
      </c>
    </row>
    <row r="410" spans="2:65" s="12" customFormat="1" ht="11.25">
      <c r="B410" s="161"/>
      <c r="D410" s="157" t="s">
        <v>303</v>
      </c>
      <c r="E410" s="162" t="s">
        <v>1</v>
      </c>
      <c r="F410" s="163" t="s">
        <v>87</v>
      </c>
      <c r="H410" s="164">
        <v>1</v>
      </c>
      <c r="I410" s="165"/>
      <c r="J410" s="165"/>
      <c r="M410" s="161"/>
      <c r="N410" s="166"/>
      <c r="X410" s="167"/>
      <c r="AT410" s="162" t="s">
        <v>303</v>
      </c>
      <c r="AU410" s="162" t="s">
        <v>93</v>
      </c>
      <c r="AV410" s="12" t="s">
        <v>93</v>
      </c>
      <c r="AW410" s="12" t="s">
        <v>5</v>
      </c>
      <c r="AX410" s="12" t="s">
        <v>87</v>
      </c>
      <c r="AY410" s="162" t="s">
        <v>219</v>
      </c>
    </row>
    <row r="411" spans="2:65" s="1" customFormat="1" ht="16.5" customHeight="1">
      <c r="B411" s="30"/>
      <c r="C411" s="142" t="s">
        <v>798</v>
      </c>
      <c r="D411" s="142" t="s">
        <v>220</v>
      </c>
      <c r="E411" s="143" t="s">
        <v>2248</v>
      </c>
      <c r="F411" s="144" t="s">
        <v>2249</v>
      </c>
      <c r="G411" s="145" t="s">
        <v>467</v>
      </c>
      <c r="H411" s="146">
        <v>1</v>
      </c>
      <c r="I411" s="147"/>
      <c r="J411" s="147"/>
      <c r="K411" s="148">
        <f>ROUND(P411*H411,2)</f>
        <v>0</v>
      </c>
      <c r="L411" s="149"/>
      <c r="M411" s="30"/>
      <c r="N411" s="150" t="s">
        <v>1</v>
      </c>
      <c r="O411" s="151" t="s">
        <v>43</v>
      </c>
      <c r="P411" s="152">
        <f>I411+J411</f>
        <v>0</v>
      </c>
      <c r="Q411" s="152">
        <f>ROUND(I411*H411,2)</f>
        <v>0</v>
      </c>
      <c r="R411" s="152">
        <f>ROUND(J411*H411,2)</f>
        <v>0</v>
      </c>
      <c r="T411" s="153">
        <f>S411*H411</f>
        <v>0</v>
      </c>
      <c r="U411" s="153">
        <v>0.05</v>
      </c>
      <c r="V411" s="153">
        <f>U411*H411</f>
        <v>0.05</v>
      </c>
      <c r="W411" s="153">
        <v>0</v>
      </c>
      <c r="X411" s="154">
        <f>W411*H411</f>
        <v>0</v>
      </c>
      <c r="AR411" s="155" t="s">
        <v>158</v>
      </c>
      <c r="AT411" s="155" t="s">
        <v>220</v>
      </c>
      <c r="AU411" s="155" t="s">
        <v>93</v>
      </c>
      <c r="AY411" s="15" t="s">
        <v>219</v>
      </c>
      <c r="BE411" s="156">
        <f>IF(O411="základní",K411,0)</f>
        <v>0</v>
      </c>
      <c r="BF411" s="156">
        <f>IF(O411="snížená",K411,0)</f>
        <v>0</v>
      </c>
      <c r="BG411" s="156">
        <f>IF(O411="zákl. přenesená",K411,0)</f>
        <v>0</v>
      </c>
      <c r="BH411" s="156">
        <f>IF(O411="sníž. přenesená",K411,0)</f>
        <v>0</v>
      </c>
      <c r="BI411" s="156">
        <f>IF(O411="nulová",K411,0)</f>
        <v>0</v>
      </c>
      <c r="BJ411" s="15" t="s">
        <v>87</v>
      </c>
      <c r="BK411" s="156">
        <f>ROUND(P411*H411,2)</f>
        <v>0</v>
      </c>
      <c r="BL411" s="15" t="s">
        <v>158</v>
      </c>
      <c r="BM411" s="155" t="s">
        <v>2250</v>
      </c>
    </row>
    <row r="412" spans="2:65" s="1" customFormat="1" ht="11.25">
      <c r="B412" s="30"/>
      <c r="D412" s="157" t="s">
        <v>226</v>
      </c>
      <c r="F412" s="158" t="s">
        <v>2249</v>
      </c>
      <c r="I412" s="159"/>
      <c r="J412" s="159"/>
      <c r="M412" s="30"/>
      <c r="N412" s="160"/>
      <c r="X412" s="54"/>
      <c r="AT412" s="15" t="s">
        <v>226</v>
      </c>
      <c r="AU412" s="15" t="s">
        <v>93</v>
      </c>
    </row>
    <row r="413" spans="2:65" s="1" customFormat="1" ht="16.5" customHeight="1">
      <c r="B413" s="30"/>
      <c r="C413" s="178" t="s">
        <v>814</v>
      </c>
      <c r="D413" s="178" t="s">
        <v>460</v>
      </c>
      <c r="E413" s="179" t="s">
        <v>2251</v>
      </c>
      <c r="F413" s="180" t="s">
        <v>2252</v>
      </c>
      <c r="G413" s="181" t="s">
        <v>467</v>
      </c>
      <c r="H413" s="182">
        <v>1</v>
      </c>
      <c r="I413" s="183"/>
      <c r="J413" s="184"/>
      <c r="K413" s="185">
        <f>ROUND(P413*H413,2)</f>
        <v>0</v>
      </c>
      <c r="L413" s="184"/>
      <c r="M413" s="186"/>
      <c r="N413" s="187" t="s">
        <v>1</v>
      </c>
      <c r="O413" s="151" t="s">
        <v>43</v>
      </c>
      <c r="P413" s="152">
        <f>I413+J413</f>
        <v>0</v>
      </c>
      <c r="Q413" s="152">
        <f>ROUND(I413*H413,2)</f>
        <v>0</v>
      </c>
      <c r="R413" s="152">
        <f>ROUND(J413*H413,2)</f>
        <v>0</v>
      </c>
      <c r="T413" s="153">
        <f>S413*H413</f>
        <v>0</v>
      </c>
      <c r="U413" s="153">
        <v>2.9499999999999998E-2</v>
      </c>
      <c r="V413" s="153">
        <f>U413*H413</f>
        <v>2.9499999999999998E-2</v>
      </c>
      <c r="W413" s="153">
        <v>0</v>
      </c>
      <c r="X413" s="154">
        <f>W413*H413</f>
        <v>0</v>
      </c>
      <c r="AR413" s="155" t="s">
        <v>254</v>
      </c>
      <c r="AT413" s="155" t="s">
        <v>460</v>
      </c>
      <c r="AU413" s="155" t="s">
        <v>93</v>
      </c>
      <c r="AY413" s="15" t="s">
        <v>219</v>
      </c>
      <c r="BE413" s="156">
        <f>IF(O413="základní",K413,0)</f>
        <v>0</v>
      </c>
      <c r="BF413" s="156">
        <f>IF(O413="snížená",K413,0)</f>
        <v>0</v>
      </c>
      <c r="BG413" s="156">
        <f>IF(O413="zákl. přenesená",K413,0)</f>
        <v>0</v>
      </c>
      <c r="BH413" s="156">
        <f>IF(O413="sníž. přenesená",K413,0)</f>
        <v>0</v>
      </c>
      <c r="BI413" s="156">
        <f>IF(O413="nulová",K413,0)</f>
        <v>0</v>
      </c>
      <c r="BJ413" s="15" t="s">
        <v>87</v>
      </c>
      <c r="BK413" s="156">
        <f>ROUND(P413*H413,2)</f>
        <v>0</v>
      </c>
      <c r="BL413" s="15" t="s">
        <v>158</v>
      </c>
      <c r="BM413" s="155" t="s">
        <v>2253</v>
      </c>
    </row>
    <row r="414" spans="2:65" s="1" customFormat="1" ht="11.25">
      <c r="B414" s="30"/>
      <c r="D414" s="157" t="s">
        <v>226</v>
      </c>
      <c r="F414" s="158" t="s">
        <v>2252</v>
      </c>
      <c r="I414" s="159"/>
      <c r="J414" s="159"/>
      <c r="M414" s="30"/>
      <c r="N414" s="160"/>
      <c r="X414" s="54"/>
      <c r="AT414" s="15" t="s">
        <v>226</v>
      </c>
      <c r="AU414" s="15" t="s">
        <v>93</v>
      </c>
    </row>
    <row r="415" spans="2:65" s="1" customFormat="1" ht="33" customHeight="1">
      <c r="B415" s="30"/>
      <c r="C415" s="142" t="s">
        <v>818</v>
      </c>
      <c r="D415" s="142" t="s">
        <v>220</v>
      </c>
      <c r="E415" s="143" t="s">
        <v>2254</v>
      </c>
      <c r="F415" s="144" t="s">
        <v>2255</v>
      </c>
      <c r="G415" s="145" t="s">
        <v>467</v>
      </c>
      <c r="H415" s="146">
        <v>3</v>
      </c>
      <c r="I415" s="147"/>
      <c r="J415" s="147"/>
      <c r="K415" s="148">
        <f>ROUND(P415*H415,2)</f>
        <v>0</v>
      </c>
      <c r="L415" s="149"/>
      <c r="M415" s="30"/>
      <c r="N415" s="150" t="s">
        <v>1</v>
      </c>
      <c r="O415" s="151" t="s">
        <v>43</v>
      </c>
      <c r="P415" s="152">
        <f>I415+J415</f>
        <v>0</v>
      </c>
      <c r="Q415" s="152">
        <f>ROUND(I415*H415,2)</f>
        <v>0</v>
      </c>
      <c r="R415" s="152">
        <f>ROUND(J415*H415,2)</f>
        <v>0</v>
      </c>
      <c r="T415" s="153">
        <f>S415*H415</f>
        <v>0</v>
      </c>
      <c r="U415" s="153">
        <v>0.31108000000000002</v>
      </c>
      <c r="V415" s="153">
        <f>U415*H415</f>
        <v>0.93324000000000007</v>
      </c>
      <c r="W415" s="153">
        <v>0</v>
      </c>
      <c r="X415" s="154">
        <f>W415*H415</f>
        <v>0</v>
      </c>
      <c r="AR415" s="155" t="s">
        <v>158</v>
      </c>
      <c r="AT415" s="155" t="s">
        <v>220</v>
      </c>
      <c r="AU415" s="155" t="s">
        <v>93</v>
      </c>
      <c r="AY415" s="15" t="s">
        <v>219</v>
      </c>
      <c r="BE415" s="156">
        <f>IF(O415="základní",K415,0)</f>
        <v>0</v>
      </c>
      <c r="BF415" s="156">
        <f>IF(O415="snížená",K415,0)</f>
        <v>0</v>
      </c>
      <c r="BG415" s="156">
        <f>IF(O415="zákl. přenesená",K415,0)</f>
        <v>0</v>
      </c>
      <c r="BH415" s="156">
        <f>IF(O415="sníž. přenesená",K415,0)</f>
        <v>0</v>
      </c>
      <c r="BI415" s="156">
        <f>IF(O415="nulová",K415,0)</f>
        <v>0</v>
      </c>
      <c r="BJ415" s="15" t="s">
        <v>87</v>
      </c>
      <c r="BK415" s="156">
        <f>ROUND(P415*H415,2)</f>
        <v>0</v>
      </c>
      <c r="BL415" s="15" t="s">
        <v>158</v>
      </c>
      <c r="BM415" s="155" t="s">
        <v>2256</v>
      </c>
    </row>
    <row r="416" spans="2:65" s="1" customFormat="1" ht="19.5">
      <c r="B416" s="30"/>
      <c r="D416" s="157" t="s">
        <v>226</v>
      </c>
      <c r="F416" s="158" t="s">
        <v>2257</v>
      </c>
      <c r="I416" s="159"/>
      <c r="J416" s="159"/>
      <c r="M416" s="30"/>
      <c r="N416" s="160"/>
      <c r="X416" s="54"/>
      <c r="AT416" s="15" t="s">
        <v>226</v>
      </c>
      <c r="AU416" s="15" t="s">
        <v>93</v>
      </c>
    </row>
    <row r="417" spans="2:65" s="12" customFormat="1" ht="11.25">
      <c r="B417" s="161"/>
      <c r="D417" s="157" t="s">
        <v>303</v>
      </c>
      <c r="E417" s="162" t="s">
        <v>1</v>
      </c>
      <c r="F417" s="163" t="s">
        <v>2258</v>
      </c>
      <c r="H417" s="164">
        <v>3</v>
      </c>
      <c r="I417" s="165"/>
      <c r="J417" s="165"/>
      <c r="M417" s="161"/>
      <c r="N417" s="166"/>
      <c r="X417" s="167"/>
      <c r="AT417" s="162" t="s">
        <v>303</v>
      </c>
      <c r="AU417" s="162" t="s">
        <v>93</v>
      </c>
      <c r="AV417" s="12" t="s">
        <v>93</v>
      </c>
      <c r="AW417" s="12" t="s">
        <v>5</v>
      </c>
      <c r="AX417" s="12" t="s">
        <v>87</v>
      </c>
      <c r="AY417" s="162" t="s">
        <v>219</v>
      </c>
    </row>
    <row r="418" spans="2:65" s="1" customFormat="1" ht="16.5" customHeight="1">
      <c r="B418" s="30"/>
      <c r="C418" s="142" t="s">
        <v>822</v>
      </c>
      <c r="D418" s="142" t="s">
        <v>220</v>
      </c>
      <c r="E418" s="143" t="s">
        <v>2259</v>
      </c>
      <c r="F418" s="144" t="s">
        <v>2260</v>
      </c>
      <c r="G418" s="145" t="s">
        <v>467</v>
      </c>
      <c r="H418" s="146">
        <v>3</v>
      </c>
      <c r="I418" s="147"/>
      <c r="J418" s="147"/>
      <c r="K418" s="148">
        <f>ROUND(P418*H418,2)</f>
        <v>0</v>
      </c>
      <c r="L418" s="149"/>
      <c r="M418" s="30"/>
      <c r="N418" s="150" t="s">
        <v>1</v>
      </c>
      <c r="O418" s="151" t="s">
        <v>43</v>
      </c>
      <c r="P418" s="152">
        <f>I418+J418</f>
        <v>0</v>
      </c>
      <c r="Q418" s="152">
        <f>ROUND(I418*H418,2)</f>
        <v>0</v>
      </c>
      <c r="R418" s="152">
        <f>ROUND(J418*H418,2)</f>
        <v>0</v>
      </c>
      <c r="T418" s="153">
        <f>S418*H418</f>
        <v>0</v>
      </c>
      <c r="U418" s="153">
        <v>3.3E-4</v>
      </c>
      <c r="V418" s="153">
        <f>U418*H418</f>
        <v>9.8999999999999999E-4</v>
      </c>
      <c r="W418" s="153">
        <v>0</v>
      </c>
      <c r="X418" s="154">
        <f>W418*H418</f>
        <v>0</v>
      </c>
      <c r="AR418" s="155" t="s">
        <v>158</v>
      </c>
      <c r="AT418" s="155" t="s">
        <v>220</v>
      </c>
      <c r="AU418" s="155" t="s">
        <v>93</v>
      </c>
      <c r="AY418" s="15" t="s">
        <v>219</v>
      </c>
      <c r="BE418" s="156">
        <f>IF(O418="základní",K418,0)</f>
        <v>0</v>
      </c>
      <c r="BF418" s="156">
        <f>IF(O418="snížená",K418,0)</f>
        <v>0</v>
      </c>
      <c r="BG418" s="156">
        <f>IF(O418="zákl. přenesená",K418,0)</f>
        <v>0</v>
      </c>
      <c r="BH418" s="156">
        <f>IF(O418="sníž. přenesená",K418,0)</f>
        <v>0</v>
      </c>
      <c r="BI418" s="156">
        <f>IF(O418="nulová",K418,0)</f>
        <v>0</v>
      </c>
      <c r="BJ418" s="15" t="s">
        <v>87</v>
      </c>
      <c r="BK418" s="156">
        <f>ROUND(P418*H418,2)</f>
        <v>0</v>
      </c>
      <c r="BL418" s="15" t="s">
        <v>158</v>
      </c>
      <c r="BM418" s="155" t="s">
        <v>2261</v>
      </c>
    </row>
    <row r="419" spans="2:65" s="1" customFormat="1" ht="11.25">
      <c r="B419" s="30"/>
      <c r="D419" s="157" t="s">
        <v>226</v>
      </c>
      <c r="F419" s="158" t="s">
        <v>2262</v>
      </c>
      <c r="I419" s="159"/>
      <c r="J419" s="159"/>
      <c r="M419" s="30"/>
      <c r="N419" s="160"/>
      <c r="X419" s="54"/>
      <c r="AT419" s="15" t="s">
        <v>226</v>
      </c>
      <c r="AU419" s="15" t="s">
        <v>93</v>
      </c>
    </row>
    <row r="420" spans="2:65" s="12" customFormat="1" ht="11.25">
      <c r="B420" s="161"/>
      <c r="D420" s="157" t="s">
        <v>303</v>
      </c>
      <c r="E420" s="162" t="s">
        <v>1</v>
      </c>
      <c r="F420" s="163" t="s">
        <v>2258</v>
      </c>
      <c r="H420" s="164">
        <v>3</v>
      </c>
      <c r="I420" s="165"/>
      <c r="J420" s="165"/>
      <c r="M420" s="161"/>
      <c r="N420" s="166"/>
      <c r="X420" s="167"/>
      <c r="AT420" s="162" t="s">
        <v>303</v>
      </c>
      <c r="AU420" s="162" t="s">
        <v>93</v>
      </c>
      <c r="AV420" s="12" t="s">
        <v>93</v>
      </c>
      <c r="AW420" s="12" t="s">
        <v>5</v>
      </c>
      <c r="AX420" s="12" t="s">
        <v>87</v>
      </c>
      <c r="AY420" s="162" t="s">
        <v>219</v>
      </c>
    </row>
    <row r="421" spans="2:65" s="11" customFormat="1" ht="22.9" customHeight="1">
      <c r="B421" s="129"/>
      <c r="D421" s="130" t="s">
        <v>79</v>
      </c>
      <c r="E421" s="140" t="s">
        <v>260</v>
      </c>
      <c r="F421" s="140" t="s">
        <v>877</v>
      </c>
      <c r="I421" s="132"/>
      <c r="J421" s="132"/>
      <c r="K421" s="141">
        <f>BK421</f>
        <v>0</v>
      </c>
      <c r="M421" s="129"/>
      <c r="N421" s="134"/>
      <c r="Q421" s="135">
        <f>SUM(Q422:Q430)</f>
        <v>0</v>
      </c>
      <c r="R421" s="135">
        <f>SUM(R422:R430)</f>
        <v>0</v>
      </c>
      <c r="T421" s="136">
        <f>SUM(T422:T430)</f>
        <v>0</v>
      </c>
      <c r="V421" s="136">
        <f>SUM(V422:V430)</f>
        <v>5.0839999999999996E-2</v>
      </c>
      <c r="X421" s="137">
        <f>SUM(X422:X430)</f>
        <v>2.48</v>
      </c>
      <c r="AR421" s="130" t="s">
        <v>87</v>
      </c>
      <c r="AT421" s="138" t="s">
        <v>79</v>
      </c>
      <c r="AU421" s="138" t="s">
        <v>87</v>
      </c>
      <c r="AY421" s="130" t="s">
        <v>219</v>
      </c>
      <c r="BK421" s="139">
        <f>SUM(BK422:BK430)</f>
        <v>0</v>
      </c>
    </row>
    <row r="422" spans="2:65" s="1" customFormat="1" ht="24.2" customHeight="1">
      <c r="B422" s="30"/>
      <c r="C422" s="142" t="s">
        <v>826</v>
      </c>
      <c r="D422" s="142" t="s">
        <v>220</v>
      </c>
      <c r="E422" s="143" t="s">
        <v>878</v>
      </c>
      <c r="F422" s="144" t="s">
        <v>879</v>
      </c>
      <c r="G422" s="145" t="s">
        <v>370</v>
      </c>
      <c r="H422" s="146">
        <v>124</v>
      </c>
      <c r="I422" s="147"/>
      <c r="J422" s="147"/>
      <c r="K422" s="148">
        <f>ROUND(P422*H422,2)</f>
        <v>0</v>
      </c>
      <c r="L422" s="149"/>
      <c r="M422" s="30"/>
      <c r="N422" s="150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4.0999999999999999E-4</v>
      </c>
      <c r="V422" s="153">
        <f>U422*H422</f>
        <v>5.0839999999999996E-2</v>
      </c>
      <c r="W422" s="153">
        <v>0</v>
      </c>
      <c r="X422" s="154">
        <f>W422*H422</f>
        <v>0</v>
      </c>
      <c r="AR422" s="155" t="s">
        <v>158</v>
      </c>
      <c r="AT422" s="155" t="s">
        <v>220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2263</v>
      </c>
    </row>
    <row r="423" spans="2:65" s="1" customFormat="1" ht="19.5">
      <c r="B423" s="30"/>
      <c r="D423" s="157" t="s">
        <v>226</v>
      </c>
      <c r="F423" s="158" t="s">
        <v>881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2" customFormat="1" ht="11.25">
      <c r="B424" s="161"/>
      <c r="D424" s="157" t="s">
        <v>303</v>
      </c>
      <c r="E424" s="162" t="s">
        <v>1</v>
      </c>
      <c r="F424" s="163" t="s">
        <v>2264</v>
      </c>
      <c r="H424" s="164">
        <v>124</v>
      </c>
      <c r="I424" s="165"/>
      <c r="J424" s="165"/>
      <c r="M424" s="161"/>
      <c r="N424" s="166"/>
      <c r="X424" s="167"/>
      <c r="AT424" s="162" t="s">
        <v>303</v>
      </c>
      <c r="AU424" s="162" t="s">
        <v>93</v>
      </c>
      <c r="AV424" s="12" t="s">
        <v>93</v>
      </c>
      <c r="AW424" s="12" t="s">
        <v>5</v>
      </c>
      <c r="AX424" s="12" t="s">
        <v>87</v>
      </c>
      <c r="AY424" s="162" t="s">
        <v>219</v>
      </c>
    </row>
    <row r="425" spans="2:65" s="1" customFormat="1" ht="24.2" customHeight="1">
      <c r="B425" s="30"/>
      <c r="C425" s="142" t="s">
        <v>830</v>
      </c>
      <c r="D425" s="142" t="s">
        <v>220</v>
      </c>
      <c r="E425" s="143" t="s">
        <v>884</v>
      </c>
      <c r="F425" s="144" t="s">
        <v>885</v>
      </c>
      <c r="G425" s="145" t="s">
        <v>370</v>
      </c>
      <c r="H425" s="146">
        <v>124</v>
      </c>
      <c r="I425" s="147"/>
      <c r="J425" s="147"/>
      <c r="K425" s="148">
        <f>ROUND(P425*H425,2)</f>
        <v>0</v>
      </c>
      <c r="L425" s="149"/>
      <c r="M425" s="30"/>
      <c r="N425" s="150" t="s">
        <v>1</v>
      </c>
      <c r="O425" s="151" t="s">
        <v>43</v>
      </c>
      <c r="P425" s="152">
        <f>I425+J425</f>
        <v>0</v>
      </c>
      <c r="Q425" s="152">
        <f>ROUND(I425*H425,2)</f>
        <v>0</v>
      </c>
      <c r="R425" s="152">
        <f>ROUND(J425*H425,2)</f>
        <v>0</v>
      </c>
      <c r="T425" s="153">
        <f>S425*H425</f>
        <v>0</v>
      </c>
      <c r="U425" s="153">
        <v>0</v>
      </c>
      <c r="V425" s="153">
        <f>U425*H425</f>
        <v>0</v>
      </c>
      <c r="W425" s="153">
        <v>0</v>
      </c>
      <c r="X425" s="154">
        <f>W425*H425</f>
        <v>0</v>
      </c>
      <c r="AR425" s="155" t="s">
        <v>158</v>
      </c>
      <c r="AT425" s="155" t="s">
        <v>220</v>
      </c>
      <c r="AU425" s="155" t="s">
        <v>93</v>
      </c>
      <c r="AY425" s="15" t="s">
        <v>219</v>
      </c>
      <c r="BE425" s="156">
        <f>IF(O425="základní",K425,0)</f>
        <v>0</v>
      </c>
      <c r="BF425" s="156">
        <f>IF(O425="snížená",K425,0)</f>
        <v>0</v>
      </c>
      <c r="BG425" s="156">
        <f>IF(O425="zákl. přenesená",K425,0)</f>
        <v>0</v>
      </c>
      <c r="BH425" s="156">
        <f>IF(O425="sníž. přenesená",K425,0)</f>
        <v>0</v>
      </c>
      <c r="BI425" s="156">
        <f>IF(O425="nulová",K425,0)</f>
        <v>0</v>
      </c>
      <c r="BJ425" s="15" t="s">
        <v>87</v>
      </c>
      <c r="BK425" s="156">
        <f>ROUND(P425*H425,2)</f>
        <v>0</v>
      </c>
      <c r="BL425" s="15" t="s">
        <v>158</v>
      </c>
      <c r="BM425" s="155" t="s">
        <v>2265</v>
      </c>
    </row>
    <row r="426" spans="2:65" s="1" customFormat="1" ht="19.5">
      <c r="B426" s="30"/>
      <c r="D426" s="157" t="s">
        <v>226</v>
      </c>
      <c r="F426" s="158" t="s">
        <v>887</v>
      </c>
      <c r="I426" s="159"/>
      <c r="J426" s="159"/>
      <c r="M426" s="30"/>
      <c r="N426" s="160"/>
      <c r="X426" s="54"/>
      <c r="AT426" s="15" t="s">
        <v>226</v>
      </c>
      <c r="AU426" s="15" t="s">
        <v>93</v>
      </c>
    </row>
    <row r="427" spans="2:65" s="12" customFormat="1" ht="11.25">
      <c r="B427" s="161"/>
      <c r="D427" s="157" t="s">
        <v>303</v>
      </c>
      <c r="E427" s="162" t="s">
        <v>1</v>
      </c>
      <c r="F427" s="163" t="s">
        <v>2264</v>
      </c>
      <c r="H427" s="164">
        <v>124</v>
      </c>
      <c r="I427" s="165"/>
      <c r="J427" s="165"/>
      <c r="M427" s="161"/>
      <c r="N427" s="166"/>
      <c r="X427" s="167"/>
      <c r="AT427" s="162" t="s">
        <v>303</v>
      </c>
      <c r="AU427" s="162" t="s">
        <v>93</v>
      </c>
      <c r="AV427" s="12" t="s">
        <v>93</v>
      </c>
      <c r="AW427" s="12" t="s">
        <v>5</v>
      </c>
      <c r="AX427" s="12" t="s">
        <v>87</v>
      </c>
      <c r="AY427" s="162" t="s">
        <v>219</v>
      </c>
    </row>
    <row r="428" spans="2:65" s="1" customFormat="1" ht="16.5" customHeight="1">
      <c r="B428" s="30"/>
      <c r="C428" s="142" t="s">
        <v>390</v>
      </c>
      <c r="D428" s="142" t="s">
        <v>220</v>
      </c>
      <c r="E428" s="143" t="s">
        <v>899</v>
      </c>
      <c r="F428" s="144" t="s">
        <v>900</v>
      </c>
      <c r="G428" s="145" t="s">
        <v>353</v>
      </c>
      <c r="H428" s="146">
        <v>248</v>
      </c>
      <c r="I428" s="147"/>
      <c r="J428" s="147"/>
      <c r="K428" s="148">
        <f>ROUND(P428*H428,2)</f>
        <v>0</v>
      </c>
      <c r="L428" s="149"/>
      <c r="M428" s="30"/>
      <c r="N428" s="150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0</v>
      </c>
      <c r="V428" s="153">
        <f>U428*H428</f>
        <v>0</v>
      </c>
      <c r="W428" s="153">
        <v>0.01</v>
      </c>
      <c r="X428" s="154">
        <f>W428*H428</f>
        <v>2.48</v>
      </c>
      <c r="AR428" s="155" t="s">
        <v>158</v>
      </c>
      <c r="AT428" s="155" t="s">
        <v>220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2266</v>
      </c>
    </row>
    <row r="429" spans="2:65" s="1" customFormat="1" ht="19.5">
      <c r="B429" s="30"/>
      <c r="D429" s="157" t="s">
        <v>226</v>
      </c>
      <c r="F429" s="158" t="s">
        <v>902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2" customFormat="1" ht="11.25">
      <c r="B430" s="161"/>
      <c r="D430" s="157" t="s">
        <v>303</v>
      </c>
      <c r="E430" s="162" t="s">
        <v>1</v>
      </c>
      <c r="F430" s="163" t="s">
        <v>2267</v>
      </c>
      <c r="H430" s="164">
        <v>248</v>
      </c>
      <c r="I430" s="165"/>
      <c r="J430" s="165"/>
      <c r="M430" s="161"/>
      <c r="N430" s="166"/>
      <c r="X430" s="167"/>
      <c r="AT430" s="162" t="s">
        <v>303</v>
      </c>
      <c r="AU430" s="162" t="s">
        <v>93</v>
      </c>
      <c r="AV430" s="12" t="s">
        <v>93</v>
      </c>
      <c r="AW430" s="12" t="s">
        <v>5</v>
      </c>
      <c r="AX430" s="12" t="s">
        <v>87</v>
      </c>
      <c r="AY430" s="162" t="s">
        <v>219</v>
      </c>
    </row>
    <row r="431" spans="2:65" s="11" customFormat="1" ht="22.9" customHeight="1">
      <c r="B431" s="129"/>
      <c r="D431" s="130" t="s">
        <v>79</v>
      </c>
      <c r="E431" s="140" t="s">
        <v>939</v>
      </c>
      <c r="F431" s="140" t="s">
        <v>940</v>
      </c>
      <c r="I431" s="132"/>
      <c r="J431" s="132"/>
      <c r="K431" s="141">
        <f>BK431</f>
        <v>0</v>
      </c>
      <c r="M431" s="129"/>
      <c r="N431" s="134"/>
      <c r="Q431" s="135">
        <f>SUM(Q432:Q434)</f>
        <v>0</v>
      </c>
      <c r="R431" s="135">
        <f>SUM(R432:R434)</f>
        <v>0</v>
      </c>
      <c r="T431" s="136">
        <f>SUM(T432:T434)</f>
        <v>0</v>
      </c>
      <c r="V431" s="136">
        <f>SUM(V432:V434)</f>
        <v>0</v>
      </c>
      <c r="X431" s="137">
        <f>SUM(X432:X434)</f>
        <v>0</v>
      </c>
      <c r="AR431" s="130" t="s">
        <v>87</v>
      </c>
      <c r="AT431" s="138" t="s">
        <v>79</v>
      </c>
      <c r="AU431" s="138" t="s">
        <v>87</v>
      </c>
      <c r="AY431" s="130" t="s">
        <v>219</v>
      </c>
      <c r="BK431" s="139">
        <f>SUM(BK432:BK434)</f>
        <v>0</v>
      </c>
    </row>
    <row r="432" spans="2:65" s="1" customFormat="1" ht="44.25" customHeight="1">
      <c r="B432" s="30"/>
      <c r="C432" s="142" t="s">
        <v>834</v>
      </c>
      <c r="D432" s="142" t="s">
        <v>220</v>
      </c>
      <c r="E432" s="143" t="s">
        <v>947</v>
      </c>
      <c r="F432" s="144" t="s">
        <v>948</v>
      </c>
      <c r="G432" s="145" t="s">
        <v>565</v>
      </c>
      <c r="H432" s="146">
        <v>20.16</v>
      </c>
      <c r="I432" s="147"/>
      <c r="J432" s="147"/>
      <c r="K432" s="148">
        <f>ROUND(P432*H432,2)</f>
        <v>0</v>
      </c>
      <c r="L432" s="149"/>
      <c r="M432" s="30"/>
      <c r="N432" s="150" t="s">
        <v>1</v>
      </c>
      <c r="O432" s="151" t="s">
        <v>43</v>
      </c>
      <c r="P432" s="152">
        <f>I432+J432</f>
        <v>0</v>
      </c>
      <c r="Q432" s="152">
        <f>ROUND(I432*H432,2)</f>
        <v>0</v>
      </c>
      <c r="R432" s="152">
        <f>ROUND(J432*H432,2)</f>
        <v>0</v>
      </c>
      <c r="T432" s="153">
        <f>S432*H432</f>
        <v>0</v>
      </c>
      <c r="U432" s="153">
        <v>0</v>
      </c>
      <c r="V432" s="153">
        <f>U432*H432</f>
        <v>0</v>
      </c>
      <c r="W432" s="153">
        <v>0</v>
      </c>
      <c r="X432" s="154">
        <f>W432*H432</f>
        <v>0</v>
      </c>
      <c r="AR432" s="155" t="s">
        <v>158</v>
      </c>
      <c r="AT432" s="155" t="s">
        <v>220</v>
      </c>
      <c r="AU432" s="155" t="s">
        <v>93</v>
      </c>
      <c r="AY432" s="15" t="s">
        <v>219</v>
      </c>
      <c r="BE432" s="156">
        <f>IF(O432="základní",K432,0)</f>
        <v>0</v>
      </c>
      <c r="BF432" s="156">
        <f>IF(O432="snížená",K432,0)</f>
        <v>0</v>
      </c>
      <c r="BG432" s="156">
        <f>IF(O432="zákl. přenesená",K432,0)</f>
        <v>0</v>
      </c>
      <c r="BH432" s="156">
        <f>IF(O432="sníž. přenesená",K432,0)</f>
        <v>0</v>
      </c>
      <c r="BI432" s="156">
        <f>IF(O432="nulová",K432,0)</f>
        <v>0</v>
      </c>
      <c r="BJ432" s="15" t="s">
        <v>87</v>
      </c>
      <c r="BK432" s="156">
        <f>ROUND(P432*H432,2)</f>
        <v>0</v>
      </c>
      <c r="BL432" s="15" t="s">
        <v>158</v>
      </c>
      <c r="BM432" s="155" t="s">
        <v>2268</v>
      </c>
    </row>
    <row r="433" spans="2:65" s="1" customFormat="1" ht="29.25">
      <c r="B433" s="30"/>
      <c r="D433" s="157" t="s">
        <v>226</v>
      </c>
      <c r="F433" s="158" t="s">
        <v>948</v>
      </c>
      <c r="I433" s="159"/>
      <c r="J433" s="159"/>
      <c r="M433" s="30"/>
      <c r="N433" s="160"/>
      <c r="X433" s="54"/>
      <c r="AT433" s="15" t="s">
        <v>226</v>
      </c>
      <c r="AU433" s="15" t="s">
        <v>93</v>
      </c>
    </row>
    <row r="434" spans="2:65" s="12" customFormat="1" ht="11.25">
      <c r="B434" s="161"/>
      <c r="D434" s="157" t="s">
        <v>303</v>
      </c>
      <c r="E434" s="162" t="s">
        <v>1</v>
      </c>
      <c r="F434" s="163" t="s">
        <v>2269</v>
      </c>
      <c r="H434" s="164">
        <v>20.160000000000004</v>
      </c>
      <c r="I434" s="165"/>
      <c r="J434" s="165"/>
      <c r="M434" s="161"/>
      <c r="N434" s="166"/>
      <c r="X434" s="167"/>
      <c r="AT434" s="162" t="s">
        <v>303</v>
      </c>
      <c r="AU434" s="162" t="s">
        <v>93</v>
      </c>
      <c r="AV434" s="12" t="s">
        <v>93</v>
      </c>
      <c r="AW434" s="12" t="s">
        <v>5</v>
      </c>
      <c r="AX434" s="12" t="s">
        <v>87</v>
      </c>
      <c r="AY434" s="162" t="s">
        <v>219</v>
      </c>
    </row>
    <row r="435" spans="2:65" s="11" customFormat="1" ht="25.9" customHeight="1">
      <c r="B435" s="129"/>
      <c r="D435" s="130" t="s">
        <v>79</v>
      </c>
      <c r="E435" s="131" t="s">
        <v>957</v>
      </c>
      <c r="F435" s="131" t="s">
        <v>958</v>
      </c>
      <c r="I435" s="132"/>
      <c r="J435" s="132"/>
      <c r="K435" s="133">
        <f>BK435</f>
        <v>0</v>
      </c>
      <c r="M435" s="129"/>
      <c r="N435" s="134"/>
      <c r="Q435" s="135">
        <f>Q436</f>
        <v>0</v>
      </c>
      <c r="R435" s="135">
        <f>R436</f>
        <v>0</v>
      </c>
      <c r="T435" s="136">
        <f>T436</f>
        <v>0</v>
      </c>
      <c r="V435" s="136">
        <f>V436</f>
        <v>0</v>
      </c>
      <c r="X435" s="137">
        <f>X436</f>
        <v>0</v>
      </c>
      <c r="AR435" s="130" t="s">
        <v>93</v>
      </c>
      <c r="AT435" s="138" t="s">
        <v>79</v>
      </c>
      <c r="AU435" s="138" t="s">
        <v>80</v>
      </c>
      <c r="AY435" s="130" t="s">
        <v>219</v>
      </c>
      <c r="BK435" s="139">
        <f>BK436</f>
        <v>0</v>
      </c>
    </row>
    <row r="436" spans="2:65" s="11" customFormat="1" ht="22.9" customHeight="1">
      <c r="B436" s="129"/>
      <c r="D436" s="130" t="s">
        <v>79</v>
      </c>
      <c r="E436" s="140" t="s">
        <v>959</v>
      </c>
      <c r="F436" s="140" t="s">
        <v>960</v>
      </c>
      <c r="I436" s="132"/>
      <c r="J436" s="132"/>
      <c r="K436" s="141">
        <f>BK436</f>
        <v>0</v>
      </c>
      <c r="M436" s="129"/>
      <c r="N436" s="134"/>
      <c r="Q436" s="135">
        <f>Q437+SUM(Q438:Q440)</f>
        <v>0</v>
      </c>
      <c r="R436" s="135">
        <f>R437+SUM(R438:R440)</f>
        <v>0</v>
      </c>
      <c r="T436" s="136">
        <f>T437+SUM(T438:T440)</f>
        <v>0</v>
      </c>
      <c r="V436" s="136">
        <f>V437+SUM(V438:V440)</f>
        <v>0</v>
      </c>
      <c r="X436" s="137">
        <f>X437+SUM(X438:X440)</f>
        <v>0</v>
      </c>
      <c r="AR436" s="130" t="s">
        <v>93</v>
      </c>
      <c r="AT436" s="138" t="s">
        <v>79</v>
      </c>
      <c r="AU436" s="138" t="s">
        <v>87</v>
      </c>
      <c r="AY436" s="130" t="s">
        <v>219</v>
      </c>
      <c r="BK436" s="139">
        <f>BK437+SUM(BK438:BK440)</f>
        <v>0</v>
      </c>
    </row>
    <row r="437" spans="2:65" s="1" customFormat="1" ht="24.2" customHeight="1">
      <c r="B437" s="30"/>
      <c r="C437" s="142" t="s">
        <v>838</v>
      </c>
      <c r="D437" s="142" t="s">
        <v>220</v>
      </c>
      <c r="E437" s="143" t="s">
        <v>962</v>
      </c>
      <c r="F437" s="144" t="s">
        <v>963</v>
      </c>
      <c r="G437" s="145" t="s">
        <v>370</v>
      </c>
      <c r="H437" s="146">
        <v>2</v>
      </c>
      <c r="I437" s="147"/>
      <c r="J437" s="147"/>
      <c r="K437" s="148">
        <f>ROUND(P437*H437,2)</f>
        <v>0</v>
      </c>
      <c r="L437" s="149"/>
      <c r="M437" s="30"/>
      <c r="N437" s="150" t="s">
        <v>1</v>
      </c>
      <c r="O437" s="151" t="s">
        <v>43</v>
      </c>
      <c r="P437" s="152">
        <f>I437+J437</f>
        <v>0</v>
      </c>
      <c r="Q437" s="152">
        <f>ROUND(I437*H437,2)</f>
        <v>0</v>
      </c>
      <c r="R437" s="152">
        <f>ROUND(J437*H437,2)</f>
        <v>0</v>
      </c>
      <c r="T437" s="153">
        <f>S437*H437</f>
        <v>0</v>
      </c>
      <c r="U437" s="153">
        <v>0</v>
      </c>
      <c r="V437" s="153">
        <f>U437*H437</f>
        <v>0</v>
      </c>
      <c r="W437" s="153">
        <v>0</v>
      </c>
      <c r="X437" s="154">
        <f>W437*H437</f>
        <v>0</v>
      </c>
      <c r="AR437" s="155" t="s">
        <v>298</v>
      </c>
      <c r="AT437" s="155" t="s">
        <v>220</v>
      </c>
      <c r="AU437" s="155" t="s">
        <v>93</v>
      </c>
      <c r="AY437" s="15" t="s">
        <v>219</v>
      </c>
      <c r="BE437" s="156">
        <f>IF(O437="základní",K437,0)</f>
        <v>0</v>
      </c>
      <c r="BF437" s="156">
        <f>IF(O437="snížená",K437,0)</f>
        <v>0</v>
      </c>
      <c r="BG437" s="156">
        <f>IF(O437="zákl. přenesená",K437,0)</f>
        <v>0</v>
      </c>
      <c r="BH437" s="156">
        <f>IF(O437="sníž. přenesená",K437,0)</f>
        <v>0</v>
      </c>
      <c r="BI437" s="156">
        <f>IF(O437="nulová",K437,0)</f>
        <v>0</v>
      </c>
      <c r="BJ437" s="15" t="s">
        <v>87</v>
      </c>
      <c r="BK437" s="156">
        <f>ROUND(P437*H437,2)</f>
        <v>0</v>
      </c>
      <c r="BL437" s="15" t="s">
        <v>298</v>
      </c>
      <c r="BM437" s="155" t="s">
        <v>2270</v>
      </c>
    </row>
    <row r="438" spans="2:65" s="1" customFormat="1" ht="19.5">
      <c r="B438" s="30"/>
      <c r="D438" s="157" t="s">
        <v>226</v>
      </c>
      <c r="F438" s="158" t="s">
        <v>963</v>
      </c>
      <c r="I438" s="159"/>
      <c r="J438" s="159"/>
      <c r="M438" s="30"/>
      <c r="N438" s="160"/>
      <c r="X438" s="54"/>
      <c r="AT438" s="15" t="s">
        <v>226</v>
      </c>
      <c r="AU438" s="15" t="s">
        <v>93</v>
      </c>
    </row>
    <row r="439" spans="2:65" s="12" customFormat="1" ht="11.25">
      <c r="B439" s="161"/>
      <c r="D439" s="157" t="s">
        <v>303</v>
      </c>
      <c r="E439" s="162" t="s">
        <v>1</v>
      </c>
      <c r="F439" s="163" t="s">
        <v>93</v>
      </c>
      <c r="H439" s="164">
        <v>2</v>
      </c>
      <c r="I439" s="165"/>
      <c r="J439" s="165"/>
      <c r="M439" s="161"/>
      <c r="N439" s="166"/>
      <c r="X439" s="167"/>
      <c r="AT439" s="162" t="s">
        <v>303</v>
      </c>
      <c r="AU439" s="162" t="s">
        <v>93</v>
      </c>
      <c r="AV439" s="12" t="s">
        <v>93</v>
      </c>
      <c r="AW439" s="12" t="s">
        <v>5</v>
      </c>
      <c r="AX439" s="12" t="s">
        <v>87</v>
      </c>
      <c r="AY439" s="162" t="s">
        <v>219</v>
      </c>
    </row>
    <row r="440" spans="2:65" s="11" customFormat="1" ht="20.85" customHeight="1">
      <c r="B440" s="129"/>
      <c r="D440" s="130" t="s">
        <v>79</v>
      </c>
      <c r="E440" s="140" t="s">
        <v>871</v>
      </c>
      <c r="F440" s="140" t="s">
        <v>904</v>
      </c>
      <c r="I440" s="132"/>
      <c r="J440" s="132"/>
      <c r="K440" s="141">
        <f>BK440</f>
        <v>0</v>
      </c>
      <c r="M440" s="129"/>
      <c r="N440" s="134"/>
      <c r="Q440" s="135">
        <f>SUM(Q441:Q462)</f>
        <v>0</v>
      </c>
      <c r="R440" s="135">
        <f>SUM(R441:R462)</f>
        <v>0</v>
      </c>
      <c r="T440" s="136">
        <f>SUM(T441:T462)</f>
        <v>0</v>
      </c>
      <c r="V440" s="136">
        <f>SUM(V441:V462)</f>
        <v>0</v>
      </c>
      <c r="X440" s="137">
        <f>SUM(X441:X462)</f>
        <v>0</v>
      </c>
      <c r="AR440" s="130" t="s">
        <v>87</v>
      </c>
      <c r="AT440" s="138" t="s">
        <v>79</v>
      </c>
      <c r="AU440" s="138" t="s">
        <v>93</v>
      </c>
      <c r="AY440" s="130" t="s">
        <v>219</v>
      </c>
      <c r="BK440" s="139">
        <f>SUM(BK441:BK462)</f>
        <v>0</v>
      </c>
    </row>
    <row r="441" spans="2:65" s="1" customFormat="1" ht="24.2" customHeight="1">
      <c r="B441" s="30"/>
      <c r="C441" s="142" t="s">
        <v>842</v>
      </c>
      <c r="D441" s="142" t="s">
        <v>220</v>
      </c>
      <c r="E441" s="143" t="s">
        <v>911</v>
      </c>
      <c r="F441" s="144" t="s">
        <v>912</v>
      </c>
      <c r="G441" s="145" t="s">
        <v>565</v>
      </c>
      <c r="H441" s="146">
        <v>20.16</v>
      </c>
      <c r="I441" s="147"/>
      <c r="J441" s="147"/>
      <c r="K441" s="148">
        <f>ROUND(P441*H441,2)</f>
        <v>0</v>
      </c>
      <c r="L441" s="149"/>
      <c r="M441" s="30"/>
      <c r="N441" s="150" t="s">
        <v>1</v>
      </c>
      <c r="O441" s="151" t="s">
        <v>43</v>
      </c>
      <c r="P441" s="152">
        <f>I441+J441</f>
        <v>0</v>
      </c>
      <c r="Q441" s="152">
        <f>ROUND(I441*H441,2)</f>
        <v>0</v>
      </c>
      <c r="R441" s="152">
        <f>ROUND(J441*H441,2)</f>
        <v>0</v>
      </c>
      <c r="T441" s="153">
        <f>S441*H441</f>
        <v>0</v>
      </c>
      <c r="U441" s="153">
        <v>0</v>
      </c>
      <c r="V441" s="153">
        <f>U441*H441</f>
        <v>0</v>
      </c>
      <c r="W441" s="153">
        <v>0</v>
      </c>
      <c r="X441" s="154">
        <f>W441*H441</f>
        <v>0</v>
      </c>
      <c r="AR441" s="155" t="s">
        <v>158</v>
      </c>
      <c r="AT441" s="155" t="s">
        <v>220</v>
      </c>
      <c r="AU441" s="155" t="s">
        <v>150</v>
      </c>
      <c r="AY441" s="15" t="s">
        <v>219</v>
      </c>
      <c r="BE441" s="156">
        <f>IF(O441="základní",K441,0)</f>
        <v>0</v>
      </c>
      <c r="BF441" s="156">
        <f>IF(O441="snížená",K441,0)</f>
        <v>0</v>
      </c>
      <c r="BG441" s="156">
        <f>IF(O441="zákl. přenesená",K441,0)</f>
        <v>0</v>
      </c>
      <c r="BH441" s="156">
        <f>IF(O441="sníž. přenesená",K441,0)</f>
        <v>0</v>
      </c>
      <c r="BI441" s="156">
        <f>IF(O441="nulová",K441,0)</f>
        <v>0</v>
      </c>
      <c r="BJ441" s="15" t="s">
        <v>87</v>
      </c>
      <c r="BK441" s="156">
        <f>ROUND(P441*H441,2)</f>
        <v>0</v>
      </c>
      <c r="BL441" s="15" t="s">
        <v>158</v>
      </c>
      <c r="BM441" s="155" t="s">
        <v>2271</v>
      </c>
    </row>
    <row r="442" spans="2:65" s="1" customFormat="1" ht="19.5">
      <c r="B442" s="30"/>
      <c r="D442" s="157" t="s">
        <v>226</v>
      </c>
      <c r="F442" s="158" t="s">
        <v>914</v>
      </c>
      <c r="I442" s="159"/>
      <c r="J442" s="159"/>
      <c r="M442" s="30"/>
      <c r="N442" s="160"/>
      <c r="X442" s="54"/>
      <c r="AT442" s="15" t="s">
        <v>226</v>
      </c>
      <c r="AU442" s="15" t="s">
        <v>150</v>
      </c>
    </row>
    <row r="443" spans="2:65" s="12" customFormat="1" ht="11.25">
      <c r="B443" s="161"/>
      <c r="D443" s="157" t="s">
        <v>303</v>
      </c>
      <c r="E443" s="162" t="s">
        <v>1</v>
      </c>
      <c r="F443" s="163" t="s">
        <v>2269</v>
      </c>
      <c r="H443" s="164">
        <v>20.160000000000004</v>
      </c>
      <c r="I443" s="165"/>
      <c r="J443" s="165"/>
      <c r="M443" s="161"/>
      <c r="N443" s="166"/>
      <c r="X443" s="167"/>
      <c r="AT443" s="162" t="s">
        <v>303</v>
      </c>
      <c r="AU443" s="162" t="s">
        <v>150</v>
      </c>
      <c r="AV443" s="12" t="s">
        <v>93</v>
      </c>
      <c r="AW443" s="12" t="s">
        <v>5</v>
      </c>
      <c r="AX443" s="12" t="s">
        <v>80</v>
      </c>
      <c r="AY443" s="162" t="s">
        <v>219</v>
      </c>
    </row>
    <row r="444" spans="2:65" s="13" customFormat="1" ht="11.25">
      <c r="B444" s="171"/>
      <c r="D444" s="157" t="s">
        <v>303</v>
      </c>
      <c r="E444" s="172" t="s">
        <v>1</v>
      </c>
      <c r="F444" s="173" t="s">
        <v>362</v>
      </c>
      <c r="H444" s="174">
        <v>20.160000000000004</v>
      </c>
      <c r="I444" s="175"/>
      <c r="J444" s="175"/>
      <c r="M444" s="171"/>
      <c r="N444" s="176"/>
      <c r="X444" s="177"/>
      <c r="AT444" s="172" t="s">
        <v>303</v>
      </c>
      <c r="AU444" s="172" t="s">
        <v>150</v>
      </c>
      <c r="AV444" s="13" t="s">
        <v>158</v>
      </c>
      <c r="AW444" s="13" t="s">
        <v>4</v>
      </c>
      <c r="AX444" s="13" t="s">
        <v>87</v>
      </c>
      <c r="AY444" s="172" t="s">
        <v>219</v>
      </c>
    </row>
    <row r="445" spans="2:65" s="1" customFormat="1" ht="24.2" customHeight="1">
      <c r="B445" s="30"/>
      <c r="C445" s="142" t="s">
        <v>847</v>
      </c>
      <c r="D445" s="142" t="s">
        <v>220</v>
      </c>
      <c r="E445" s="143" t="s">
        <v>918</v>
      </c>
      <c r="F445" s="144" t="s">
        <v>919</v>
      </c>
      <c r="G445" s="145" t="s">
        <v>565</v>
      </c>
      <c r="H445" s="146">
        <v>141.12</v>
      </c>
      <c r="I445" s="147"/>
      <c r="J445" s="147"/>
      <c r="K445" s="148">
        <f>ROUND(P445*H445,2)</f>
        <v>0</v>
      </c>
      <c r="L445" s="149"/>
      <c r="M445" s="30"/>
      <c r="N445" s="150" t="s">
        <v>1</v>
      </c>
      <c r="O445" s="151" t="s">
        <v>43</v>
      </c>
      <c r="P445" s="152">
        <f>I445+J445</f>
        <v>0</v>
      </c>
      <c r="Q445" s="152">
        <f>ROUND(I445*H445,2)</f>
        <v>0</v>
      </c>
      <c r="R445" s="152">
        <f>ROUND(J445*H445,2)</f>
        <v>0</v>
      </c>
      <c r="T445" s="153">
        <f>S445*H445</f>
        <v>0</v>
      </c>
      <c r="U445" s="153">
        <v>0</v>
      </c>
      <c r="V445" s="153">
        <f>U445*H445</f>
        <v>0</v>
      </c>
      <c r="W445" s="153">
        <v>0</v>
      </c>
      <c r="X445" s="154">
        <f>W445*H445</f>
        <v>0</v>
      </c>
      <c r="AR445" s="155" t="s">
        <v>158</v>
      </c>
      <c r="AT445" s="155" t="s">
        <v>220</v>
      </c>
      <c r="AU445" s="155" t="s">
        <v>150</v>
      </c>
      <c r="AY445" s="15" t="s">
        <v>219</v>
      </c>
      <c r="BE445" s="156">
        <f>IF(O445="základní",K445,0)</f>
        <v>0</v>
      </c>
      <c r="BF445" s="156">
        <f>IF(O445="snížená",K445,0)</f>
        <v>0</v>
      </c>
      <c r="BG445" s="156">
        <f>IF(O445="zákl. přenesená",K445,0)</f>
        <v>0</v>
      </c>
      <c r="BH445" s="156">
        <f>IF(O445="sníž. přenesená",K445,0)</f>
        <v>0</v>
      </c>
      <c r="BI445" s="156">
        <f>IF(O445="nulová",K445,0)</f>
        <v>0</v>
      </c>
      <c r="BJ445" s="15" t="s">
        <v>87</v>
      </c>
      <c r="BK445" s="156">
        <f>ROUND(P445*H445,2)</f>
        <v>0</v>
      </c>
      <c r="BL445" s="15" t="s">
        <v>158</v>
      </c>
      <c r="BM445" s="155" t="s">
        <v>2272</v>
      </c>
    </row>
    <row r="446" spans="2:65" s="1" customFormat="1" ht="19.5">
      <c r="B446" s="30"/>
      <c r="D446" s="157" t="s">
        <v>226</v>
      </c>
      <c r="F446" s="158" t="s">
        <v>919</v>
      </c>
      <c r="I446" s="159"/>
      <c r="J446" s="159"/>
      <c r="M446" s="30"/>
      <c r="N446" s="160"/>
      <c r="X446" s="54"/>
      <c r="AT446" s="15" t="s">
        <v>226</v>
      </c>
      <c r="AU446" s="15" t="s">
        <v>150</v>
      </c>
    </row>
    <row r="447" spans="2:65" s="12" customFormat="1" ht="11.25">
      <c r="B447" s="161"/>
      <c r="D447" s="157" t="s">
        <v>303</v>
      </c>
      <c r="E447" s="162" t="s">
        <v>1</v>
      </c>
      <c r="F447" s="163" t="s">
        <v>2273</v>
      </c>
      <c r="H447" s="164">
        <v>141.12</v>
      </c>
      <c r="I447" s="165"/>
      <c r="J447" s="165"/>
      <c r="M447" s="161"/>
      <c r="N447" s="166"/>
      <c r="X447" s="167"/>
      <c r="AT447" s="162" t="s">
        <v>303</v>
      </c>
      <c r="AU447" s="162" t="s">
        <v>150</v>
      </c>
      <c r="AV447" s="12" t="s">
        <v>93</v>
      </c>
      <c r="AW447" s="12" t="s">
        <v>5</v>
      </c>
      <c r="AX447" s="12" t="s">
        <v>80</v>
      </c>
      <c r="AY447" s="162" t="s">
        <v>219</v>
      </c>
    </row>
    <row r="448" spans="2:65" s="13" customFormat="1" ht="11.25">
      <c r="B448" s="171"/>
      <c r="D448" s="157" t="s">
        <v>303</v>
      </c>
      <c r="E448" s="172" t="s">
        <v>1</v>
      </c>
      <c r="F448" s="173" t="s">
        <v>362</v>
      </c>
      <c r="H448" s="174">
        <v>141.12</v>
      </c>
      <c r="I448" s="175"/>
      <c r="J448" s="175"/>
      <c r="M448" s="171"/>
      <c r="N448" s="176"/>
      <c r="X448" s="177"/>
      <c r="AT448" s="172" t="s">
        <v>303</v>
      </c>
      <c r="AU448" s="172" t="s">
        <v>150</v>
      </c>
      <c r="AV448" s="13" t="s">
        <v>158</v>
      </c>
      <c r="AW448" s="13" t="s">
        <v>4</v>
      </c>
      <c r="AX448" s="13" t="s">
        <v>87</v>
      </c>
      <c r="AY448" s="172" t="s">
        <v>219</v>
      </c>
    </row>
    <row r="449" spans="2:65" s="1" customFormat="1" ht="24.2" customHeight="1">
      <c r="B449" s="30"/>
      <c r="C449" s="142" t="s">
        <v>851</v>
      </c>
      <c r="D449" s="142" t="s">
        <v>220</v>
      </c>
      <c r="E449" s="143" t="s">
        <v>923</v>
      </c>
      <c r="F449" s="144" t="s">
        <v>924</v>
      </c>
      <c r="G449" s="145" t="s">
        <v>565</v>
      </c>
      <c r="H449" s="146">
        <v>20.16</v>
      </c>
      <c r="I449" s="147"/>
      <c r="J449" s="147"/>
      <c r="K449" s="148">
        <f>ROUND(P449*H449,2)</f>
        <v>0</v>
      </c>
      <c r="L449" s="149"/>
      <c r="M449" s="30"/>
      <c r="N449" s="150" t="s">
        <v>1</v>
      </c>
      <c r="O449" s="151" t="s">
        <v>43</v>
      </c>
      <c r="P449" s="152">
        <f>I449+J449</f>
        <v>0</v>
      </c>
      <c r="Q449" s="152">
        <f>ROUND(I449*H449,2)</f>
        <v>0</v>
      </c>
      <c r="R449" s="152">
        <f>ROUND(J449*H449,2)</f>
        <v>0</v>
      </c>
      <c r="T449" s="153">
        <f>S449*H449</f>
        <v>0</v>
      </c>
      <c r="U449" s="153">
        <v>0</v>
      </c>
      <c r="V449" s="153">
        <f>U449*H449</f>
        <v>0</v>
      </c>
      <c r="W449" s="153">
        <v>0</v>
      </c>
      <c r="X449" s="154">
        <f>W449*H449</f>
        <v>0</v>
      </c>
      <c r="AR449" s="155" t="s">
        <v>158</v>
      </c>
      <c r="AT449" s="155" t="s">
        <v>220</v>
      </c>
      <c r="AU449" s="155" t="s">
        <v>150</v>
      </c>
      <c r="AY449" s="15" t="s">
        <v>219</v>
      </c>
      <c r="BE449" s="156">
        <f>IF(O449="základní",K449,0)</f>
        <v>0</v>
      </c>
      <c r="BF449" s="156">
        <f>IF(O449="snížená",K449,0)</f>
        <v>0</v>
      </c>
      <c r="BG449" s="156">
        <f>IF(O449="zákl. přenesená",K449,0)</f>
        <v>0</v>
      </c>
      <c r="BH449" s="156">
        <f>IF(O449="sníž. přenesená",K449,0)</f>
        <v>0</v>
      </c>
      <c r="BI449" s="156">
        <f>IF(O449="nulová",K449,0)</f>
        <v>0</v>
      </c>
      <c r="BJ449" s="15" t="s">
        <v>87</v>
      </c>
      <c r="BK449" s="156">
        <f>ROUND(P449*H449,2)</f>
        <v>0</v>
      </c>
      <c r="BL449" s="15" t="s">
        <v>158</v>
      </c>
      <c r="BM449" s="155" t="s">
        <v>2274</v>
      </c>
    </row>
    <row r="450" spans="2:65" s="1" customFormat="1" ht="19.5">
      <c r="B450" s="30"/>
      <c r="D450" s="157" t="s">
        <v>226</v>
      </c>
      <c r="F450" s="158" t="s">
        <v>926</v>
      </c>
      <c r="I450" s="159"/>
      <c r="J450" s="159"/>
      <c r="M450" s="30"/>
      <c r="N450" s="160"/>
      <c r="X450" s="54"/>
      <c r="AT450" s="15" t="s">
        <v>226</v>
      </c>
      <c r="AU450" s="15" t="s">
        <v>150</v>
      </c>
    </row>
    <row r="451" spans="2:65" s="12" customFormat="1" ht="11.25">
      <c r="B451" s="161"/>
      <c r="D451" s="157" t="s">
        <v>303</v>
      </c>
      <c r="E451" s="162" t="s">
        <v>1</v>
      </c>
      <c r="F451" s="163" t="s">
        <v>2269</v>
      </c>
      <c r="H451" s="164">
        <v>20.160000000000004</v>
      </c>
      <c r="I451" s="165"/>
      <c r="J451" s="165"/>
      <c r="M451" s="161"/>
      <c r="N451" s="166"/>
      <c r="X451" s="167"/>
      <c r="AT451" s="162" t="s">
        <v>303</v>
      </c>
      <c r="AU451" s="162" t="s">
        <v>150</v>
      </c>
      <c r="AV451" s="12" t="s">
        <v>93</v>
      </c>
      <c r="AW451" s="12" t="s">
        <v>5</v>
      </c>
      <c r="AX451" s="12" t="s">
        <v>80</v>
      </c>
      <c r="AY451" s="162" t="s">
        <v>219</v>
      </c>
    </row>
    <row r="452" spans="2:65" s="13" customFormat="1" ht="11.25">
      <c r="B452" s="171"/>
      <c r="D452" s="157" t="s">
        <v>303</v>
      </c>
      <c r="E452" s="172" t="s">
        <v>1</v>
      </c>
      <c r="F452" s="173" t="s">
        <v>362</v>
      </c>
      <c r="H452" s="174">
        <v>20.160000000000004</v>
      </c>
      <c r="I452" s="175"/>
      <c r="J452" s="175"/>
      <c r="M452" s="171"/>
      <c r="N452" s="176"/>
      <c r="X452" s="177"/>
      <c r="AT452" s="172" t="s">
        <v>303</v>
      </c>
      <c r="AU452" s="172" t="s">
        <v>150</v>
      </c>
      <c r="AV452" s="13" t="s">
        <v>158</v>
      </c>
      <c r="AW452" s="13" t="s">
        <v>4</v>
      </c>
      <c r="AX452" s="13" t="s">
        <v>87</v>
      </c>
      <c r="AY452" s="172" t="s">
        <v>219</v>
      </c>
    </row>
    <row r="453" spans="2:65" s="1" customFormat="1" ht="33" customHeight="1">
      <c r="B453" s="30"/>
      <c r="C453" s="142" t="s">
        <v>857</v>
      </c>
      <c r="D453" s="142" t="s">
        <v>220</v>
      </c>
      <c r="E453" s="143" t="s">
        <v>928</v>
      </c>
      <c r="F453" s="144" t="s">
        <v>929</v>
      </c>
      <c r="G453" s="145" t="s">
        <v>565</v>
      </c>
      <c r="H453" s="146">
        <v>40.32</v>
      </c>
      <c r="I453" s="147"/>
      <c r="J453" s="147"/>
      <c r="K453" s="148">
        <f>ROUND(P453*H453,2)</f>
        <v>0</v>
      </c>
      <c r="L453" s="149"/>
      <c r="M453" s="30"/>
      <c r="N453" s="150" t="s">
        <v>1</v>
      </c>
      <c r="O453" s="151" t="s">
        <v>43</v>
      </c>
      <c r="P453" s="152">
        <f>I453+J453</f>
        <v>0</v>
      </c>
      <c r="Q453" s="152">
        <f>ROUND(I453*H453,2)</f>
        <v>0</v>
      </c>
      <c r="R453" s="152">
        <f>ROUND(J453*H453,2)</f>
        <v>0</v>
      </c>
      <c r="T453" s="153">
        <f>S453*H453</f>
        <v>0</v>
      </c>
      <c r="U453" s="153">
        <v>0</v>
      </c>
      <c r="V453" s="153">
        <f>U453*H453</f>
        <v>0</v>
      </c>
      <c r="W453" s="153">
        <v>0</v>
      </c>
      <c r="X453" s="154">
        <f>W453*H453</f>
        <v>0</v>
      </c>
      <c r="AR453" s="155" t="s">
        <v>158</v>
      </c>
      <c r="AT453" s="155" t="s">
        <v>220</v>
      </c>
      <c r="AU453" s="155" t="s">
        <v>150</v>
      </c>
      <c r="AY453" s="15" t="s">
        <v>219</v>
      </c>
      <c r="BE453" s="156">
        <f>IF(O453="základní",K453,0)</f>
        <v>0</v>
      </c>
      <c r="BF453" s="156">
        <f>IF(O453="snížená",K453,0)</f>
        <v>0</v>
      </c>
      <c r="BG453" s="156">
        <f>IF(O453="zákl. přenesená",K453,0)</f>
        <v>0</v>
      </c>
      <c r="BH453" s="156">
        <f>IF(O453="sníž. přenesená",K453,0)</f>
        <v>0</v>
      </c>
      <c r="BI453" s="156">
        <f>IF(O453="nulová",K453,0)</f>
        <v>0</v>
      </c>
      <c r="BJ453" s="15" t="s">
        <v>87</v>
      </c>
      <c r="BK453" s="156">
        <f>ROUND(P453*H453,2)</f>
        <v>0</v>
      </c>
      <c r="BL453" s="15" t="s">
        <v>158</v>
      </c>
      <c r="BM453" s="155" t="s">
        <v>2275</v>
      </c>
    </row>
    <row r="454" spans="2:65" s="1" customFormat="1" ht="29.25">
      <c r="B454" s="30"/>
      <c r="D454" s="157" t="s">
        <v>226</v>
      </c>
      <c r="F454" s="158" t="s">
        <v>931</v>
      </c>
      <c r="I454" s="159"/>
      <c r="J454" s="159"/>
      <c r="M454" s="30"/>
      <c r="N454" s="160"/>
      <c r="X454" s="54"/>
      <c r="AT454" s="15" t="s">
        <v>226</v>
      </c>
      <c r="AU454" s="15" t="s">
        <v>150</v>
      </c>
    </row>
    <row r="455" spans="2:65" s="12" customFormat="1" ht="11.25">
      <c r="B455" s="161"/>
      <c r="D455" s="157" t="s">
        <v>303</v>
      </c>
      <c r="E455" s="162" t="s">
        <v>1</v>
      </c>
      <c r="F455" s="163" t="s">
        <v>2276</v>
      </c>
      <c r="H455" s="164">
        <v>40.320000000000007</v>
      </c>
      <c r="I455" s="165"/>
      <c r="J455" s="165"/>
      <c r="M455" s="161"/>
      <c r="N455" s="166"/>
      <c r="X455" s="167"/>
      <c r="AT455" s="162" t="s">
        <v>303</v>
      </c>
      <c r="AU455" s="162" t="s">
        <v>150</v>
      </c>
      <c r="AV455" s="12" t="s">
        <v>93</v>
      </c>
      <c r="AW455" s="12" t="s">
        <v>5</v>
      </c>
      <c r="AX455" s="12" t="s">
        <v>80</v>
      </c>
      <c r="AY455" s="162" t="s">
        <v>219</v>
      </c>
    </row>
    <row r="456" spans="2:65" s="13" customFormat="1" ht="11.25">
      <c r="B456" s="171"/>
      <c r="D456" s="157" t="s">
        <v>303</v>
      </c>
      <c r="E456" s="172" t="s">
        <v>1</v>
      </c>
      <c r="F456" s="173" t="s">
        <v>362</v>
      </c>
      <c r="H456" s="174">
        <v>40.320000000000007</v>
      </c>
      <c r="I456" s="175"/>
      <c r="J456" s="175"/>
      <c r="M456" s="171"/>
      <c r="N456" s="176"/>
      <c r="X456" s="177"/>
      <c r="AT456" s="172" t="s">
        <v>303</v>
      </c>
      <c r="AU456" s="172" t="s">
        <v>150</v>
      </c>
      <c r="AV456" s="13" t="s">
        <v>158</v>
      </c>
      <c r="AW456" s="13" t="s">
        <v>4</v>
      </c>
      <c r="AX456" s="13" t="s">
        <v>87</v>
      </c>
      <c r="AY456" s="172" t="s">
        <v>219</v>
      </c>
    </row>
    <row r="457" spans="2:65" s="1" customFormat="1" ht="24.2" customHeight="1">
      <c r="B457" s="30"/>
      <c r="C457" s="142" t="s">
        <v>861</v>
      </c>
      <c r="D457" s="142" t="s">
        <v>220</v>
      </c>
      <c r="E457" s="143" t="s">
        <v>934</v>
      </c>
      <c r="F457" s="144" t="s">
        <v>935</v>
      </c>
      <c r="G457" s="145" t="s">
        <v>565</v>
      </c>
      <c r="H457" s="146">
        <v>3</v>
      </c>
      <c r="I457" s="147"/>
      <c r="J457" s="147"/>
      <c r="K457" s="148">
        <f>ROUND(P457*H457,2)</f>
        <v>0</v>
      </c>
      <c r="L457" s="149"/>
      <c r="M457" s="30"/>
      <c r="N457" s="150" t="s">
        <v>1</v>
      </c>
      <c r="O457" s="151" t="s">
        <v>43</v>
      </c>
      <c r="P457" s="152">
        <f>I457+J457</f>
        <v>0</v>
      </c>
      <c r="Q457" s="152">
        <f>ROUND(I457*H457,2)</f>
        <v>0</v>
      </c>
      <c r="R457" s="152">
        <f>ROUND(J457*H457,2)</f>
        <v>0</v>
      </c>
      <c r="T457" s="153">
        <f>S457*H457</f>
        <v>0</v>
      </c>
      <c r="U457" s="153">
        <v>0</v>
      </c>
      <c r="V457" s="153">
        <f>U457*H457</f>
        <v>0</v>
      </c>
      <c r="W457" s="153">
        <v>0</v>
      </c>
      <c r="X457" s="154">
        <f>W457*H457</f>
        <v>0</v>
      </c>
      <c r="AR457" s="155" t="s">
        <v>158</v>
      </c>
      <c r="AT457" s="155" t="s">
        <v>220</v>
      </c>
      <c r="AU457" s="155" t="s">
        <v>150</v>
      </c>
      <c r="AY457" s="15" t="s">
        <v>219</v>
      </c>
      <c r="BE457" s="156">
        <f>IF(O457="základní",K457,0)</f>
        <v>0</v>
      </c>
      <c r="BF457" s="156">
        <f>IF(O457="snížená",K457,0)</f>
        <v>0</v>
      </c>
      <c r="BG457" s="156">
        <f>IF(O457="zákl. přenesená",K457,0)</f>
        <v>0</v>
      </c>
      <c r="BH457" s="156">
        <f>IF(O457="sníž. přenesená",K457,0)</f>
        <v>0</v>
      </c>
      <c r="BI457" s="156">
        <f>IF(O457="nulová",K457,0)</f>
        <v>0</v>
      </c>
      <c r="BJ457" s="15" t="s">
        <v>87</v>
      </c>
      <c r="BK457" s="156">
        <f>ROUND(P457*H457,2)</f>
        <v>0</v>
      </c>
      <c r="BL457" s="15" t="s">
        <v>158</v>
      </c>
      <c r="BM457" s="155" t="s">
        <v>2277</v>
      </c>
    </row>
    <row r="458" spans="2:65" s="1" customFormat="1" ht="29.25">
      <c r="B458" s="30"/>
      <c r="D458" s="157" t="s">
        <v>226</v>
      </c>
      <c r="F458" s="158" t="s">
        <v>937</v>
      </c>
      <c r="I458" s="159"/>
      <c r="J458" s="159"/>
      <c r="M458" s="30"/>
      <c r="N458" s="160"/>
      <c r="X458" s="54"/>
      <c r="AT458" s="15" t="s">
        <v>226</v>
      </c>
      <c r="AU458" s="15" t="s">
        <v>150</v>
      </c>
    </row>
    <row r="459" spans="2:65" s="12" customFormat="1" ht="11.25">
      <c r="B459" s="161"/>
      <c r="D459" s="157" t="s">
        <v>303</v>
      </c>
      <c r="E459" s="162" t="s">
        <v>1</v>
      </c>
      <c r="F459" s="163" t="s">
        <v>1400</v>
      </c>
      <c r="H459" s="164">
        <v>3</v>
      </c>
      <c r="I459" s="165"/>
      <c r="J459" s="165"/>
      <c r="M459" s="161"/>
      <c r="N459" s="166"/>
      <c r="X459" s="167"/>
      <c r="AT459" s="162" t="s">
        <v>303</v>
      </c>
      <c r="AU459" s="162" t="s">
        <v>150</v>
      </c>
      <c r="AV459" s="12" t="s">
        <v>93</v>
      </c>
      <c r="AW459" s="12" t="s">
        <v>5</v>
      </c>
      <c r="AX459" s="12" t="s">
        <v>87</v>
      </c>
      <c r="AY459" s="162" t="s">
        <v>219</v>
      </c>
    </row>
    <row r="460" spans="2:65" s="1" customFormat="1" ht="24.2" customHeight="1">
      <c r="B460" s="30"/>
      <c r="C460" s="142" t="s">
        <v>866</v>
      </c>
      <c r="D460" s="142" t="s">
        <v>220</v>
      </c>
      <c r="E460" s="143" t="s">
        <v>1806</v>
      </c>
      <c r="F460" s="144" t="s">
        <v>1807</v>
      </c>
      <c r="G460" s="145" t="s">
        <v>565</v>
      </c>
      <c r="H460" s="146">
        <v>5</v>
      </c>
      <c r="I460" s="147"/>
      <c r="J460" s="147"/>
      <c r="K460" s="148">
        <f>ROUND(P460*H460,2)</f>
        <v>0</v>
      </c>
      <c r="L460" s="149"/>
      <c r="M460" s="30"/>
      <c r="N460" s="150" t="s">
        <v>1</v>
      </c>
      <c r="O460" s="151" t="s">
        <v>43</v>
      </c>
      <c r="P460" s="152">
        <f>I460+J460</f>
        <v>0</v>
      </c>
      <c r="Q460" s="152">
        <f>ROUND(I460*H460,2)</f>
        <v>0</v>
      </c>
      <c r="R460" s="152">
        <f>ROUND(J460*H460,2)</f>
        <v>0</v>
      </c>
      <c r="T460" s="153">
        <f>S460*H460</f>
        <v>0</v>
      </c>
      <c r="U460" s="153">
        <v>0</v>
      </c>
      <c r="V460" s="153">
        <f>U460*H460</f>
        <v>0</v>
      </c>
      <c r="W460" s="153">
        <v>0</v>
      </c>
      <c r="X460" s="154">
        <f>W460*H460</f>
        <v>0</v>
      </c>
      <c r="AR460" s="155" t="s">
        <v>158</v>
      </c>
      <c r="AT460" s="155" t="s">
        <v>220</v>
      </c>
      <c r="AU460" s="155" t="s">
        <v>150</v>
      </c>
      <c r="AY460" s="15" t="s">
        <v>219</v>
      </c>
      <c r="BE460" s="156">
        <f>IF(O460="základní",K460,0)</f>
        <v>0</v>
      </c>
      <c r="BF460" s="156">
        <f>IF(O460="snížená",K460,0)</f>
        <v>0</v>
      </c>
      <c r="BG460" s="156">
        <f>IF(O460="zákl. přenesená",K460,0)</f>
        <v>0</v>
      </c>
      <c r="BH460" s="156">
        <f>IF(O460="sníž. přenesená",K460,0)</f>
        <v>0</v>
      </c>
      <c r="BI460" s="156">
        <f>IF(O460="nulová",K460,0)</f>
        <v>0</v>
      </c>
      <c r="BJ460" s="15" t="s">
        <v>87</v>
      </c>
      <c r="BK460" s="156">
        <f>ROUND(P460*H460,2)</f>
        <v>0</v>
      </c>
      <c r="BL460" s="15" t="s">
        <v>158</v>
      </c>
      <c r="BM460" s="155" t="s">
        <v>2278</v>
      </c>
    </row>
    <row r="461" spans="2:65" s="1" customFormat="1" ht="29.25">
      <c r="B461" s="30"/>
      <c r="D461" s="157" t="s">
        <v>226</v>
      </c>
      <c r="F461" s="158" t="s">
        <v>1809</v>
      </c>
      <c r="I461" s="159"/>
      <c r="J461" s="159"/>
      <c r="M461" s="30"/>
      <c r="N461" s="160"/>
      <c r="X461" s="54"/>
      <c r="AT461" s="15" t="s">
        <v>226</v>
      </c>
      <c r="AU461" s="15" t="s">
        <v>150</v>
      </c>
    </row>
    <row r="462" spans="2:65" s="12" customFormat="1" ht="11.25">
      <c r="B462" s="161"/>
      <c r="D462" s="157" t="s">
        <v>303</v>
      </c>
      <c r="E462" s="162" t="s">
        <v>1</v>
      </c>
      <c r="F462" s="163" t="s">
        <v>218</v>
      </c>
      <c r="H462" s="164">
        <v>5</v>
      </c>
      <c r="I462" s="165"/>
      <c r="J462" s="165"/>
      <c r="M462" s="161"/>
      <c r="N462" s="188"/>
      <c r="O462" s="189"/>
      <c r="P462" s="189"/>
      <c r="Q462" s="189"/>
      <c r="R462" s="189"/>
      <c r="S462" s="189"/>
      <c r="T462" s="189"/>
      <c r="U462" s="189"/>
      <c r="V462" s="189"/>
      <c r="W462" s="189"/>
      <c r="X462" s="190"/>
      <c r="AT462" s="162" t="s">
        <v>303</v>
      </c>
      <c r="AU462" s="162" t="s">
        <v>150</v>
      </c>
      <c r="AV462" s="12" t="s">
        <v>93</v>
      </c>
      <c r="AW462" s="12" t="s">
        <v>5</v>
      </c>
      <c r="AX462" s="12" t="s">
        <v>87</v>
      </c>
      <c r="AY462" s="162" t="s">
        <v>219</v>
      </c>
    </row>
    <row r="463" spans="2:65" s="1" customFormat="1" ht="6.95" customHeight="1">
      <c r="B463" s="42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30"/>
    </row>
  </sheetData>
  <sheetProtection algorithmName="SHA-512" hashValue="rRfhD3Nj+OW2NFH4U/nvHIFB0dGYzzcqYDYcJxDCXitXTPvFPAV8ekezRbwdoV4V1q6fsLAPM05v+Bzuh/CXFA==" saltValue="xW4S+CQGV/eEomneFPex+AMyN0LZ4GmiNF7BTkD3P9PwEZe+TKZuBC4zgeYtkP+vQ27yUmockomS2vnO8r3dkw==" spinCount="100000" sheet="1" objects="1" scenarios="1" formatColumns="0" formatRows="0" autoFilter="0"/>
  <autoFilter ref="C131:L462" xr:uid="{00000000-0009-0000-0000-00000B000000}"/>
  <mergeCells count="12">
    <mergeCell ref="E124:H124"/>
    <mergeCell ref="M2:Z2"/>
    <mergeCell ref="E84:H84"/>
    <mergeCell ref="E86:H86"/>
    <mergeCell ref="E88:H88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48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128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2279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ROUND(K132,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ROUND((SUM(BE132:BE488)),  2)</f>
        <v>0</v>
      </c>
      <c r="I37" s="99">
        <v>0.21</v>
      </c>
      <c r="K37" s="86">
        <f>ROUND(((SUM(BE132:BE488))*I37),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ROUND((SUM(BF132:BF488)),  2)</f>
        <v>0</v>
      </c>
      <c r="I38" s="99">
        <v>0.12</v>
      </c>
      <c r="K38" s="86">
        <f>ROUND(((SUM(BF132:BF488))*I38),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ROUND((SUM(BG132:BG488)),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ROUND((SUM(BH132:BH488)),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ROUND((SUM(BI132:BI488)),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2022_4.11 - IO 07.1  Tlakový řad T1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Q132</f>
        <v>0</v>
      </c>
      <c r="J97" s="64">
        <f t="shared" si="0"/>
        <v>0</v>
      </c>
      <c r="K97" s="64">
        <f>K132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K133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K134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Q247</f>
        <v>0</v>
      </c>
      <c r="J100" s="118">
        <f>R247</f>
        <v>0</v>
      </c>
      <c r="K100" s="118">
        <f>K247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Q251</f>
        <v>0</v>
      </c>
      <c r="J101" s="118">
        <f>R251</f>
        <v>0</v>
      </c>
      <c r="K101" s="118">
        <f>K251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Q255</f>
        <v>0</v>
      </c>
      <c r="J102" s="118">
        <f>R255</f>
        <v>0</v>
      </c>
      <c r="K102" s="118">
        <f>K255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Q265</f>
        <v>0</v>
      </c>
      <c r="J103" s="118">
        <f>R265</f>
        <v>0</v>
      </c>
      <c r="K103" s="118">
        <f>K265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Q297</f>
        <v>0</v>
      </c>
      <c r="J104" s="118">
        <f>R297</f>
        <v>0</v>
      </c>
      <c r="K104" s="118">
        <f>K297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Q301</f>
        <v>0</v>
      </c>
      <c r="J105" s="118">
        <f>R301</f>
        <v>0</v>
      </c>
      <c r="K105" s="118">
        <f>K301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Q435</f>
        <v>0</v>
      </c>
      <c r="J106" s="118">
        <f>R435</f>
        <v>0</v>
      </c>
      <c r="K106" s="118">
        <f>K435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Q448</f>
        <v>0</v>
      </c>
      <c r="J107" s="118">
        <f>R448</f>
        <v>0</v>
      </c>
      <c r="K107" s="118">
        <f>K448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Q477</f>
        <v>0</v>
      </c>
      <c r="J108" s="118">
        <f>R477</f>
        <v>0</v>
      </c>
      <c r="K108" s="118">
        <f>K477</f>
        <v>0</v>
      </c>
      <c r="M108" s="115"/>
    </row>
    <row r="109" spans="2:47" s="8" customFormat="1" ht="24.95" customHeight="1">
      <c r="B109" s="111"/>
      <c r="D109" s="112" t="s">
        <v>344</v>
      </c>
      <c r="E109" s="113"/>
      <c r="F109" s="113"/>
      <c r="G109" s="113"/>
      <c r="H109" s="113"/>
      <c r="I109" s="114">
        <f>Q484</f>
        <v>0</v>
      </c>
      <c r="J109" s="114">
        <f>R484</f>
        <v>0</v>
      </c>
      <c r="K109" s="114">
        <f>K484</f>
        <v>0</v>
      </c>
      <c r="M109" s="111"/>
    </row>
    <row r="110" spans="2:47" s="9" customFormat="1" ht="19.899999999999999" customHeight="1">
      <c r="B110" s="115"/>
      <c r="D110" s="116" t="s">
        <v>345</v>
      </c>
      <c r="E110" s="117"/>
      <c r="F110" s="117"/>
      <c r="G110" s="117"/>
      <c r="H110" s="117"/>
      <c r="I110" s="118">
        <f>Q485</f>
        <v>0</v>
      </c>
      <c r="J110" s="118">
        <f>R485</f>
        <v>0</v>
      </c>
      <c r="K110" s="118">
        <f>K485</f>
        <v>0</v>
      </c>
      <c r="M110" s="115"/>
    </row>
    <row r="111" spans="2:47" s="1" customFormat="1" ht="21.75" customHeight="1">
      <c r="B111" s="30"/>
      <c r="M111" s="30"/>
    </row>
    <row r="112" spans="2:47" s="1" customFormat="1" ht="6.95" customHeight="1"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30"/>
    </row>
    <row r="116" spans="2:13" s="1" customFormat="1" ht="6.95" customHeight="1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0"/>
    </row>
    <row r="117" spans="2:13" s="1" customFormat="1" ht="24.95" customHeight="1">
      <c r="B117" s="30"/>
      <c r="C117" s="19" t="s">
        <v>199</v>
      </c>
      <c r="M117" s="30"/>
    </row>
    <row r="118" spans="2:13" s="1" customFormat="1" ht="6.95" customHeight="1">
      <c r="B118" s="30"/>
      <c r="M118" s="30"/>
    </row>
    <row r="119" spans="2:13" s="1" customFormat="1" ht="12" customHeight="1">
      <c r="B119" s="30"/>
      <c r="C119" s="25" t="s">
        <v>17</v>
      </c>
      <c r="M119" s="30"/>
    </row>
    <row r="120" spans="2:13" s="1" customFormat="1" ht="16.5" customHeight="1">
      <c r="B120" s="30"/>
      <c r="E120" s="234" t="str">
        <f>E7</f>
        <v>Splašková kanalizace Lada</v>
      </c>
      <c r="F120" s="235"/>
      <c r="G120" s="235"/>
      <c r="H120" s="235"/>
      <c r="M120" s="30"/>
    </row>
    <row r="121" spans="2:13" ht="12" customHeight="1">
      <c r="B121" s="18"/>
      <c r="C121" s="25" t="s">
        <v>170</v>
      </c>
      <c r="M121" s="18"/>
    </row>
    <row r="122" spans="2:13" s="1" customFormat="1" ht="16.5" customHeight="1">
      <c r="B122" s="30"/>
      <c r="E122" s="234" t="s">
        <v>171</v>
      </c>
      <c r="F122" s="236"/>
      <c r="G122" s="236"/>
      <c r="H122" s="236"/>
      <c r="M122" s="30"/>
    </row>
    <row r="123" spans="2:13" s="1" customFormat="1" ht="12" customHeight="1">
      <c r="B123" s="30"/>
      <c r="C123" s="25" t="s">
        <v>172</v>
      </c>
      <c r="M123" s="30"/>
    </row>
    <row r="124" spans="2:13" s="1" customFormat="1" ht="16.5" customHeight="1">
      <c r="B124" s="30"/>
      <c r="E124" s="195" t="str">
        <f>E11</f>
        <v>2022_4.11 - IO 07.1  Tlakový řad T1</v>
      </c>
      <c r="F124" s="236"/>
      <c r="G124" s="236"/>
      <c r="H124" s="236"/>
      <c r="M124" s="30"/>
    </row>
    <row r="125" spans="2:13" s="1" customFormat="1" ht="6.95" customHeight="1">
      <c r="B125" s="30"/>
      <c r="M125" s="30"/>
    </row>
    <row r="126" spans="2:13" s="1" customFormat="1" ht="12" customHeight="1">
      <c r="B126" s="30"/>
      <c r="C126" s="25" t="s">
        <v>21</v>
      </c>
      <c r="F126" s="23" t="str">
        <f>F14</f>
        <v>Česká Lípa</v>
      </c>
      <c r="I126" s="25" t="s">
        <v>23</v>
      </c>
      <c r="J126" s="50" t="str">
        <f>IF(J14="","",J14)</f>
        <v>2. 4. 2025</v>
      </c>
      <c r="M126" s="30"/>
    </row>
    <row r="127" spans="2:13" s="1" customFormat="1" ht="6.95" customHeight="1">
      <c r="B127" s="30"/>
      <c r="M127" s="30"/>
    </row>
    <row r="128" spans="2:13" s="1" customFormat="1" ht="25.7" customHeight="1">
      <c r="B128" s="30"/>
      <c r="C128" s="25" t="s">
        <v>25</v>
      </c>
      <c r="F128" s="23" t="str">
        <f>E17</f>
        <v>Město Česká Lípa</v>
      </c>
      <c r="I128" s="25" t="s">
        <v>32</v>
      </c>
      <c r="J128" s="28" t="str">
        <f>E23</f>
        <v>Vodohospodářský rozvoj a výstavba a.s.</v>
      </c>
      <c r="M128" s="30"/>
    </row>
    <row r="129" spans="2:65" s="1" customFormat="1" ht="15.2" customHeight="1">
      <c r="B129" s="30"/>
      <c r="C129" s="25" t="s">
        <v>30</v>
      </c>
      <c r="F129" s="23" t="str">
        <f>IF(E20="","",E20)</f>
        <v>Vyplň údaj</v>
      </c>
      <c r="I129" s="25" t="s">
        <v>35</v>
      </c>
      <c r="J129" s="28" t="str">
        <f>E26</f>
        <v>Dvořák</v>
      </c>
      <c r="M129" s="30"/>
    </row>
    <row r="130" spans="2:65" s="1" customFormat="1" ht="10.35" customHeight="1">
      <c r="B130" s="30"/>
      <c r="M130" s="30"/>
    </row>
    <row r="131" spans="2:65" s="10" customFormat="1" ht="29.25" customHeight="1">
      <c r="B131" s="119"/>
      <c r="C131" s="120" t="s">
        <v>200</v>
      </c>
      <c r="D131" s="121" t="s">
        <v>63</v>
      </c>
      <c r="E131" s="121" t="s">
        <v>59</v>
      </c>
      <c r="F131" s="121" t="s">
        <v>60</v>
      </c>
      <c r="G131" s="121" t="s">
        <v>201</v>
      </c>
      <c r="H131" s="121" t="s">
        <v>202</v>
      </c>
      <c r="I131" s="121" t="s">
        <v>203</v>
      </c>
      <c r="J131" s="121" t="s">
        <v>204</v>
      </c>
      <c r="K131" s="122" t="s">
        <v>190</v>
      </c>
      <c r="L131" s="123" t="s">
        <v>205</v>
      </c>
      <c r="M131" s="119"/>
      <c r="N131" s="57" t="s">
        <v>1</v>
      </c>
      <c r="O131" s="58" t="s">
        <v>42</v>
      </c>
      <c r="P131" s="58" t="s">
        <v>206</v>
      </c>
      <c r="Q131" s="58" t="s">
        <v>207</v>
      </c>
      <c r="R131" s="58" t="s">
        <v>208</v>
      </c>
      <c r="S131" s="58" t="s">
        <v>209</v>
      </c>
      <c r="T131" s="58" t="s">
        <v>210</v>
      </c>
      <c r="U131" s="58" t="s">
        <v>211</v>
      </c>
      <c r="V131" s="58" t="s">
        <v>212</v>
      </c>
      <c r="W131" s="58" t="s">
        <v>213</v>
      </c>
      <c r="X131" s="59" t="s">
        <v>214</v>
      </c>
    </row>
    <row r="132" spans="2:65" s="1" customFormat="1" ht="22.9" customHeight="1">
      <c r="B132" s="30"/>
      <c r="C132" s="62" t="s">
        <v>215</v>
      </c>
      <c r="K132" s="124">
        <f>BK132</f>
        <v>0</v>
      </c>
      <c r="M132" s="30"/>
      <c r="N132" s="60"/>
      <c r="O132" s="51"/>
      <c r="P132" s="51"/>
      <c r="Q132" s="125">
        <f>Q133+Q484</f>
        <v>0</v>
      </c>
      <c r="R132" s="125">
        <f>R133+R484</f>
        <v>0</v>
      </c>
      <c r="S132" s="51"/>
      <c r="T132" s="126">
        <f>T133+T484</f>
        <v>0</v>
      </c>
      <c r="U132" s="51"/>
      <c r="V132" s="126">
        <f>V133+V484</f>
        <v>76.227047039999988</v>
      </c>
      <c r="W132" s="51"/>
      <c r="X132" s="127">
        <f>X133+X484</f>
        <v>27.73488</v>
      </c>
      <c r="AT132" s="15" t="s">
        <v>79</v>
      </c>
      <c r="AU132" s="15" t="s">
        <v>192</v>
      </c>
      <c r="BK132" s="128">
        <f>BK133+BK484</f>
        <v>0</v>
      </c>
    </row>
    <row r="133" spans="2:65" s="11" customFormat="1" ht="25.9" customHeight="1">
      <c r="B133" s="129"/>
      <c r="D133" s="130" t="s">
        <v>79</v>
      </c>
      <c r="E133" s="131" t="s">
        <v>348</v>
      </c>
      <c r="F133" s="131" t="s">
        <v>349</v>
      </c>
      <c r="I133" s="132"/>
      <c r="J133" s="132"/>
      <c r="K133" s="133">
        <f>BK133</f>
        <v>0</v>
      </c>
      <c r="M133" s="129"/>
      <c r="N133" s="134"/>
      <c r="Q133" s="135">
        <f>Q134+Q247+Q251+Q255+Q265+Q297+Q301+Q435+Q477</f>
        <v>0</v>
      </c>
      <c r="R133" s="135">
        <f>R134+R247+R251+R255+R265+R297+R301+R435+R477</f>
        <v>0</v>
      </c>
      <c r="T133" s="136">
        <f>T134+T247+T251+T255+T265+T297+T301+T435+T477</f>
        <v>0</v>
      </c>
      <c r="V133" s="136">
        <f>V134+V247+V251+V255+V265+V297+V301+V435+V477</f>
        <v>76.227047039999988</v>
      </c>
      <c r="X133" s="137">
        <f>X134+X247+X251+X255+X265+X297+X301+X435+X477</f>
        <v>27.73488</v>
      </c>
      <c r="AR133" s="130" t="s">
        <v>87</v>
      </c>
      <c r="AT133" s="138" t="s">
        <v>79</v>
      </c>
      <c r="AU133" s="138" t="s">
        <v>80</v>
      </c>
      <c r="AY133" s="130" t="s">
        <v>219</v>
      </c>
      <c r="BK133" s="139">
        <f>BK134+BK247+BK251+BK255+BK265+BK297+BK301+BK435+BK477</f>
        <v>0</v>
      </c>
    </row>
    <row r="134" spans="2:65" s="11" customFormat="1" ht="22.9" customHeight="1">
      <c r="B134" s="129"/>
      <c r="D134" s="130" t="s">
        <v>79</v>
      </c>
      <c r="E134" s="140" t="s">
        <v>87</v>
      </c>
      <c r="F134" s="140" t="s">
        <v>350</v>
      </c>
      <c r="I134" s="132"/>
      <c r="J134" s="132"/>
      <c r="K134" s="141">
        <f>BK134</f>
        <v>0</v>
      </c>
      <c r="M134" s="129"/>
      <c r="N134" s="134"/>
      <c r="Q134" s="135">
        <f>SUM(Q135:Q246)</f>
        <v>0</v>
      </c>
      <c r="R134" s="135">
        <f>SUM(R135:R246)</f>
        <v>0</v>
      </c>
      <c r="T134" s="136">
        <f>SUM(T135:T246)</f>
        <v>0</v>
      </c>
      <c r="V134" s="136">
        <f>SUM(V135:V246)</f>
        <v>46.970090799999994</v>
      </c>
      <c r="X134" s="137">
        <f>SUM(X135:X246)</f>
        <v>24.758880000000001</v>
      </c>
      <c r="AR134" s="130" t="s">
        <v>87</v>
      </c>
      <c r="AT134" s="138" t="s">
        <v>79</v>
      </c>
      <c r="AU134" s="138" t="s">
        <v>87</v>
      </c>
      <c r="AY134" s="130" t="s">
        <v>219</v>
      </c>
      <c r="BK134" s="139">
        <f>SUM(BK135:BK246)</f>
        <v>0</v>
      </c>
    </row>
    <row r="135" spans="2:65" s="1" customFormat="1" ht="24.2" customHeight="1">
      <c r="B135" s="30"/>
      <c r="C135" s="142" t="s">
        <v>87</v>
      </c>
      <c r="D135" s="142" t="s">
        <v>220</v>
      </c>
      <c r="E135" s="143" t="s">
        <v>351</v>
      </c>
      <c r="F135" s="144" t="s">
        <v>352</v>
      </c>
      <c r="G135" s="145" t="s">
        <v>353</v>
      </c>
      <c r="H135" s="146">
        <v>60.72</v>
      </c>
      <c r="I135" s="147"/>
      <c r="J135" s="147"/>
      <c r="K135" s="148">
        <f>ROUND(P135*H135,2)</f>
        <v>0</v>
      </c>
      <c r="L135" s="149"/>
      <c r="M135" s="30"/>
      <c r="N135" s="150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0</v>
      </c>
      <c r="V135" s="153">
        <f>U135*H135</f>
        <v>0</v>
      </c>
      <c r="W135" s="153">
        <v>0.28999999999999998</v>
      </c>
      <c r="X135" s="154">
        <f>W135*H135</f>
        <v>17.608799999999999</v>
      </c>
      <c r="AR135" s="155" t="s">
        <v>158</v>
      </c>
      <c r="AT135" s="155" t="s">
        <v>220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158</v>
      </c>
      <c r="BM135" s="155" t="s">
        <v>2280</v>
      </c>
    </row>
    <row r="136" spans="2:65" s="1" customFormat="1" ht="39">
      <c r="B136" s="30"/>
      <c r="D136" s="157" t="s">
        <v>226</v>
      </c>
      <c r="F136" s="158" t="s">
        <v>355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2" customFormat="1" ht="11.25">
      <c r="B137" s="161"/>
      <c r="D137" s="157" t="s">
        <v>303</v>
      </c>
      <c r="E137" s="162" t="s">
        <v>1</v>
      </c>
      <c r="F137" s="163" t="s">
        <v>2281</v>
      </c>
      <c r="H137" s="164">
        <v>60.720000000000006</v>
      </c>
      <c r="I137" s="165"/>
      <c r="J137" s="165"/>
      <c r="M137" s="161"/>
      <c r="N137" s="166"/>
      <c r="X137" s="167"/>
      <c r="AT137" s="162" t="s">
        <v>303</v>
      </c>
      <c r="AU137" s="162" t="s">
        <v>93</v>
      </c>
      <c r="AV137" s="12" t="s">
        <v>93</v>
      </c>
      <c r="AW137" s="12" t="s">
        <v>5</v>
      </c>
      <c r="AX137" s="12" t="s">
        <v>87</v>
      </c>
      <c r="AY137" s="162" t="s">
        <v>219</v>
      </c>
    </row>
    <row r="138" spans="2:65" s="1" customFormat="1" ht="24.2" customHeight="1">
      <c r="B138" s="30"/>
      <c r="C138" s="142" t="s">
        <v>93</v>
      </c>
      <c r="D138" s="142" t="s">
        <v>220</v>
      </c>
      <c r="E138" s="143" t="s">
        <v>357</v>
      </c>
      <c r="F138" s="144" t="s">
        <v>358</v>
      </c>
      <c r="G138" s="145" t="s">
        <v>353</v>
      </c>
      <c r="H138" s="146">
        <v>16.28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0.316</v>
      </c>
      <c r="X138" s="154">
        <f>W138*H138</f>
        <v>5.1444800000000006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2282</v>
      </c>
    </row>
    <row r="139" spans="2:65" s="1" customFormat="1" ht="39">
      <c r="B139" s="30"/>
      <c r="D139" s="157" t="s">
        <v>226</v>
      </c>
      <c r="F139" s="158" t="s">
        <v>360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2283</v>
      </c>
      <c r="H140" s="164">
        <v>16.28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80</v>
      </c>
      <c r="AY140" s="162" t="s">
        <v>219</v>
      </c>
    </row>
    <row r="141" spans="2:65" s="13" customFormat="1" ht="11.25">
      <c r="B141" s="171"/>
      <c r="D141" s="157" t="s">
        <v>303</v>
      </c>
      <c r="E141" s="172" t="s">
        <v>1</v>
      </c>
      <c r="F141" s="173" t="s">
        <v>362</v>
      </c>
      <c r="H141" s="174">
        <v>16.28</v>
      </c>
      <c r="I141" s="175"/>
      <c r="J141" s="175"/>
      <c r="M141" s="171"/>
      <c r="N141" s="176"/>
      <c r="X141" s="177"/>
      <c r="AT141" s="172" t="s">
        <v>303</v>
      </c>
      <c r="AU141" s="172" t="s">
        <v>93</v>
      </c>
      <c r="AV141" s="13" t="s">
        <v>158</v>
      </c>
      <c r="AW141" s="13" t="s">
        <v>4</v>
      </c>
      <c r="AX141" s="13" t="s">
        <v>87</v>
      </c>
      <c r="AY141" s="172" t="s">
        <v>219</v>
      </c>
    </row>
    <row r="142" spans="2:65" s="1" customFormat="1" ht="24.2" customHeight="1">
      <c r="B142" s="30"/>
      <c r="C142" s="142" t="s">
        <v>150</v>
      </c>
      <c r="D142" s="142" t="s">
        <v>220</v>
      </c>
      <c r="E142" s="143" t="s">
        <v>363</v>
      </c>
      <c r="F142" s="144" t="s">
        <v>364</v>
      </c>
      <c r="G142" s="145" t="s">
        <v>353</v>
      </c>
      <c r="H142" s="146">
        <v>17.440000000000001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1.0000000000000001E-5</v>
      </c>
      <c r="V142" s="153">
        <f>U142*H142</f>
        <v>1.7440000000000004E-4</v>
      </c>
      <c r="W142" s="153">
        <v>0.115</v>
      </c>
      <c r="X142" s="154">
        <f>W142*H142</f>
        <v>2.0056000000000003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2284</v>
      </c>
    </row>
    <row r="143" spans="2:65" s="1" customFormat="1" ht="29.25">
      <c r="B143" s="30"/>
      <c r="D143" s="157" t="s">
        <v>226</v>
      </c>
      <c r="F143" s="158" t="s">
        <v>366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2285</v>
      </c>
      <c r="H144" s="164">
        <v>17.439999999999998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16.5" customHeight="1">
      <c r="B145" s="30"/>
      <c r="C145" s="142" t="s">
        <v>158</v>
      </c>
      <c r="D145" s="142" t="s">
        <v>220</v>
      </c>
      <c r="E145" s="143" t="s">
        <v>368</v>
      </c>
      <c r="F145" s="144" t="s">
        <v>369</v>
      </c>
      <c r="G145" s="145" t="s">
        <v>370</v>
      </c>
      <c r="H145" s="146">
        <v>10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7.1900000000000002E-3</v>
      </c>
      <c r="V145" s="153">
        <f>U145*H145</f>
        <v>7.1900000000000006E-2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2286</v>
      </c>
    </row>
    <row r="146" spans="2:65" s="1" customFormat="1" ht="11.25">
      <c r="B146" s="30"/>
      <c r="D146" s="157" t="s">
        <v>226</v>
      </c>
      <c r="F146" s="158" t="s">
        <v>372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265</v>
      </c>
      <c r="H147" s="164">
        <v>10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218</v>
      </c>
      <c r="D148" s="142" t="s">
        <v>220</v>
      </c>
      <c r="E148" s="143" t="s">
        <v>374</v>
      </c>
      <c r="F148" s="144" t="s">
        <v>375</v>
      </c>
      <c r="G148" s="145" t="s">
        <v>376</v>
      </c>
      <c r="H148" s="146">
        <v>8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4.0000000000000003E-5</v>
      </c>
      <c r="V148" s="153">
        <f>U148*H148</f>
        <v>3.2000000000000003E-4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2287</v>
      </c>
    </row>
    <row r="149" spans="2:65" s="1" customFormat="1" ht="19.5">
      <c r="B149" s="30"/>
      <c r="D149" s="157" t="s">
        <v>226</v>
      </c>
      <c r="F149" s="158" t="s">
        <v>378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2054</v>
      </c>
      <c r="H150" s="164">
        <v>8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244</v>
      </c>
      <c r="D151" s="142" t="s">
        <v>220</v>
      </c>
      <c r="E151" s="143" t="s">
        <v>380</v>
      </c>
      <c r="F151" s="144" t="s">
        <v>381</v>
      </c>
      <c r="G151" s="145" t="s">
        <v>382</v>
      </c>
      <c r="H151" s="146">
        <v>2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0</v>
      </c>
      <c r="V151" s="153">
        <f>U151*H151</f>
        <v>0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2288</v>
      </c>
    </row>
    <row r="152" spans="2:65" s="1" customFormat="1" ht="19.5">
      <c r="B152" s="30"/>
      <c r="D152" s="157" t="s">
        <v>226</v>
      </c>
      <c r="F152" s="158" t="s">
        <v>384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93</v>
      </c>
      <c r="H153" s="164">
        <v>2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249</v>
      </c>
      <c r="D154" s="142" t="s">
        <v>220</v>
      </c>
      <c r="E154" s="143" t="s">
        <v>386</v>
      </c>
      <c r="F154" s="144" t="s">
        <v>387</v>
      </c>
      <c r="G154" s="145" t="s">
        <v>370</v>
      </c>
      <c r="H154" s="146">
        <v>2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8.6800000000000002E-3</v>
      </c>
      <c r="V154" s="153">
        <f>U154*H154</f>
        <v>1.736E-2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2289</v>
      </c>
    </row>
    <row r="155" spans="2:65" s="1" customFormat="1" ht="58.5">
      <c r="B155" s="30"/>
      <c r="D155" s="157" t="s">
        <v>226</v>
      </c>
      <c r="F155" s="158" t="s">
        <v>389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93</v>
      </c>
      <c r="H156" s="164">
        <v>2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16.5" customHeight="1">
      <c r="B157" s="30"/>
      <c r="C157" s="178" t="s">
        <v>254</v>
      </c>
      <c r="D157" s="178" t="s">
        <v>460</v>
      </c>
      <c r="E157" s="179" t="s">
        <v>588</v>
      </c>
      <c r="F157" s="180" t="s">
        <v>589</v>
      </c>
      <c r="G157" s="181" t="s">
        <v>565</v>
      </c>
      <c r="H157" s="182">
        <v>46.302</v>
      </c>
      <c r="I157" s="183"/>
      <c r="J157" s="184"/>
      <c r="K157" s="185">
        <f>ROUND(P157*H157,2)</f>
        <v>0</v>
      </c>
      <c r="L157" s="184"/>
      <c r="M157" s="186"/>
      <c r="N157" s="187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1</v>
      </c>
      <c r="V157" s="153">
        <f>U157*H157</f>
        <v>46.302</v>
      </c>
      <c r="W157" s="153">
        <v>0</v>
      </c>
      <c r="X157" s="154">
        <f>W157*H157</f>
        <v>0</v>
      </c>
      <c r="AR157" s="155" t="s">
        <v>254</v>
      </c>
      <c r="AT157" s="155" t="s">
        <v>460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2290</v>
      </c>
    </row>
    <row r="158" spans="2:65" s="1" customFormat="1" ht="11.25">
      <c r="B158" s="30"/>
      <c r="D158" s="157" t="s">
        <v>226</v>
      </c>
      <c r="F158" s="158" t="s">
        <v>589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2291</v>
      </c>
      <c r="H159" s="164">
        <v>-3.7140632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80</v>
      </c>
      <c r="AY159" s="162" t="s">
        <v>219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2292</v>
      </c>
      <c r="H160" s="164">
        <v>50.016000000000005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3" customFormat="1" ht="11.25">
      <c r="B161" s="171"/>
      <c r="D161" s="157" t="s">
        <v>303</v>
      </c>
      <c r="E161" s="172" t="s">
        <v>1</v>
      </c>
      <c r="F161" s="173" t="s">
        <v>362</v>
      </c>
      <c r="H161" s="174">
        <v>46.301936800000007</v>
      </c>
      <c r="I161" s="175"/>
      <c r="J161" s="175"/>
      <c r="M161" s="171"/>
      <c r="N161" s="176"/>
      <c r="X161" s="177"/>
      <c r="AT161" s="172" t="s">
        <v>303</v>
      </c>
      <c r="AU161" s="172" t="s">
        <v>93</v>
      </c>
      <c r="AV161" s="13" t="s">
        <v>158</v>
      </c>
      <c r="AW161" s="13" t="s">
        <v>4</v>
      </c>
      <c r="AX161" s="13" t="s">
        <v>87</v>
      </c>
      <c r="AY161" s="172" t="s">
        <v>219</v>
      </c>
    </row>
    <row r="162" spans="2:65" s="1" customFormat="1" ht="24.2" customHeight="1">
      <c r="B162" s="30"/>
      <c r="C162" s="142" t="s">
        <v>260</v>
      </c>
      <c r="D162" s="142" t="s">
        <v>220</v>
      </c>
      <c r="E162" s="143" t="s">
        <v>391</v>
      </c>
      <c r="F162" s="144" t="s">
        <v>392</v>
      </c>
      <c r="G162" s="145" t="s">
        <v>370</v>
      </c>
      <c r="H162" s="146">
        <v>10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3.6900000000000002E-2</v>
      </c>
      <c r="V162" s="153">
        <f>U162*H162</f>
        <v>0.36899999999999999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2293</v>
      </c>
    </row>
    <row r="163" spans="2:65" s="1" customFormat="1" ht="58.5">
      <c r="B163" s="30"/>
      <c r="D163" s="157" t="s">
        <v>226</v>
      </c>
      <c r="F163" s="158" t="s">
        <v>394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265</v>
      </c>
      <c r="H164" s="164">
        <v>10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24.2" customHeight="1">
      <c r="B165" s="30"/>
      <c r="C165" s="142" t="s">
        <v>265</v>
      </c>
      <c r="D165" s="142" t="s">
        <v>220</v>
      </c>
      <c r="E165" s="143" t="s">
        <v>396</v>
      </c>
      <c r="F165" s="144" t="s">
        <v>397</v>
      </c>
      <c r="G165" s="145" t="s">
        <v>398</v>
      </c>
      <c r="H165" s="146">
        <v>12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2294</v>
      </c>
    </row>
    <row r="166" spans="2:65" s="1" customFormat="1" ht="19.5">
      <c r="B166" s="30"/>
      <c r="D166" s="157" t="s">
        <v>226</v>
      </c>
      <c r="F166" s="158" t="s">
        <v>400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11.25">
      <c r="B167" s="161"/>
      <c r="D167" s="157" t="s">
        <v>303</v>
      </c>
      <c r="E167" s="162" t="s">
        <v>1</v>
      </c>
      <c r="F167" s="163" t="s">
        <v>2062</v>
      </c>
      <c r="H167" s="164">
        <v>12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87</v>
      </c>
      <c r="AY167" s="162" t="s">
        <v>219</v>
      </c>
    </row>
    <row r="168" spans="2:65" s="1" customFormat="1" ht="33" customHeight="1">
      <c r="B168" s="30"/>
      <c r="C168" s="142" t="s">
        <v>270</v>
      </c>
      <c r="D168" s="142" t="s">
        <v>220</v>
      </c>
      <c r="E168" s="143" t="s">
        <v>1168</v>
      </c>
      <c r="F168" s="144" t="s">
        <v>1169</v>
      </c>
      <c r="G168" s="145" t="s">
        <v>398</v>
      </c>
      <c r="H168" s="146">
        <v>36.451999999999998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0</v>
      </c>
      <c r="V168" s="153">
        <f>U168*H168</f>
        <v>0</v>
      </c>
      <c r="W168" s="153">
        <v>0</v>
      </c>
      <c r="X168" s="154">
        <f>W168*H168</f>
        <v>0</v>
      </c>
      <c r="AR168" s="155" t="s">
        <v>158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158</v>
      </c>
      <c r="BM168" s="155" t="s">
        <v>2295</v>
      </c>
    </row>
    <row r="169" spans="2:65" s="1" customFormat="1" ht="29.25">
      <c r="B169" s="30"/>
      <c r="D169" s="157" t="s">
        <v>226</v>
      </c>
      <c r="F169" s="158" t="s">
        <v>1171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" customFormat="1" ht="37.9" customHeight="1">
      <c r="B170" s="30"/>
      <c r="C170" s="142" t="s">
        <v>9</v>
      </c>
      <c r="D170" s="142" t="s">
        <v>220</v>
      </c>
      <c r="E170" s="143" t="s">
        <v>428</v>
      </c>
      <c r="F170" s="144" t="s">
        <v>429</v>
      </c>
      <c r="G170" s="145" t="s">
        <v>398</v>
      </c>
      <c r="H170" s="146">
        <v>10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2296</v>
      </c>
    </row>
    <row r="171" spans="2:65" s="1" customFormat="1" ht="39">
      <c r="B171" s="30"/>
      <c r="D171" s="157" t="s">
        <v>226</v>
      </c>
      <c r="F171" s="158" t="s">
        <v>431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11.25">
      <c r="B172" s="161"/>
      <c r="D172" s="157" t="s">
        <v>303</v>
      </c>
      <c r="E172" s="162" t="s">
        <v>1</v>
      </c>
      <c r="F172" s="163" t="s">
        <v>265</v>
      </c>
      <c r="H172" s="164">
        <v>10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87</v>
      </c>
      <c r="AY172" s="162" t="s">
        <v>219</v>
      </c>
    </row>
    <row r="173" spans="2:65" s="1" customFormat="1" ht="33" customHeight="1">
      <c r="B173" s="30"/>
      <c r="C173" s="142" t="s">
        <v>279</v>
      </c>
      <c r="D173" s="142" t="s">
        <v>220</v>
      </c>
      <c r="E173" s="143" t="s">
        <v>1175</v>
      </c>
      <c r="F173" s="144" t="s">
        <v>1176</v>
      </c>
      <c r="G173" s="145" t="s">
        <v>398</v>
      </c>
      <c r="H173" s="146">
        <v>35.564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0</v>
      </c>
      <c r="V173" s="153">
        <f>U173*H173</f>
        <v>0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2297</v>
      </c>
    </row>
    <row r="174" spans="2:65" s="1" customFormat="1" ht="29.25">
      <c r="B174" s="30"/>
      <c r="D174" s="157" t="s">
        <v>226</v>
      </c>
      <c r="F174" s="158" t="s">
        <v>1178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22.5">
      <c r="B175" s="161"/>
      <c r="D175" s="157" t="s">
        <v>303</v>
      </c>
      <c r="E175" s="162" t="s">
        <v>1</v>
      </c>
      <c r="F175" s="163" t="s">
        <v>2298</v>
      </c>
      <c r="H175" s="164">
        <v>42.422000000000004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80</v>
      </c>
      <c r="AY175" s="162" t="s">
        <v>219</v>
      </c>
    </row>
    <row r="176" spans="2:65" s="12" customFormat="1" ht="11.25">
      <c r="B176" s="161"/>
      <c r="D176" s="157" t="s">
        <v>303</v>
      </c>
      <c r="E176" s="162" t="s">
        <v>1</v>
      </c>
      <c r="F176" s="163" t="s">
        <v>2299</v>
      </c>
      <c r="H176" s="164">
        <v>-6.8580000000000005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3" customFormat="1" ht="11.25">
      <c r="B177" s="171"/>
      <c r="D177" s="157" t="s">
        <v>303</v>
      </c>
      <c r="E177" s="172" t="s">
        <v>1</v>
      </c>
      <c r="F177" s="173" t="s">
        <v>362</v>
      </c>
      <c r="H177" s="174">
        <v>35.564000000000007</v>
      </c>
      <c r="I177" s="175"/>
      <c r="J177" s="175"/>
      <c r="M177" s="171"/>
      <c r="N177" s="176"/>
      <c r="X177" s="177"/>
      <c r="AT177" s="172" t="s">
        <v>303</v>
      </c>
      <c r="AU177" s="172" t="s">
        <v>93</v>
      </c>
      <c r="AV177" s="13" t="s">
        <v>158</v>
      </c>
      <c r="AW177" s="13" t="s">
        <v>4</v>
      </c>
      <c r="AX177" s="13" t="s">
        <v>87</v>
      </c>
      <c r="AY177" s="172" t="s">
        <v>219</v>
      </c>
    </row>
    <row r="178" spans="2:65" s="1" customFormat="1" ht="33" customHeight="1">
      <c r="B178" s="30"/>
      <c r="C178" s="142" t="s">
        <v>284</v>
      </c>
      <c r="D178" s="142" t="s">
        <v>220</v>
      </c>
      <c r="E178" s="143" t="s">
        <v>444</v>
      </c>
      <c r="F178" s="144" t="s">
        <v>445</v>
      </c>
      <c r="G178" s="145" t="s">
        <v>398</v>
      </c>
      <c r="H178" s="146">
        <v>4.556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0</v>
      </c>
      <c r="V178" s="153">
        <f>U178*H178</f>
        <v>0</v>
      </c>
      <c r="W178" s="153">
        <v>0</v>
      </c>
      <c r="X178" s="154">
        <f>W178*H178</f>
        <v>0</v>
      </c>
      <c r="AR178" s="155" t="s">
        <v>158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158</v>
      </c>
      <c r="BM178" s="155" t="s">
        <v>2300</v>
      </c>
    </row>
    <row r="179" spans="2:65" s="1" customFormat="1" ht="29.25">
      <c r="B179" s="30"/>
      <c r="D179" s="157" t="s">
        <v>226</v>
      </c>
      <c r="F179" s="158" t="s">
        <v>447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22.5">
      <c r="B180" s="161"/>
      <c r="D180" s="157" t="s">
        <v>303</v>
      </c>
      <c r="E180" s="162" t="s">
        <v>1</v>
      </c>
      <c r="F180" s="163" t="s">
        <v>2301</v>
      </c>
      <c r="H180" s="164">
        <v>5.2422000000000004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80</v>
      </c>
      <c r="AY180" s="162" t="s">
        <v>219</v>
      </c>
    </row>
    <row r="181" spans="2:65" s="12" customFormat="1" ht="11.25">
      <c r="B181" s="161"/>
      <c r="D181" s="157" t="s">
        <v>303</v>
      </c>
      <c r="E181" s="162" t="s">
        <v>1</v>
      </c>
      <c r="F181" s="163" t="s">
        <v>2302</v>
      </c>
      <c r="H181" s="164">
        <v>-0.68580000000000008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3" customFormat="1" ht="11.25">
      <c r="B182" s="171"/>
      <c r="D182" s="157" t="s">
        <v>303</v>
      </c>
      <c r="E182" s="172" t="s">
        <v>1</v>
      </c>
      <c r="F182" s="173" t="s">
        <v>362</v>
      </c>
      <c r="H182" s="174">
        <v>4.5564</v>
      </c>
      <c r="I182" s="175"/>
      <c r="J182" s="175"/>
      <c r="M182" s="171"/>
      <c r="N182" s="176"/>
      <c r="X182" s="177"/>
      <c r="AT182" s="172" t="s">
        <v>303</v>
      </c>
      <c r="AU182" s="172" t="s">
        <v>93</v>
      </c>
      <c r="AV182" s="13" t="s">
        <v>158</v>
      </c>
      <c r="AW182" s="13" t="s">
        <v>4</v>
      </c>
      <c r="AX182" s="13" t="s">
        <v>87</v>
      </c>
      <c r="AY182" s="172" t="s">
        <v>219</v>
      </c>
    </row>
    <row r="183" spans="2:65" s="1" customFormat="1" ht="33" customHeight="1">
      <c r="B183" s="30"/>
      <c r="C183" s="142" t="s">
        <v>291</v>
      </c>
      <c r="D183" s="142" t="s">
        <v>220</v>
      </c>
      <c r="E183" s="143" t="s">
        <v>450</v>
      </c>
      <c r="F183" s="144" t="s">
        <v>451</v>
      </c>
      <c r="G183" s="145" t="s">
        <v>398</v>
      </c>
      <c r="H183" s="146">
        <v>4.556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2303</v>
      </c>
    </row>
    <row r="184" spans="2:65" s="1" customFormat="1" ht="29.25">
      <c r="B184" s="30"/>
      <c r="D184" s="157" t="s">
        <v>226</v>
      </c>
      <c r="F184" s="158" t="s">
        <v>453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22.5">
      <c r="B185" s="161"/>
      <c r="D185" s="157" t="s">
        <v>303</v>
      </c>
      <c r="E185" s="162" t="s">
        <v>1</v>
      </c>
      <c r="F185" s="163" t="s">
        <v>2301</v>
      </c>
      <c r="H185" s="164">
        <v>5.2422000000000004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80</v>
      </c>
      <c r="AY185" s="162" t="s">
        <v>219</v>
      </c>
    </row>
    <row r="186" spans="2:65" s="12" customFormat="1" ht="11.25">
      <c r="B186" s="161"/>
      <c r="D186" s="157" t="s">
        <v>303</v>
      </c>
      <c r="E186" s="162" t="s">
        <v>1</v>
      </c>
      <c r="F186" s="163" t="s">
        <v>2302</v>
      </c>
      <c r="H186" s="164">
        <v>-0.68580000000000008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80</v>
      </c>
      <c r="AY186" s="162" t="s">
        <v>219</v>
      </c>
    </row>
    <row r="187" spans="2:65" s="13" customFormat="1" ht="11.25">
      <c r="B187" s="171"/>
      <c r="D187" s="157" t="s">
        <v>303</v>
      </c>
      <c r="E187" s="172" t="s">
        <v>1</v>
      </c>
      <c r="F187" s="173" t="s">
        <v>362</v>
      </c>
      <c r="H187" s="174">
        <v>4.5564</v>
      </c>
      <c r="I187" s="175"/>
      <c r="J187" s="175"/>
      <c r="M187" s="171"/>
      <c r="N187" s="176"/>
      <c r="X187" s="177"/>
      <c r="AT187" s="172" t="s">
        <v>303</v>
      </c>
      <c r="AU187" s="172" t="s">
        <v>93</v>
      </c>
      <c r="AV187" s="13" t="s">
        <v>158</v>
      </c>
      <c r="AW187" s="13" t="s">
        <v>4</v>
      </c>
      <c r="AX187" s="13" t="s">
        <v>87</v>
      </c>
      <c r="AY187" s="172" t="s">
        <v>219</v>
      </c>
    </row>
    <row r="188" spans="2:65" s="1" customFormat="1" ht="21.75" customHeight="1">
      <c r="B188" s="30"/>
      <c r="C188" s="142" t="s">
        <v>298</v>
      </c>
      <c r="D188" s="142" t="s">
        <v>220</v>
      </c>
      <c r="E188" s="143" t="s">
        <v>2074</v>
      </c>
      <c r="F188" s="144" t="s">
        <v>2075</v>
      </c>
      <c r="G188" s="145" t="s">
        <v>353</v>
      </c>
      <c r="H188" s="146">
        <v>249.21</v>
      </c>
      <c r="I188" s="147"/>
      <c r="J188" s="147"/>
      <c r="K188" s="148">
        <f>ROUND(P188*H188,2)</f>
        <v>0</v>
      </c>
      <c r="L188" s="149"/>
      <c r="M188" s="30"/>
      <c r="N188" s="150" t="s">
        <v>1</v>
      </c>
      <c r="O188" s="151" t="s">
        <v>43</v>
      </c>
      <c r="P188" s="152">
        <f>I188+J188</f>
        <v>0</v>
      </c>
      <c r="Q188" s="152">
        <f>ROUND(I188*H188,2)</f>
        <v>0</v>
      </c>
      <c r="R188" s="152">
        <f>ROUND(J188*H188,2)</f>
        <v>0</v>
      </c>
      <c r="T188" s="153">
        <f>S188*H188</f>
        <v>0</v>
      </c>
      <c r="U188" s="153">
        <v>8.4000000000000003E-4</v>
      </c>
      <c r="V188" s="153">
        <f>U188*H188</f>
        <v>0.20933640000000001</v>
      </c>
      <c r="W188" s="153">
        <v>0</v>
      </c>
      <c r="X188" s="154">
        <f>W188*H188</f>
        <v>0</v>
      </c>
      <c r="AR188" s="155" t="s">
        <v>158</v>
      </c>
      <c r="AT188" s="155" t="s">
        <v>220</v>
      </c>
      <c r="AU188" s="155" t="s">
        <v>93</v>
      </c>
      <c r="AY188" s="15" t="s">
        <v>219</v>
      </c>
      <c r="BE188" s="156">
        <f>IF(O188="základní",K188,0)</f>
        <v>0</v>
      </c>
      <c r="BF188" s="156">
        <f>IF(O188="snížená",K188,0)</f>
        <v>0</v>
      </c>
      <c r="BG188" s="156">
        <f>IF(O188="zákl. přenesená",K188,0)</f>
        <v>0</v>
      </c>
      <c r="BH188" s="156">
        <f>IF(O188="sníž. přenesená",K188,0)</f>
        <v>0</v>
      </c>
      <c r="BI188" s="156">
        <f>IF(O188="nulová",K188,0)</f>
        <v>0</v>
      </c>
      <c r="BJ188" s="15" t="s">
        <v>87</v>
      </c>
      <c r="BK188" s="156">
        <f>ROUND(P188*H188,2)</f>
        <v>0</v>
      </c>
      <c r="BL188" s="15" t="s">
        <v>158</v>
      </c>
      <c r="BM188" s="155" t="s">
        <v>2304</v>
      </c>
    </row>
    <row r="189" spans="2:65" s="1" customFormat="1" ht="19.5">
      <c r="B189" s="30"/>
      <c r="D189" s="157" t="s">
        <v>226</v>
      </c>
      <c r="F189" s="158" t="s">
        <v>2077</v>
      </c>
      <c r="I189" s="159"/>
      <c r="J189" s="159"/>
      <c r="M189" s="30"/>
      <c r="N189" s="160"/>
      <c r="X189" s="54"/>
      <c r="AT189" s="15" t="s">
        <v>226</v>
      </c>
      <c r="AU189" s="15" t="s">
        <v>93</v>
      </c>
    </row>
    <row r="190" spans="2:65" s="12" customFormat="1" ht="11.25">
      <c r="B190" s="161"/>
      <c r="D190" s="157" t="s">
        <v>303</v>
      </c>
      <c r="E190" s="162" t="s">
        <v>1</v>
      </c>
      <c r="F190" s="163" t="s">
        <v>2305</v>
      </c>
      <c r="H190" s="164">
        <v>249.21</v>
      </c>
      <c r="I190" s="165"/>
      <c r="J190" s="165"/>
      <c r="M190" s="161"/>
      <c r="N190" s="166"/>
      <c r="X190" s="167"/>
      <c r="AT190" s="162" t="s">
        <v>303</v>
      </c>
      <c r="AU190" s="162" t="s">
        <v>93</v>
      </c>
      <c r="AV190" s="12" t="s">
        <v>93</v>
      </c>
      <c r="AW190" s="12" t="s">
        <v>5</v>
      </c>
      <c r="AX190" s="12" t="s">
        <v>87</v>
      </c>
      <c r="AY190" s="162" t="s">
        <v>219</v>
      </c>
    </row>
    <row r="191" spans="2:65" s="1" customFormat="1" ht="24.2" customHeight="1">
      <c r="B191" s="30"/>
      <c r="C191" s="142" t="s">
        <v>306</v>
      </c>
      <c r="D191" s="142" t="s">
        <v>220</v>
      </c>
      <c r="E191" s="143" t="s">
        <v>2079</v>
      </c>
      <c r="F191" s="144" t="s">
        <v>2080</v>
      </c>
      <c r="G191" s="145" t="s">
        <v>353</v>
      </c>
      <c r="H191" s="146">
        <v>249.21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2306</v>
      </c>
    </row>
    <row r="192" spans="2:65" s="1" customFormat="1" ht="29.25">
      <c r="B192" s="30"/>
      <c r="D192" s="157" t="s">
        <v>226</v>
      </c>
      <c r="F192" s="158" t="s">
        <v>2082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2305</v>
      </c>
      <c r="H193" s="164">
        <v>249.21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87</v>
      </c>
      <c r="AY193" s="162" t="s">
        <v>219</v>
      </c>
    </row>
    <row r="194" spans="2:65" s="1" customFormat="1" ht="24.2" customHeight="1">
      <c r="B194" s="30"/>
      <c r="C194" s="142" t="s">
        <v>313</v>
      </c>
      <c r="D194" s="142" t="s">
        <v>220</v>
      </c>
      <c r="E194" s="143" t="s">
        <v>513</v>
      </c>
      <c r="F194" s="144" t="s">
        <v>514</v>
      </c>
      <c r="G194" s="145" t="s">
        <v>398</v>
      </c>
      <c r="H194" s="146">
        <v>164.03</v>
      </c>
      <c r="I194" s="147"/>
      <c r="J194" s="147"/>
      <c r="K194" s="148">
        <f>ROUND(P194*H194,2)</f>
        <v>0</v>
      </c>
      <c r="L194" s="149"/>
      <c r="M194" s="30"/>
      <c r="N194" s="150" t="s">
        <v>1</v>
      </c>
      <c r="O194" s="151" t="s">
        <v>43</v>
      </c>
      <c r="P194" s="152">
        <f>I194+J194</f>
        <v>0</v>
      </c>
      <c r="Q194" s="152">
        <f>ROUND(I194*H194,2)</f>
        <v>0</v>
      </c>
      <c r="R194" s="152">
        <f>ROUND(J194*H194,2)</f>
        <v>0</v>
      </c>
      <c r="T194" s="153">
        <f>S194*H194</f>
        <v>0</v>
      </c>
      <c r="U194" s="153">
        <v>0</v>
      </c>
      <c r="V194" s="153">
        <f>U194*H194</f>
        <v>0</v>
      </c>
      <c r="W194" s="153">
        <v>0</v>
      </c>
      <c r="X194" s="154">
        <f>W194*H194</f>
        <v>0</v>
      </c>
      <c r="AR194" s="155" t="s">
        <v>158</v>
      </c>
      <c r="AT194" s="155" t="s">
        <v>220</v>
      </c>
      <c r="AU194" s="155" t="s">
        <v>93</v>
      </c>
      <c r="AY194" s="15" t="s">
        <v>219</v>
      </c>
      <c r="BE194" s="156">
        <f>IF(O194="základní",K194,0)</f>
        <v>0</v>
      </c>
      <c r="BF194" s="156">
        <f>IF(O194="snížená",K194,0)</f>
        <v>0</v>
      </c>
      <c r="BG194" s="156">
        <f>IF(O194="zákl. přenesená",K194,0)</f>
        <v>0</v>
      </c>
      <c r="BH194" s="156">
        <f>IF(O194="sníž. přenesená",K194,0)</f>
        <v>0</v>
      </c>
      <c r="BI194" s="156">
        <f>IF(O194="nulová",K194,0)</f>
        <v>0</v>
      </c>
      <c r="BJ194" s="15" t="s">
        <v>87</v>
      </c>
      <c r="BK194" s="156">
        <f>ROUND(P194*H194,2)</f>
        <v>0</v>
      </c>
      <c r="BL194" s="15" t="s">
        <v>158</v>
      </c>
      <c r="BM194" s="155" t="s">
        <v>2307</v>
      </c>
    </row>
    <row r="195" spans="2:65" s="1" customFormat="1" ht="39">
      <c r="B195" s="30"/>
      <c r="D195" s="157" t="s">
        <v>226</v>
      </c>
      <c r="F195" s="158" t="s">
        <v>516</v>
      </c>
      <c r="I195" s="159"/>
      <c r="J195" s="159"/>
      <c r="M195" s="30"/>
      <c r="N195" s="160"/>
      <c r="X195" s="54"/>
      <c r="AT195" s="15" t="s">
        <v>226</v>
      </c>
      <c r="AU195" s="15" t="s">
        <v>93</v>
      </c>
    </row>
    <row r="196" spans="2:65" s="12" customFormat="1" ht="22.5">
      <c r="B196" s="161"/>
      <c r="D196" s="157" t="s">
        <v>303</v>
      </c>
      <c r="E196" s="162" t="s">
        <v>1</v>
      </c>
      <c r="F196" s="163" t="s">
        <v>2308</v>
      </c>
      <c r="H196" s="164">
        <v>188.71920000000003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80</v>
      </c>
      <c r="AY196" s="162" t="s">
        <v>219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2309</v>
      </c>
      <c r="H197" s="164">
        <v>-24.688800000000004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3" customFormat="1" ht="11.25">
      <c r="B198" s="171"/>
      <c r="D198" s="157" t="s">
        <v>303</v>
      </c>
      <c r="E198" s="172" t="s">
        <v>1</v>
      </c>
      <c r="F198" s="173" t="s">
        <v>362</v>
      </c>
      <c r="H198" s="174">
        <v>164.03040000000001</v>
      </c>
      <c r="I198" s="175"/>
      <c r="J198" s="175"/>
      <c r="M198" s="171"/>
      <c r="N198" s="176"/>
      <c r="X198" s="177"/>
      <c r="AT198" s="172" t="s">
        <v>303</v>
      </c>
      <c r="AU198" s="172" t="s">
        <v>93</v>
      </c>
      <c r="AV198" s="13" t="s">
        <v>158</v>
      </c>
      <c r="AW198" s="13" t="s">
        <v>4</v>
      </c>
      <c r="AX198" s="13" t="s">
        <v>87</v>
      </c>
      <c r="AY198" s="172" t="s">
        <v>219</v>
      </c>
    </row>
    <row r="199" spans="2:65" s="1" customFormat="1" ht="24.2" customHeight="1">
      <c r="B199" s="30"/>
      <c r="C199" s="142" t="s">
        <v>318</v>
      </c>
      <c r="D199" s="142" t="s">
        <v>220</v>
      </c>
      <c r="E199" s="143" t="s">
        <v>521</v>
      </c>
      <c r="F199" s="144" t="s">
        <v>522</v>
      </c>
      <c r="G199" s="145" t="s">
        <v>398</v>
      </c>
      <c r="H199" s="146">
        <v>18.225999999999999</v>
      </c>
      <c r="I199" s="147"/>
      <c r="J199" s="147"/>
      <c r="K199" s="148">
        <f>ROUND(P199*H199,2)</f>
        <v>0</v>
      </c>
      <c r="L199" s="149"/>
      <c r="M199" s="30"/>
      <c r="N199" s="150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0</v>
      </c>
      <c r="V199" s="153">
        <f>U199*H199</f>
        <v>0</v>
      </c>
      <c r="W199" s="153">
        <v>0</v>
      </c>
      <c r="X199" s="154">
        <f>W199*H199</f>
        <v>0</v>
      </c>
      <c r="AR199" s="155" t="s">
        <v>158</v>
      </c>
      <c r="AT199" s="155" t="s">
        <v>220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158</v>
      </c>
      <c r="BM199" s="155" t="s">
        <v>2310</v>
      </c>
    </row>
    <row r="200" spans="2:65" s="1" customFormat="1" ht="39">
      <c r="B200" s="30"/>
      <c r="D200" s="157" t="s">
        <v>226</v>
      </c>
      <c r="F200" s="158" t="s">
        <v>524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22.5">
      <c r="B201" s="161"/>
      <c r="D201" s="157" t="s">
        <v>303</v>
      </c>
      <c r="E201" s="162" t="s">
        <v>1</v>
      </c>
      <c r="F201" s="163" t="s">
        <v>2311</v>
      </c>
      <c r="H201" s="164">
        <v>20.968800000000002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2" customFormat="1" ht="11.25">
      <c r="B202" s="161"/>
      <c r="D202" s="157" t="s">
        <v>303</v>
      </c>
      <c r="E202" s="162" t="s">
        <v>1</v>
      </c>
      <c r="F202" s="163" t="s">
        <v>2312</v>
      </c>
      <c r="H202" s="164">
        <v>-2.7432000000000003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3" customFormat="1" ht="11.25">
      <c r="B203" s="171"/>
      <c r="D203" s="157" t="s">
        <v>303</v>
      </c>
      <c r="E203" s="172" t="s">
        <v>1</v>
      </c>
      <c r="F203" s="173" t="s">
        <v>362</v>
      </c>
      <c r="H203" s="174">
        <v>18.2256</v>
      </c>
      <c r="I203" s="175"/>
      <c r="J203" s="175"/>
      <c r="M203" s="171"/>
      <c r="N203" s="176"/>
      <c r="X203" s="177"/>
      <c r="AT203" s="172" t="s">
        <v>303</v>
      </c>
      <c r="AU203" s="172" t="s">
        <v>93</v>
      </c>
      <c r="AV203" s="13" t="s">
        <v>158</v>
      </c>
      <c r="AW203" s="13" t="s">
        <v>4</v>
      </c>
      <c r="AX203" s="13" t="s">
        <v>87</v>
      </c>
      <c r="AY203" s="172" t="s">
        <v>219</v>
      </c>
    </row>
    <row r="204" spans="2:65" s="1" customFormat="1" ht="33" customHeight="1">
      <c r="B204" s="30"/>
      <c r="C204" s="142" t="s">
        <v>323</v>
      </c>
      <c r="D204" s="142" t="s">
        <v>220</v>
      </c>
      <c r="E204" s="143" t="s">
        <v>529</v>
      </c>
      <c r="F204" s="144" t="s">
        <v>530</v>
      </c>
      <c r="G204" s="145" t="s">
        <v>398</v>
      </c>
      <c r="H204" s="146">
        <v>164.03</v>
      </c>
      <c r="I204" s="147"/>
      <c r="J204" s="147"/>
      <c r="K204" s="148">
        <f>ROUND(P204*H204,2)</f>
        <v>0</v>
      </c>
      <c r="L204" s="149"/>
      <c r="M204" s="30"/>
      <c r="N204" s="150" t="s">
        <v>1</v>
      </c>
      <c r="O204" s="151" t="s">
        <v>43</v>
      </c>
      <c r="P204" s="152">
        <f>I204+J204</f>
        <v>0</v>
      </c>
      <c r="Q204" s="152">
        <f>ROUND(I204*H204,2)</f>
        <v>0</v>
      </c>
      <c r="R204" s="152">
        <f>ROUND(J204*H204,2)</f>
        <v>0</v>
      </c>
      <c r="T204" s="153">
        <f>S204*H204</f>
        <v>0</v>
      </c>
      <c r="U204" s="153">
        <v>0</v>
      </c>
      <c r="V204" s="153">
        <f>U204*H204</f>
        <v>0</v>
      </c>
      <c r="W204" s="153">
        <v>0</v>
      </c>
      <c r="X204" s="154">
        <f>W204*H204</f>
        <v>0</v>
      </c>
      <c r="AR204" s="155" t="s">
        <v>158</v>
      </c>
      <c r="AT204" s="155" t="s">
        <v>220</v>
      </c>
      <c r="AU204" s="155" t="s">
        <v>93</v>
      </c>
      <c r="AY204" s="15" t="s">
        <v>219</v>
      </c>
      <c r="BE204" s="156">
        <f>IF(O204="základní",K204,0)</f>
        <v>0</v>
      </c>
      <c r="BF204" s="156">
        <f>IF(O204="snížená",K204,0)</f>
        <v>0</v>
      </c>
      <c r="BG204" s="156">
        <f>IF(O204="zákl. přenesená",K204,0)</f>
        <v>0</v>
      </c>
      <c r="BH204" s="156">
        <f>IF(O204="sníž. přenesená",K204,0)</f>
        <v>0</v>
      </c>
      <c r="BI204" s="156">
        <f>IF(O204="nulová",K204,0)</f>
        <v>0</v>
      </c>
      <c r="BJ204" s="15" t="s">
        <v>87</v>
      </c>
      <c r="BK204" s="156">
        <f>ROUND(P204*H204,2)</f>
        <v>0</v>
      </c>
      <c r="BL204" s="15" t="s">
        <v>158</v>
      </c>
      <c r="BM204" s="155" t="s">
        <v>2313</v>
      </c>
    </row>
    <row r="205" spans="2:65" s="1" customFormat="1" ht="39">
      <c r="B205" s="30"/>
      <c r="D205" s="157" t="s">
        <v>226</v>
      </c>
      <c r="F205" s="158" t="s">
        <v>532</v>
      </c>
      <c r="I205" s="159"/>
      <c r="J205" s="159"/>
      <c r="M205" s="30"/>
      <c r="N205" s="160"/>
      <c r="X205" s="54"/>
      <c r="AT205" s="15" t="s">
        <v>226</v>
      </c>
      <c r="AU205" s="15" t="s">
        <v>93</v>
      </c>
    </row>
    <row r="206" spans="2:65" s="12" customFormat="1" ht="22.5">
      <c r="B206" s="161"/>
      <c r="D206" s="157" t="s">
        <v>303</v>
      </c>
      <c r="E206" s="162" t="s">
        <v>1</v>
      </c>
      <c r="F206" s="163" t="s">
        <v>2308</v>
      </c>
      <c r="H206" s="164">
        <v>188.71920000000003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80</v>
      </c>
      <c r="AY206" s="162" t="s">
        <v>219</v>
      </c>
    </row>
    <row r="207" spans="2:65" s="12" customFormat="1" ht="11.25">
      <c r="B207" s="161"/>
      <c r="D207" s="157" t="s">
        <v>303</v>
      </c>
      <c r="E207" s="162" t="s">
        <v>1</v>
      </c>
      <c r="F207" s="163" t="s">
        <v>2309</v>
      </c>
      <c r="H207" s="164">
        <v>-24.688800000000004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80</v>
      </c>
      <c r="AY207" s="162" t="s">
        <v>219</v>
      </c>
    </row>
    <row r="208" spans="2:65" s="13" customFormat="1" ht="11.25">
      <c r="B208" s="171"/>
      <c r="D208" s="157" t="s">
        <v>303</v>
      </c>
      <c r="E208" s="172" t="s">
        <v>1</v>
      </c>
      <c r="F208" s="173" t="s">
        <v>362</v>
      </c>
      <c r="H208" s="174">
        <v>164.03040000000001</v>
      </c>
      <c r="I208" s="175"/>
      <c r="J208" s="175"/>
      <c r="M208" s="171"/>
      <c r="N208" s="176"/>
      <c r="X208" s="177"/>
      <c r="AT208" s="172" t="s">
        <v>303</v>
      </c>
      <c r="AU208" s="172" t="s">
        <v>93</v>
      </c>
      <c r="AV208" s="13" t="s">
        <v>158</v>
      </c>
      <c r="AW208" s="13" t="s">
        <v>4</v>
      </c>
      <c r="AX208" s="13" t="s">
        <v>87</v>
      </c>
      <c r="AY208" s="172" t="s">
        <v>219</v>
      </c>
    </row>
    <row r="209" spans="2:65" s="1" customFormat="1" ht="33" customHeight="1">
      <c r="B209" s="30"/>
      <c r="C209" s="142" t="s">
        <v>8</v>
      </c>
      <c r="D209" s="142" t="s">
        <v>220</v>
      </c>
      <c r="E209" s="143" t="s">
        <v>534</v>
      </c>
      <c r="F209" s="144" t="s">
        <v>535</v>
      </c>
      <c r="G209" s="145" t="s">
        <v>398</v>
      </c>
      <c r="H209" s="146">
        <v>18.225999999999999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2314</v>
      </c>
    </row>
    <row r="210" spans="2:65" s="1" customFormat="1" ht="39">
      <c r="B210" s="30"/>
      <c r="D210" s="157" t="s">
        <v>226</v>
      </c>
      <c r="F210" s="158" t="s">
        <v>537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2311</v>
      </c>
      <c r="H211" s="164">
        <v>20.968800000000002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2312</v>
      </c>
      <c r="H212" s="164">
        <v>-2.7432000000000003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18.2256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37.9" customHeight="1">
      <c r="B214" s="30"/>
      <c r="C214" s="142" t="s">
        <v>464</v>
      </c>
      <c r="D214" s="142" t="s">
        <v>220</v>
      </c>
      <c r="E214" s="143" t="s">
        <v>1034</v>
      </c>
      <c r="F214" s="144" t="s">
        <v>1035</v>
      </c>
      <c r="G214" s="145" t="s">
        <v>398</v>
      </c>
      <c r="H214" s="146">
        <v>35.292000000000002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2315</v>
      </c>
    </row>
    <row r="215" spans="2:65" s="1" customFormat="1" ht="39">
      <c r="B215" s="30"/>
      <c r="D215" s="157" t="s">
        <v>226</v>
      </c>
      <c r="F215" s="158" t="s">
        <v>1037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11.25">
      <c r="B216" s="161"/>
      <c r="D216" s="157" t="s">
        <v>303</v>
      </c>
      <c r="E216" s="162" t="s">
        <v>1</v>
      </c>
      <c r="F216" s="163" t="s">
        <v>2316</v>
      </c>
      <c r="H216" s="164">
        <v>35.292000000000002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87</v>
      </c>
      <c r="AY216" s="162" t="s">
        <v>219</v>
      </c>
    </row>
    <row r="217" spans="2:65" s="1" customFormat="1" ht="37.9" customHeight="1">
      <c r="B217" s="30"/>
      <c r="C217" s="142" t="s">
        <v>470</v>
      </c>
      <c r="D217" s="142" t="s">
        <v>220</v>
      </c>
      <c r="E217" s="143" t="s">
        <v>1039</v>
      </c>
      <c r="F217" s="144" t="s">
        <v>1040</v>
      </c>
      <c r="G217" s="145" t="s">
        <v>398</v>
      </c>
      <c r="H217" s="146">
        <v>9.1120000000000001</v>
      </c>
      <c r="I217" s="147"/>
      <c r="J217" s="147"/>
      <c r="K217" s="148">
        <f>ROUND(P217*H217,2)</f>
        <v>0</v>
      </c>
      <c r="L217" s="149"/>
      <c r="M217" s="30"/>
      <c r="N217" s="150" t="s">
        <v>1</v>
      </c>
      <c r="O217" s="151" t="s">
        <v>43</v>
      </c>
      <c r="P217" s="152">
        <f>I217+J217</f>
        <v>0</v>
      </c>
      <c r="Q217" s="152">
        <f>ROUND(I217*H217,2)</f>
        <v>0</v>
      </c>
      <c r="R217" s="152">
        <f>ROUND(J217*H217,2)</f>
        <v>0</v>
      </c>
      <c r="T217" s="153">
        <f>S217*H217</f>
        <v>0</v>
      </c>
      <c r="U217" s="153">
        <v>0</v>
      </c>
      <c r="V217" s="153">
        <f>U217*H217</f>
        <v>0</v>
      </c>
      <c r="W217" s="153">
        <v>0</v>
      </c>
      <c r="X217" s="154">
        <f>W217*H217</f>
        <v>0</v>
      </c>
      <c r="AR217" s="155" t="s">
        <v>158</v>
      </c>
      <c r="AT217" s="155" t="s">
        <v>220</v>
      </c>
      <c r="AU217" s="155" t="s">
        <v>93</v>
      </c>
      <c r="AY217" s="15" t="s">
        <v>219</v>
      </c>
      <c r="BE217" s="156">
        <f>IF(O217="základní",K217,0)</f>
        <v>0</v>
      </c>
      <c r="BF217" s="156">
        <f>IF(O217="snížená",K217,0)</f>
        <v>0</v>
      </c>
      <c r="BG217" s="156">
        <f>IF(O217="zákl. přenesená",K217,0)</f>
        <v>0</v>
      </c>
      <c r="BH217" s="156">
        <f>IF(O217="sníž. přenesená",K217,0)</f>
        <v>0</v>
      </c>
      <c r="BI217" s="156">
        <f>IF(O217="nulová",K217,0)</f>
        <v>0</v>
      </c>
      <c r="BJ217" s="15" t="s">
        <v>87</v>
      </c>
      <c r="BK217" s="156">
        <f>ROUND(P217*H217,2)</f>
        <v>0</v>
      </c>
      <c r="BL217" s="15" t="s">
        <v>158</v>
      </c>
      <c r="BM217" s="155" t="s">
        <v>2317</v>
      </c>
    </row>
    <row r="218" spans="2:65" s="1" customFormat="1" ht="39">
      <c r="B218" s="30"/>
      <c r="D218" s="157" t="s">
        <v>226</v>
      </c>
      <c r="F218" s="158" t="s">
        <v>1042</v>
      </c>
      <c r="I218" s="159"/>
      <c r="J218" s="159"/>
      <c r="M218" s="30"/>
      <c r="N218" s="160"/>
      <c r="X218" s="54"/>
      <c r="AT218" s="15" t="s">
        <v>226</v>
      </c>
      <c r="AU218" s="15" t="s">
        <v>93</v>
      </c>
    </row>
    <row r="219" spans="2:65" s="1" customFormat="1" ht="24.2" customHeight="1">
      <c r="B219" s="30"/>
      <c r="C219" s="142" t="s">
        <v>474</v>
      </c>
      <c r="D219" s="142" t="s">
        <v>220</v>
      </c>
      <c r="E219" s="143" t="s">
        <v>1043</v>
      </c>
      <c r="F219" s="144" t="s">
        <v>1044</v>
      </c>
      <c r="G219" s="145" t="s">
        <v>398</v>
      </c>
      <c r="H219" s="146">
        <v>150.696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2318</v>
      </c>
    </row>
    <row r="220" spans="2:65" s="1" customFormat="1" ht="29.25">
      <c r="B220" s="30"/>
      <c r="D220" s="157" t="s">
        <v>226</v>
      </c>
      <c r="F220" s="158" t="s">
        <v>1046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2319</v>
      </c>
      <c r="H221" s="164">
        <v>188.71920000000003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2320</v>
      </c>
      <c r="H222" s="164">
        <v>-38.023199999999996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150.69600000000003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24.2" customHeight="1">
      <c r="B224" s="30"/>
      <c r="C224" s="142" t="s">
        <v>480</v>
      </c>
      <c r="D224" s="142" t="s">
        <v>220</v>
      </c>
      <c r="E224" s="143" t="s">
        <v>550</v>
      </c>
      <c r="F224" s="144" t="s">
        <v>551</v>
      </c>
      <c r="G224" s="145" t="s">
        <v>398</v>
      </c>
      <c r="H224" s="146">
        <v>16.744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2321</v>
      </c>
    </row>
    <row r="225" spans="2:65" s="1" customFormat="1" ht="29.25">
      <c r="B225" s="30"/>
      <c r="D225" s="157" t="s">
        <v>226</v>
      </c>
      <c r="F225" s="158" t="s">
        <v>553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22.5">
      <c r="B226" s="161"/>
      <c r="D226" s="157" t="s">
        <v>303</v>
      </c>
      <c r="E226" s="162" t="s">
        <v>1</v>
      </c>
      <c r="F226" s="163" t="s">
        <v>2322</v>
      </c>
      <c r="H226" s="164">
        <v>20.968800000000002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2" customFormat="1" ht="11.25">
      <c r="B227" s="161"/>
      <c r="D227" s="157" t="s">
        <v>303</v>
      </c>
      <c r="E227" s="162" t="s">
        <v>1</v>
      </c>
      <c r="F227" s="163" t="s">
        <v>2323</v>
      </c>
      <c r="H227" s="164">
        <v>-4.2248000000000001</v>
      </c>
      <c r="I227" s="165"/>
      <c r="J227" s="165"/>
      <c r="M227" s="161"/>
      <c r="N227" s="166"/>
      <c r="X227" s="167"/>
      <c r="AT227" s="162" t="s">
        <v>303</v>
      </c>
      <c r="AU227" s="162" t="s">
        <v>93</v>
      </c>
      <c r="AV227" s="12" t="s">
        <v>93</v>
      </c>
      <c r="AW227" s="12" t="s">
        <v>5</v>
      </c>
      <c r="AX227" s="12" t="s">
        <v>80</v>
      </c>
      <c r="AY227" s="162" t="s">
        <v>219</v>
      </c>
    </row>
    <row r="228" spans="2:65" s="13" customFormat="1" ht="11.25">
      <c r="B228" s="171"/>
      <c r="D228" s="157" t="s">
        <v>303</v>
      </c>
      <c r="E228" s="172" t="s">
        <v>1</v>
      </c>
      <c r="F228" s="173" t="s">
        <v>362</v>
      </c>
      <c r="H228" s="174">
        <v>16.744</v>
      </c>
      <c r="I228" s="175"/>
      <c r="J228" s="175"/>
      <c r="M228" s="171"/>
      <c r="N228" s="176"/>
      <c r="X228" s="177"/>
      <c r="AT228" s="172" t="s">
        <v>303</v>
      </c>
      <c r="AU228" s="172" t="s">
        <v>93</v>
      </c>
      <c r="AV228" s="13" t="s">
        <v>158</v>
      </c>
      <c r="AW228" s="13" t="s">
        <v>4</v>
      </c>
      <c r="AX228" s="13" t="s">
        <v>87</v>
      </c>
      <c r="AY228" s="172" t="s">
        <v>219</v>
      </c>
    </row>
    <row r="229" spans="2:65" s="1" customFormat="1" ht="33" customHeight="1">
      <c r="B229" s="30"/>
      <c r="C229" s="142" t="s">
        <v>485</v>
      </c>
      <c r="D229" s="142" t="s">
        <v>220</v>
      </c>
      <c r="E229" s="143" t="s">
        <v>563</v>
      </c>
      <c r="F229" s="144" t="s">
        <v>564</v>
      </c>
      <c r="G229" s="145" t="s">
        <v>565</v>
      </c>
      <c r="H229" s="146">
        <v>88.808000000000007</v>
      </c>
      <c r="I229" s="147"/>
      <c r="J229" s="147"/>
      <c r="K229" s="148">
        <f>ROUND(P229*H229,2)</f>
        <v>0</v>
      </c>
      <c r="L229" s="149"/>
      <c r="M229" s="30"/>
      <c r="N229" s="150" t="s">
        <v>1</v>
      </c>
      <c r="O229" s="151" t="s">
        <v>43</v>
      </c>
      <c r="P229" s="152">
        <f>I229+J229</f>
        <v>0</v>
      </c>
      <c r="Q229" s="152">
        <f>ROUND(I229*H229,2)</f>
        <v>0</v>
      </c>
      <c r="R229" s="152">
        <f>ROUND(J229*H229,2)</f>
        <v>0</v>
      </c>
      <c r="T229" s="153">
        <f>S229*H229</f>
        <v>0</v>
      </c>
      <c r="U229" s="153">
        <v>0</v>
      </c>
      <c r="V229" s="153">
        <f>U229*H229</f>
        <v>0</v>
      </c>
      <c r="W229" s="153">
        <v>0</v>
      </c>
      <c r="X229" s="154">
        <f>W229*H229</f>
        <v>0</v>
      </c>
      <c r="AR229" s="155" t="s">
        <v>158</v>
      </c>
      <c r="AT229" s="155" t="s">
        <v>220</v>
      </c>
      <c r="AU229" s="155" t="s">
        <v>93</v>
      </c>
      <c r="AY229" s="15" t="s">
        <v>219</v>
      </c>
      <c r="BE229" s="156">
        <f>IF(O229="základní",K229,0)</f>
        <v>0</v>
      </c>
      <c r="BF229" s="156">
        <f>IF(O229="snížená",K229,0)</f>
        <v>0</v>
      </c>
      <c r="BG229" s="156">
        <f>IF(O229="zákl. přenesená",K229,0)</f>
        <v>0</v>
      </c>
      <c r="BH229" s="156">
        <f>IF(O229="sníž. přenesená",K229,0)</f>
        <v>0</v>
      </c>
      <c r="BI229" s="156">
        <f>IF(O229="nulová",K229,0)</f>
        <v>0</v>
      </c>
      <c r="BJ229" s="15" t="s">
        <v>87</v>
      </c>
      <c r="BK229" s="156">
        <f>ROUND(P229*H229,2)</f>
        <v>0</v>
      </c>
      <c r="BL229" s="15" t="s">
        <v>158</v>
      </c>
      <c r="BM229" s="155" t="s">
        <v>2324</v>
      </c>
    </row>
    <row r="230" spans="2:65" s="1" customFormat="1" ht="29.25">
      <c r="B230" s="30"/>
      <c r="D230" s="157" t="s">
        <v>226</v>
      </c>
      <c r="F230" s="158" t="s">
        <v>567</v>
      </c>
      <c r="I230" s="159"/>
      <c r="J230" s="159"/>
      <c r="M230" s="30"/>
      <c r="N230" s="160"/>
      <c r="X230" s="54"/>
      <c r="AT230" s="15" t="s">
        <v>226</v>
      </c>
      <c r="AU230" s="15" t="s">
        <v>93</v>
      </c>
    </row>
    <row r="231" spans="2:65" s="12" customFormat="1" ht="11.25">
      <c r="B231" s="161"/>
      <c r="D231" s="157" t="s">
        <v>303</v>
      </c>
      <c r="E231" s="162" t="s">
        <v>1</v>
      </c>
      <c r="F231" s="163" t="s">
        <v>2325</v>
      </c>
      <c r="H231" s="164">
        <v>88.808000000000007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87</v>
      </c>
      <c r="AY231" s="162" t="s">
        <v>219</v>
      </c>
    </row>
    <row r="232" spans="2:65" s="1" customFormat="1" ht="16.5" customHeight="1">
      <c r="B232" s="30"/>
      <c r="C232" s="142" t="s">
        <v>491</v>
      </c>
      <c r="D232" s="142" t="s">
        <v>220</v>
      </c>
      <c r="E232" s="143" t="s">
        <v>556</v>
      </c>
      <c r="F232" s="144" t="s">
        <v>557</v>
      </c>
      <c r="G232" s="145" t="s">
        <v>398</v>
      </c>
      <c r="H232" s="146">
        <v>44.404000000000003</v>
      </c>
      <c r="I232" s="147"/>
      <c r="J232" s="147"/>
      <c r="K232" s="148">
        <f>ROUND(P232*H232,2)</f>
        <v>0</v>
      </c>
      <c r="L232" s="149"/>
      <c r="M232" s="30"/>
      <c r="N232" s="150" t="s">
        <v>1</v>
      </c>
      <c r="O232" s="151" t="s">
        <v>43</v>
      </c>
      <c r="P232" s="152">
        <f>I232+J232</f>
        <v>0</v>
      </c>
      <c r="Q232" s="152">
        <f>ROUND(I232*H232,2)</f>
        <v>0</v>
      </c>
      <c r="R232" s="152">
        <f>ROUND(J232*H232,2)</f>
        <v>0</v>
      </c>
      <c r="T232" s="153">
        <f>S232*H232</f>
        <v>0</v>
      </c>
      <c r="U232" s="153">
        <v>0</v>
      </c>
      <c r="V232" s="153">
        <f>U232*H232</f>
        <v>0</v>
      </c>
      <c r="W232" s="153">
        <v>0</v>
      </c>
      <c r="X232" s="154">
        <f>W232*H232</f>
        <v>0</v>
      </c>
      <c r="AR232" s="155" t="s">
        <v>158</v>
      </c>
      <c r="AT232" s="155" t="s">
        <v>220</v>
      </c>
      <c r="AU232" s="155" t="s">
        <v>93</v>
      </c>
      <c r="AY232" s="15" t="s">
        <v>219</v>
      </c>
      <c r="BE232" s="156">
        <f>IF(O232="základní",K232,0)</f>
        <v>0</v>
      </c>
      <c r="BF232" s="156">
        <f>IF(O232="snížená",K232,0)</f>
        <v>0</v>
      </c>
      <c r="BG232" s="156">
        <f>IF(O232="zákl. přenesená",K232,0)</f>
        <v>0</v>
      </c>
      <c r="BH232" s="156">
        <f>IF(O232="sníž. přenesená",K232,0)</f>
        <v>0</v>
      </c>
      <c r="BI232" s="156">
        <f>IF(O232="nulová",K232,0)</f>
        <v>0</v>
      </c>
      <c r="BJ232" s="15" t="s">
        <v>87</v>
      </c>
      <c r="BK232" s="156">
        <f>ROUND(P232*H232,2)</f>
        <v>0</v>
      </c>
      <c r="BL232" s="15" t="s">
        <v>158</v>
      </c>
      <c r="BM232" s="155" t="s">
        <v>2326</v>
      </c>
    </row>
    <row r="233" spans="2:65" s="1" customFormat="1" ht="19.5">
      <c r="B233" s="30"/>
      <c r="D233" s="157" t="s">
        <v>226</v>
      </c>
      <c r="F233" s="158" t="s">
        <v>559</v>
      </c>
      <c r="I233" s="159"/>
      <c r="J233" s="159"/>
      <c r="M233" s="30"/>
      <c r="N233" s="160"/>
      <c r="X233" s="54"/>
      <c r="AT233" s="15" t="s">
        <v>226</v>
      </c>
      <c r="AU233" s="15" t="s">
        <v>93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2327</v>
      </c>
      <c r="H234" s="164">
        <v>44.404000000000003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87</v>
      </c>
      <c r="AY234" s="162" t="s">
        <v>219</v>
      </c>
    </row>
    <row r="235" spans="2:65" s="1" customFormat="1" ht="24.2" customHeight="1">
      <c r="B235" s="30"/>
      <c r="C235" s="142" t="s">
        <v>496</v>
      </c>
      <c r="D235" s="142" t="s">
        <v>220</v>
      </c>
      <c r="E235" s="143" t="s">
        <v>570</v>
      </c>
      <c r="F235" s="144" t="s">
        <v>571</v>
      </c>
      <c r="G235" s="145" t="s">
        <v>398</v>
      </c>
      <c r="H235" s="146">
        <v>59.368000000000002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2328</v>
      </c>
    </row>
    <row r="236" spans="2:65" s="1" customFormat="1" ht="29.25">
      <c r="B236" s="30"/>
      <c r="D236" s="157" t="s">
        <v>226</v>
      </c>
      <c r="F236" s="158" t="s">
        <v>573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22.5">
      <c r="B237" s="161"/>
      <c r="D237" s="157" t="s">
        <v>303</v>
      </c>
      <c r="E237" s="162" t="s">
        <v>1</v>
      </c>
      <c r="F237" s="163" t="s">
        <v>2329</v>
      </c>
      <c r="H237" s="164">
        <v>104.84400000000001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2330</v>
      </c>
      <c r="H238" s="164">
        <v>-13.716000000000001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2331</v>
      </c>
      <c r="H239" s="164">
        <v>-31.26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1345</v>
      </c>
      <c r="H240" s="164">
        <v>-0.5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3" customFormat="1" ht="11.25">
      <c r="B241" s="171"/>
      <c r="D241" s="157" t="s">
        <v>303</v>
      </c>
      <c r="E241" s="172" t="s">
        <v>1</v>
      </c>
      <c r="F241" s="173" t="s">
        <v>362</v>
      </c>
      <c r="H241" s="174">
        <v>59.368000000000009</v>
      </c>
      <c r="I241" s="175"/>
      <c r="J241" s="175"/>
      <c r="M241" s="171"/>
      <c r="N241" s="176"/>
      <c r="X241" s="177"/>
      <c r="AT241" s="172" t="s">
        <v>303</v>
      </c>
      <c r="AU241" s="172" t="s">
        <v>93</v>
      </c>
      <c r="AV241" s="13" t="s">
        <v>158</v>
      </c>
      <c r="AW241" s="13" t="s">
        <v>4</v>
      </c>
      <c r="AX241" s="13" t="s">
        <v>87</v>
      </c>
      <c r="AY241" s="172" t="s">
        <v>219</v>
      </c>
    </row>
    <row r="242" spans="2:65" s="1" customFormat="1" ht="24.2" customHeight="1">
      <c r="B242" s="30"/>
      <c r="C242" s="142" t="s">
        <v>502</v>
      </c>
      <c r="D242" s="142" t="s">
        <v>220</v>
      </c>
      <c r="E242" s="143" t="s">
        <v>580</v>
      </c>
      <c r="F242" s="144" t="s">
        <v>581</v>
      </c>
      <c r="G242" s="145" t="s">
        <v>398</v>
      </c>
      <c r="H242" s="146">
        <v>23.651</v>
      </c>
      <c r="I242" s="147"/>
      <c r="J242" s="147"/>
      <c r="K242" s="148">
        <f>ROUND(P242*H242,2)</f>
        <v>0</v>
      </c>
      <c r="L242" s="149"/>
      <c r="M242" s="30"/>
      <c r="N242" s="150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0</v>
      </c>
      <c r="V242" s="153">
        <f>U242*H242</f>
        <v>0</v>
      </c>
      <c r="W242" s="153">
        <v>0</v>
      </c>
      <c r="X242" s="154">
        <f>W242*H242</f>
        <v>0</v>
      </c>
      <c r="AR242" s="155" t="s">
        <v>158</v>
      </c>
      <c r="AT242" s="155" t="s">
        <v>220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2332</v>
      </c>
    </row>
    <row r="243" spans="2:65" s="1" customFormat="1" ht="39">
      <c r="B243" s="30"/>
      <c r="D243" s="157" t="s">
        <v>226</v>
      </c>
      <c r="F243" s="158" t="s">
        <v>583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22.5">
      <c r="B244" s="161"/>
      <c r="D244" s="157" t="s">
        <v>303</v>
      </c>
      <c r="E244" s="162" t="s">
        <v>1</v>
      </c>
      <c r="F244" s="163" t="s">
        <v>2333</v>
      </c>
      <c r="H244" s="164">
        <v>-1.3570316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2334</v>
      </c>
      <c r="H245" s="164">
        <v>25.008000000000003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23.650968400000004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1" customFormat="1" ht="22.9" customHeight="1">
      <c r="B247" s="129"/>
      <c r="D247" s="130" t="s">
        <v>79</v>
      </c>
      <c r="E247" s="140" t="s">
        <v>93</v>
      </c>
      <c r="F247" s="140" t="s">
        <v>593</v>
      </c>
      <c r="I247" s="132"/>
      <c r="J247" s="132"/>
      <c r="K247" s="141">
        <f>BK247</f>
        <v>0</v>
      </c>
      <c r="M247" s="129"/>
      <c r="N247" s="134"/>
      <c r="Q247" s="135">
        <f>SUM(Q248:Q250)</f>
        <v>0</v>
      </c>
      <c r="R247" s="135">
        <f>SUM(R248:R250)</f>
        <v>0</v>
      </c>
      <c r="T247" s="136">
        <f>SUM(T248:T250)</f>
        <v>0</v>
      </c>
      <c r="V247" s="136">
        <f>SUM(V248:V250)</f>
        <v>0</v>
      </c>
      <c r="X247" s="137">
        <f>SUM(X248:X250)</f>
        <v>0</v>
      </c>
      <c r="AR247" s="130" t="s">
        <v>87</v>
      </c>
      <c r="AT247" s="138" t="s">
        <v>79</v>
      </c>
      <c r="AU247" s="138" t="s">
        <v>87</v>
      </c>
      <c r="AY247" s="130" t="s">
        <v>219</v>
      </c>
      <c r="BK247" s="139">
        <f>SUM(BK248:BK250)</f>
        <v>0</v>
      </c>
    </row>
    <row r="248" spans="2:65" s="1" customFormat="1" ht="16.5" customHeight="1">
      <c r="B248" s="30"/>
      <c r="C248" s="142" t="s">
        <v>385</v>
      </c>
      <c r="D248" s="142" t="s">
        <v>220</v>
      </c>
      <c r="E248" s="143" t="s">
        <v>595</v>
      </c>
      <c r="F248" s="144" t="s">
        <v>596</v>
      </c>
      <c r="G248" s="145" t="s">
        <v>398</v>
      </c>
      <c r="H248" s="146">
        <v>0.54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158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2335</v>
      </c>
    </row>
    <row r="249" spans="2:65" s="1" customFormat="1" ht="11.25">
      <c r="B249" s="30"/>
      <c r="D249" s="157" t="s">
        <v>226</v>
      </c>
      <c r="F249" s="158" t="s">
        <v>598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2336</v>
      </c>
      <c r="H250" s="164">
        <v>0.53999999999999992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1" customFormat="1" ht="22.9" customHeight="1">
      <c r="B251" s="129"/>
      <c r="D251" s="130" t="s">
        <v>79</v>
      </c>
      <c r="E251" s="140" t="s">
        <v>150</v>
      </c>
      <c r="F251" s="140" t="s">
        <v>606</v>
      </c>
      <c r="I251" s="132"/>
      <c r="J251" s="132"/>
      <c r="K251" s="141">
        <f>BK251</f>
        <v>0</v>
      </c>
      <c r="M251" s="129"/>
      <c r="N251" s="134"/>
      <c r="Q251" s="135">
        <f>SUM(Q252:Q254)</f>
        <v>0</v>
      </c>
      <c r="R251" s="135">
        <f>SUM(R252:R254)</f>
        <v>0</v>
      </c>
      <c r="T251" s="136">
        <f>SUM(T252:T254)</f>
        <v>0</v>
      </c>
      <c r="V251" s="136">
        <f>SUM(V252:V254)</f>
        <v>0</v>
      </c>
      <c r="X251" s="137">
        <f>SUM(X252:X254)</f>
        <v>0</v>
      </c>
      <c r="AR251" s="130" t="s">
        <v>87</v>
      </c>
      <c r="AT251" s="138" t="s">
        <v>79</v>
      </c>
      <c r="AU251" s="138" t="s">
        <v>87</v>
      </c>
      <c r="AY251" s="130" t="s">
        <v>219</v>
      </c>
      <c r="BK251" s="139">
        <f>SUM(BK252:BK254)</f>
        <v>0</v>
      </c>
    </row>
    <row r="252" spans="2:65" s="1" customFormat="1" ht="21.75" customHeight="1">
      <c r="B252" s="30"/>
      <c r="C252" s="142" t="s">
        <v>512</v>
      </c>
      <c r="D252" s="142" t="s">
        <v>220</v>
      </c>
      <c r="E252" s="143" t="s">
        <v>608</v>
      </c>
      <c r="F252" s="144" t="s">
        <v>609</v>
      </c>
      <c r="G252" s="145" t="s">
        <v>370</v>
      </c>
      <c r="H252" s="146">
        <v>3</v>
      </c>
      <c r="I252" s="147"/>
      <c r="J252" s="147"/>
      <c r="K252" s="148">
        <f>ROUND(P252*H252,2)</f>
        <v>0</v>
      </c>
      <c r="L252" s="149"/>
      <c r="M252" s="30"/>
      <c r="N252" s="150" t="s">
        <v>1</v>
      </c>
      <c r="O252" s="151" t="s">
        <v>43</v>
      </c>
      <c r="P252" s="152">
        <f>I252+J252</f>
        <v>0</v>
      </c>
      <c r="Q252" s="152">
        <f>ROUND(I252*H252,2)</f>
        <v>0</v>
      </c>
      <c r="R252" s="152">
        <f>ROUND(J252*H252,2)</f>
        <v>0</v>
      </c>
      <c r="T252" s="153">
        <f>S252*H252</f>
        <v>0</v>
      </c>
      <c r="U252" s="153">
        <v>0</v>
      </c>
      <c r="V252" s="153">
        <f>U252*H252</f>
        <v>0</v>
      </c>
      <c r="W252" s="153">
        <v>0</v>
      </c>
      <c r="X252" s="154">
        <f>W252*H252</f>
        <v>0</v>
      </c>
      <c r="AR252" s="155" t="s">
        <v>158</v>
      </c>
      <c r="AT252" s="155" t="s">
        <v>220</v>
      </c>
      <c r="AU252" s="155" t="s">
        <v>93</v>
      </c>
      <c r="AY252" s="15" t="s">
        <v>219</v>
      </c>
      <c r="BE252" s="156">
        <f>IF(O252="základní",K252,0)</f>
        <v>0</v>
      </c>
      <c r="BF252" s="156">
        <f>IF(O252="snížená",K252,0)</f>
        <v>0</v>
      </c>
      <c r="BG252" s="156">
        <f>IF(O252="zákl. přenesená",K252,0)</f>
        <v>0</v>
      </c>
      <c r="BH252" s="156">
        <f>IF(O252="sníž. přenesená",K252,0)</f>
        <v>0</v>
      </c>
      <c r="BI252" s="156">
        <f>IF(O252="nulová",K252,0)</f>
        <v>0</v>
      </c>
      <c r="BJ252" s="15" t="s">
        <v>87</v>
      </c>
      <c r="BK252" s="156">
        <f>ROUND(P252*H252,2)</f>
        <v>0</v>
      </c>
      <c r="BL252" s="15" t="s">
        <v>158</v>
      </c>
      <c r="BM252" s="155" t="s">
        <v>2337</v>
      </c>
    </row>
    <row r="253" spans="2:65" s="1" customFormat="1" ht="11.25">
      <c r="B253" s="30"/>
      <c r="D253" s="157" t="s">
        <v>226</v>
      </c>
      <c r="F253" s="158" t="s">
        <v>611</v>
      </c>
      <c r="I253" s="159"/>
      <c r="J253" s="159"/>
      <c r="M253" s="30"/>
      <c r="N253" s="160"/>
      <c r="X253" s="54"/>
      <c r="AT253" s="15" t="s">
        <v>226</v>
      </c>
      <c r="AU253" s="15" t="s">
        <v>93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150</v>
      </c>
      <c r="H254" s="164">
        <v>3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87</v>
      </c>
      <c r="AY254" s="162" t="s">
        <v>219</v>
      </c>
    </row>
    <row r="255" spans="2:65" s="11" customFormat="1" ht="22.9" customHeight="1">
      <c r="B255" s="129"/>
      <c r="D255" s="130" t="s">
        <v>79</v>
      </c>
      <c r="E255" s="140" t="s">
        <v>158</v>
      </c>
      <c r="F255" s="140" t="s">
        <v>613</v>
      </c>
      <c r="I255" s="132"/>
      <c r="J255" s="132"/>
      <c r="K255" s="141">
        <f>BK255</f>
        <v>0</v>
      </c>
      <c r="M255" s="129"/>
      <c r="N255" s="134"/>
      <c r="Q255" s="135">
        <f>SUM(Q256:Q264)</f>
        <v>0</v>
      </c>
      <c r="R255" s="135">
        <f>SUM(R256:R264)</f>
        <v>0</v>
      </c>
      <c r="T255" s="136">
        <f>SUM(T256:T264)</f>
        <v>0</v>
      </c>
      <c r="V255" s="136">
        <f>SUM(V256:V264)</f>
        <v>10.800078239999999</v>
      </c>
      <c r="X255" s="137">
        <f>SUM(X256:X264)</f>
        <v>0</v>
      </c>
      <c r="AR255" s="130" t="s">
        <v>87</v>
      </c>
      <c r="AT255" s="138" t="s">
        <v>79</v>
      </c>
      <c r="AU255" s="138" t="s">
        <v>87</v>
      </c>
      <c r="AY255" s="130" t="s">
        <v>219</v>
      </c>
      <c r="BK255" s="139">
        <f>SUM(BK256:BK264)</f>
        <v>0</v>
      </c>
    </row>
    <row r="256" spans="2:65" s="1" customFormat="1" ht="16.5" customHeight="1">
      <c r="B256" s="30"/>
      <c r="C256" s="142" t="s">
        <v>520</v>
      </c>
      <c r="D256" s="142" t="s">
        <v>220</v>
      </c>
      <c r="E256" s="143" t="s">
        <v>615</v>
      </c>
      <c r="F256" s="144" t="s">
        <v>616</v>
      </c>
      <c r="G256" s="145" t="s">
        <v>370</v>
      </c>
      <c r="H256" s="146">
        <v>3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</v>
      </c>
      <c r="V256" s="153">
        <f>U256*H256</f>
        <v>0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2338</v>
      </c>
    </row>
    <row r="257" spans="2:65" s="1" customFormat="1" ht="11.25">
      <c r="B257" s="30"/>
      <c r="D257" s="157" t="s">
        <v>226</v>
      </c>
      <c r="F257" s="158" t="s">
        <v>618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150</v>
      </c>
      <c r="H258" s="164">
        <v>3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" customFormat="1" ht="16.5" customHeight="1">
      <c r="B259" s="30"/>
      <c r="C259" s="142" t="s">
        <v>528</v>
      </c>
      <c r="D259" s="142" t="s">
        <v>220</v>
      </c>
      <c r="E259" s="143" t="s">
        <v>620</v>
      </c>
      <c r="F259" s="144" t="s">
        <v>621</v>
      </c>
      <c r="G259" s="145" t="s">
        <v>398</v>
      </c>
      <c r="H259" s="146">
        <v>5.7119999999999997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1.8907700000000001</v>
      </c>
      <c r="V259" s="153">
        <f>U259*H259</f>
        <v>10.800078239999999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2339</v>
      </c>
    </row>
    <row r="260" spans="2:65" s="1" customFormat="1" ht="19.5">
      <c r="B260" s="30"/>
      <c r="D260" s="157" t="s">
        <v>226</v>
      </c>
      <c r="F260" s="158" t="s">
        <v>623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2340</v>
      </c>
      <c r="H261" s="164">
        <v>5.7120000000000006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24.2" customHeight="1">
      <c r="B262" s="30"/>
      <c r="C262" s="142" t="s">
        <v>533</v>
      </c>
      <c r="D262" s="142" t="s">
        <v>220</v>
      </c>
      <c r="E262" s="143" t="s">
        <v>2116</v>
      </c>
      <c r="F262" s="144" t="s">
        <v>2117</v>
      </c>
      <c r="G262" s="145" t="s">
        <v>398</v>
      </c>
      <c r="H262" s="146">
        <v>0.13</v>
      </c>
      <c r="I262" s="147"/>
      <c r="J262" s="147"/>
      <c r="K262" s="148">
        <f>ROUND(P262*H262,2)</f>
        <v>0</v>
      </c>
      <c r="L262" s="149"/>
      <c r="M262" s="30"/>
      <c r="N262" s="150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0</v>
      </c>
      <c r="V262" s="153">
        <f>U262*H262</f>
        <v>0</v>
      </c>
      <c r="W262" s="153">
        <v>0</v>
      </c>
      <c r="X262" s="154">
        <f>W262*H262</f>
        <v>0</v>
      </c>
      <c r="AR262" s="155" t="s">
        <v>158</v>
      </c>
      <c r="AT262" s="155" t="s">
        <v>220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2341</v>
      </c>
    </row>
    <row r="263" spans="2:65" s="1" customFormat="1" ht="19.5">
      <c r="B263" s="30"/>
      <c r="D263" s="157" t="s">
        <v>226</v>
      </c>
      <c r="F263" s="158" t="s">
        <v>2119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2" customFormat="1" ht="11.25">
      <c r="B264" s="161"/>
      <c r="D264" s="157" t="s">
        <v>303</v>
      </c>
      <c r="E264" s="162" t="s">
        <v>1</v>
      </c>
      <c r="F264" s="163" t="s">
        <v>2120</v>
      </c>
      <c r="H264" s="164">
        <v>0.13</v>
      </c>
      <c r="I264" s="165"/>
      <c r="J264" s="165"/>
      <c r="M264" s="161"/>
      <c r="N264" s="166"/>
      <c r="X264" s="167"/>
      <c r="AT264" s="162" t="s">
        <v>303</v>
      </c>
      <c r="AU264" s="162" t="s">
        <v>93</v>
      </c>
      <c r="AV264" s="12" t="s">
        <v>93</v>
      </c>
      <c r="AW264" s="12" t="s">
        <v>5</v>
      </c>
      <c r="AX264" s="12" t="s">
        <v>87</v>
      </c>
      <c r="AY264" s="162" t="s">
        <v>219</v>
      </c>
    </row>
    <row r="265" spans="2:65" s="11" customFormat="1" ht="22.9" customHeight="1">
      <c r="B265" s="129"/>
      <c r="D265" s="130" t="s">
        <v>79</v>
      </c>
      <c r="E265" s="140" t="s">
        <v>218</v>
      </c>
      <c r="F265" s="140" t="s">
        <v>631</v>
      </c>
      <c r="I265" s="132"/>
      <c r="J265" s="132"/>
      <c r="K265" s="141">
        <f>BK265</f>
        <v>0</v>
      </c>
      <c r="M265" s="129"/>
      <c r="N265" s="134"/>
      <c r="Q265" s="135">
        <f>SUM(Q266:Q296)</f>
        <v>0</v>
      </c>
      <c r="R265" s="135">
        <f>SUM(R266:R296)</f>
        <v>0</v>
      </c>
      <c r="T265" s="136">
        <f>SUM(T266:T296)</f>
        <v>0</v>
      </c>
      <c r="V265" s="136">
        <f>SUM(V266:V296)</f>
        <v>12.245230000000001</v>
      </c>
      <c r="X265" s="137">
        <f>SUM(X266:X296)</f>
        <v>0</v>
      </c>
      <c r="AR265" s="130" t="s">
        <v>87</v>
      </c>
      <c r="AT265" s="138" t="s">
        <v>79</v>
      </c>
      <c r="AU265" s="138" t="s">
        <v>87</v>
      </c>
      <c r="AY265" s="130" t="s">
        <v>219</v>
      </c>
      <c r="BK265" s="139">
        <f>SUM(BK266:BK296)</f>
        <v>0</v>
      </c>
    </row>
    <row r="266" spans="2:65" s="1" customFormat="1" ht="24.2" customHeight="1">
      <c r="B266" s="30"/>
      <c r="C266" s="142" t="s">
        <v>538</v>
      </c>
      <c r="D266" s="142" t="s">
        <v>220</v>
      </c>
      <c r="E266" s="143" t="s">
        <v>633</v>
      </c>
      <c r="F266" s="144" t="s">
        <v>634</v>
      </c>
      <c r="G266" s="145" t="s">
        <v>353</v>
      </c>
      <c r="H266" s="146">
        <v>121.44</v>
      </c>
      <c r="I266" s="147"/>
      <c r="J266" s="147"/>
      <c r="K266" s="148">
        <f>ROUND(P266*H266,2)</f>
        <v>0</v>
      </c>
      <c r="L266" s="149"/>
      <c r="M266" s="30"/>
      <c r="N266" s="150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0</v>
      </c>
      <c r="V266" s="153">
        <f>U266*H266</f>
        <v>0</v>
      </c>
      <c r="W266" s="153">
        <v>0</v>
      </c>
      <c r="X266" s="154">
        <f>W266*H266</f>
        <v>0</v>
      </c>
      <c r="AR266" s="155" t="s">
        <v>158</v>
      </c>
      <c r="AT266" s="155" t="s">
        <v>220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158</v>
      </c>
      <c r="BM266" s="155" t="s">
        <v>2342</v>
      </c>
    </row>
    <row r="267" spans="2:65" s="1" customFormat="1" ht="19.5">
      <c r="B267" s="30"/>
      <c r="D267" s="157" t="s">
        <v>226</v>
      </c>
      <c r="F267" s="158" t="s">
        <v>636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2343</v>
      </c>
      <c r="H268" s="164">
        <v>121.44000000000001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" customFormat="1" ht="24.2" customHeight="1">
      <c r="B269" s="30"/>
      <c r="C269" s="142" t="s">
        <v>544</v>
      </c>
      <c r="D269" s="142" t="s">
        <v>220</v>
      </c>
      <c r="E269" s="143" t="s">
        <v>638</v>
      </c>
      <c r="F269" s="144" t="s">
        <v>639</v>
      </c>
      <c r="G269" s="145" t="s">
        <v>353</v>
      </c>
      <c r="H269" s="146">
        <v>16.28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2344</v>
      </c>
    </row>
    <row r="270" spans="2:65" s="1" customFormat="1" ht="29.25">
      <c r="B270" s="30"/>
      <c r="D270" s="157" t="s">
        <v>226</v>
      </c>
      <c r="F270" s="158" t="s">
        <v>641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2283</v>
      </c>
      <c r="H271" s="164">
        <v>16.28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24.2" customHeight="1">
      <c r="B272" s="30"/>
      <c r="C272" s="142" t="s">
        <v>549</v>
      </c>
      <c r="D272" s="142" t="s">
        <v>220</v>
      </c>
      <c r="E272" s="143" t="s">
        <v>644</v>
      </c>
      <c r="F272" s="144" t="s">
        <v>645</v>
      </c>
      <c r="G272" s="145" t="s">
        <v>353</v>
      </c>
      <c r="H272" s="146">
        <v>10</v>
      </c>
      <c r="I272" s="147"/>
      <c r="J272" s="147"/>
      <c r="K272" s="148">
        <f>ROUND(P272*H272,2)</f>
        <v>0</v>
      </c>
      <c r="L272" s="149"/>
      <c r="M272" s="30"/>
      <c r="N272" s="150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0.23</v>
      </c>
      <c r="V272" s="153">
        <f>U272*H272</f>
        <v>2.3000000000000003</v>
      </c>
      <c r="W272" s="153">
        <v>0</v>
      </c>
      <c r="X272" s="154">
        <f>W272*H272</f>
        <v>0</v>
      </c>
      <c r="AR272" s="155" t="s">
        <v>158</v>
      </c>
      <c r="AT272" s="155" t="s">
        <v>220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158</v>
      </c>
      <c r="BM272" s="155" t="s">
        <v>2345</v>
      </c>
    </row>
    <row r="273" spans="2:65" s="1" customFormat="1" ht="29.25">
      <c r="B273" s="30"/>
      <c r="D273" s="157" t="s">
        <v>226</v>
      </c>
      <c r="F273" s="158" t="s">
        <v>647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2" customFormat="1" ht="11.25">
      <c r="B274" s="161"/>
      <c r="D274" s="157" t="s">
        <v>303</v>
      </c>
      <c r="E274" s="162" t="s">
        <v>1</v>
      </c>
      <c r="F274" s="163" t="s">
        <v>2346</v>
      </c>
      <c r="H274" s="164">
        <v>10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87</v>
      </c>
      <c r="AY274" s="162" t="s">
        <v>219</v>
      </c>
    </row>
    <row r="275" spans="2:65" s="1" customFormat="1" ht="24.2" customHeight="1">
      <c r="B275" s="30"/>
      <c r="C275" s="142" t="s">
        <v>933</v>
      </c>
      <c r="D275" s="142" t="s">
        <v>220</v>
      </c>
      <c r="E275" s="143" t="s">
        <v>650</v>
      </c>
      <c r="F275" s="144" t="s">
        <v>651</v>
      </c>
      <c r="G275" s="145" t="s">
        <v>353</v>
      </c>
      <c r="H275" s="146">
        <v>71.400000000000006</v>
      </c>
      <c r="I275" s="147"/>
      <c r="J275" s="147"/>
      <c r="K275" s="148">
        <f>ROUND(P275*H275,2)</f>
        <v>0</v>
      </c>
      <c r="L275" s="149"/>
      <c r="M275" s="30"/>
      <c r="N275" s="150" t="s">
        <v>1</v>
      </c>
      <c r="O275" s="151" t="s">
        <v>43</v>
      </c>
      <c r="P275" s="152">
        <f>I275+J275</f>
        <v>0</v>
      </c>
      <c r="Q275" s="152">
        <f>ROUND(I275*H275,2)</f>
        <v>0</v>
      </c>
      <c r="R275" s="152">
        <f>ROUND(J275*H275,2)</f>
        <v>0</v>
      </c>
      <c r="T275" s="153">
        <f>S275*H275</f>
        <v>0</v>
      </c>
      <c r="U275" s="153">
        <v>0.13800000000000001</v>
      </c>
      <c r="V275" s="153">
        <f>U275*H275</f>
        <v>9.8532000000000011</v>
      </c>
      <c r="W275" s="153">
        <v>0</v>
      </c>
      <c r="X275" s="154">
        <f>W275*H275</f>
        <v>0</v>
      </c>
      <c r="AR275" s="155" t="s">
        <v>158</v>
      </c>
      <c r="AT275" s="155" t="s">
        <v>220</v>
      </c>
      <c r="AU275" s="155" t="s">
        <v>93</v>
      </c>
      <c r="AY275" s="15" t="s">
        <v>219</v>
      </c>
      <c r="BE275" s="156">
        <f>IF(O275="základní",K275,0)</f>
        <v>0</v>
      </c>
      <c r="BF275" s="156">
        <f>IF(O275="snížená",K275,0)</f>
        <v>0</v>
      </c>
      <c r="BG275" s="156">
        <f>IF(O275="zákl. přenesená",K275,0)</f>
        <v>0</v>
      </c>
      <c r="BH275" s="156">
        <f>IF(O275="sníž. přenesená",K275,0)</f>
        <v>0</v>
      </c>
      <c r="BI275" s="156">
        <f>IF(O275="nulová",K275,0)</f>
        <v>0</v>
      </c>
      <c r="BJ275" s="15" t="s">
        <v>87</v>
      </c>
      <c r="BK275" s="156">
        <f>ROUND(P275*H275,2)</f>
        <v>0</v>
      </c>
      <c r="BL275" s="15" t="s">
        <v>158</v>
      </c>
      <c r="BM275" s="155" t="s">
        <v>2347</v>
      </c>
    </row>
    <row r="276" spans="2:65" s="1" customFormat="1" ht="19.5">
      <c r="B276" s="30"/>
      <c r="D276" s="157" t="s">
        <v>226</v>
      </c>
      <c r="F276" s="158" t="s">
        <v>651</v>
      </c>
      <c r="I276" s="159"/>
      <c r="J276" s="159"/>
      <c r="M276" s="30"/>
      <c r="N276" s="160"/>
      <c r="X276" s="54"/>
      <c r="AT276" s="15" t="s">
        <v>226</v>
      </c>
      <c r="AU276" s="15" t="s">
        <v>93</v>
      </c>
    </row>
    <row r="277" spans="2:65" s="12" customFormat="1" ht="11.25">
      <c r="B277" s="161"/>
      <c r="D277" s="157" t="s">
        <v>303</v>
      </c>
      <c r="E277" s="162" t="s">
        <v>1</v>
      </c>
      <c r="F277" s="163" t="s">
        <v>2348</v>
      </c>
      <c r="H277" s="164">
        <v>71.400000000000006</v>
      </c>
      <c r="I277" s="165"/>
      <c r="J277" s="165"/>
      <c r="M277" s="161"/>
      <c r="N277" s="166"/>
      <c r="X277" s="167"/>
      <c r="AT277" s="162" t="s">
        <v>303</v>
      </c>
      <c r="AU277" s="162" t="s">
        <v>93</v>
      </c>
      <c r="AV277" s="12" t="s">
        <v>93</v>
      </c>
      <c r="AW277" s="12" t="s">
        <v>5</v>
      </c>
      <c r="AX277" s="12" t="s">
        <v>87</v>
      </c>
      <c r="AY277" s="162" t="s">
        <v>219</v>
      </c>
    </row>
    <row r="278" spans="2:65" s="1" customFormat="1" ht="24.2" customHeight="1">
      <c r="B278" s="30"/>
      <c r="C278" s="142" t="s">
        <v>555</v>
      </c>
      <c r="D278" s="142" t="s">
        <v>220</v>
      </c>
      <c r="E278" s="143" t="s">
        <v>655</v>
      </c>
      <c r="F278" s="144" t="s">
        <v>656</v>
      </c>
      <c r="G278" s="145" t="s">
        <v>353</v>
      </c>
      <c r="H278" s="146">
        <v>10.48</v>
      </c>
      <c r="I278" s="147"/>
      <c r="J278" s="147"/>
      <c r="K278" s="148">
        <f>ROUND(P278*H278,2)</f>
        <v>0</v>
      </c>
      <c r="L278" s="149"/>
      <c r="M278" s="30"/>
      <c r="N278" s="150" t="s">
        <v>1</v>
      </c>
      <c r="O278" s="151" t="s">
        <v>43</v>
      </c>
      <c r="P278" s="152">
        <f>I278+J278</f>
        <v>0</v>
      </c>
      <c r="Q278" s="152">
        <f>ROUND(I278*H278,2)</f>
        <v>0</v>
      </c>
      <c r="R278" s="152">
        <f>ROUND(J278*H278,2)</f>
        <v>0</v>
      </c>
      <c r="T278" s="153">
        <f>S278*H278</f>
        <v>0</v>
      </c>
      <c r="U278" s="153">
        <v>6.0099999999999997E-3</v>
      </c>
      <c r="V278" s="153">
        <f>U278*H278</f>
        <v>6.2984799999999994E-2</v>
      </c>
      <c r="W278" s="153">
        <v>0</v>
      </c>
      <c r="X278" s="154">
        <f>W278*H278</f>
        <v>0</v>
      </c>
      <c r="AR278" s="155" t="s">
        <v>158</v>
      </c>
      <c r="AT278" s="155" t="s">
        <v>220</v>
      </c>
      <c r="AU278" s="155" t="s">
        <v>93</v>
      </c>
      <c r="AY278" s="15" t="s">
        <v>219</v>
      </c>
      <c r="BE278" s="156">
        <f>IF(O278="základní",K278,0)</f>
        <v>0</v>
      </c>
      <c r="BF278" s="156">
        <f>IF(O278="snížená",K278,0)</f>
        <v>0</v>
      </c>
      <c r="BG278" s="156">
        <f>IF(O278="zákl. přenesená",K278,0)</f>
        <v>0</v>
      </c>
      <c r="BH278" s="156">
        <f>IF(O278="sníž. přenesená",K278,0)</f>
        <v>0</v>
      </c>
      <c r="BI278" s="156">
        <f>IF(O278="nulová",K278,0)</f>
        <v>0</v>
      </c>
      <c r="BJ278" s="15" t="s">
        <v>87</v>
      </c>
      <c r="BK278" s="156">
        <f>ROUND(P278*H278,2)</f>
        <v>0</v>
      </c>
      <c r="BL278" s="15" t="s">
        <v>158</v>
      </c>
      <c r="BM278" s="155" t="s">
        <v>2349</v>
      </c>
    </row>
    <row r="279" spans="2:65" s="1" customFormat="1" ht="19.5">
      <c r="B279" s="30"/>
      <c r="D279" s="157" t="s">
        <v>226</v>
      </c>
      <c r="F279" s="158" t="s">
        <v>658</v>
      </c>
      <c r="I279" s="159"/>
      <c r="J279" s="159"/>
      <c r="M279" s="30"/>
      <c r="N279" s="160"/>
      <c r="X279" s="54"/>
      <c r="AT279" s="15" t="s">
        <v>226</v>
      </c>
      <c r="AU279" s="15" t="s">
        <v>93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2350</v>
      </c>
      <c r="H280" s="164">
        <v>10.48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" customFormat="1" ht="24.2" customHeight="1">
      <c r="B281" s="30"/>
      <c r="C281" s="142" t="s">
        <v>562</v>
      </c>
      <c r="D281" s="142" t="s">
        <v>220</v>
      </c>
      <c r="E281" s="143" t="s">
        <v>661</v>
      </c>
      <c r="F281" s="144" t="s">
        <v>662</v>
      </c>
      <c r="G281" s="145" t="s">
        <v>353</v>
      </c>
      <c r="H281" s="146">
        <v>33.72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7.1000000000000002E-4</v>
      </c>
      <c r="V281" s="153">
        <f>U281*H281</f>
        <v>2.3941199999999999E-2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2351</v>
      </c>
    </row>
    <row r="282" spans="2:65" s="1" customFormat="1" ht="19.5">
      <c r="B282" s="30"/>
      <c r="D282" s="157" t="s">
        <v>226</v>
      </c>
      <c r="F282" s="158" t="s">
        <v>664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2352</v>
      </c>
      <c r="H283" s="164">
        <v>33.72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80</v>
      </c>
      <c r="AY283" s="162" t="s">
        <v>219</v>
      </c>
    </row>
    <row r="284" spans="2:65" s="13" customFormat="1" ht="11.25">
      <c r="B284" s="171"/>
      <c r="D284" s="157" t="s">
        <v>303</v>
      </c>
      <c r="E284" s="172" t="s">
        <v>1</v>
      </c>
      <c r="F284" s="173" t="s">
        <v>362</v>
      </c>
      <c r="H284" s="174">
        <v>33.72</v>
      </c>
      <c r="I284" s="175"/>
      <c r="J284" s="175"/>
      <c r="M284" s="171"/>
      <c r="N284" s="176"/>
      <c r="X284" s="177"/>
      <c r="AT284" s="172" t="s">
        <v>303</v>
      </c>
      <c r="AU284" s="172" t="s">
        <v>93</v>
      </c>
      <c r="AV284" s="13" t="s">
        <v>158</v>
      </c>
      <c r="AW284" s="13" t="s">
        <v>4</v>
      </c>
      <c r="AX284" s="13" t="s">
        <v>87</v>
      </c>
      <c r="AY284" s="172" t="s">
        <v>219</v>
      </c>
    </row>
    <row r="285" spans="2:65" s="1" customFormat="1" ht="33" customHeight="1">
      <c r="B285" s="30"/>
      <c r="C285" s="142" t="s">
        <v>569</v>
      </c>
      <c r="D285" s="142" t="s">
        <v>220</v>
      </c>
      <c r="E285" s="143" t="s">
        <v>667</v>
      </c>
      <c r="F285" s="144" t="s">
        <v>668</v>
      </c>
      <c r="G285" s="145" t="s">
        <v>353</v>
      </c>
      <c r="H285" s="146">
        <v>33.72</v>
      </c>
      <c r="I285" s="147"/>
      <c r="J285" s="147"/>
      <c r="K285" s="148">
        <f>ROUND(P285*H285,2)</f>
        <v>0</v>
      </c>
      <c r="L285" s="149"/>
      <c r="M285" s="30"/>
      <c r="N285" s="150" t="s">
        <v>1</v>
      </c>
      <c r="O285" s="151" t="s">
        <v>43</v>
      </c>
      <c r="P285" s="152">
        <f>I285+J285</f>
        <v>0</v>
      </c>
      <c r="Q285" s="152">
        <f>ROUND(I285*H285,2)</f>
        <v>0</v>
      </c>
      <c r="R285" s="152">
        <f>ROUND(J285*H285,2)</f>
        <v>0</v>
      </c>
      <c r="T285" s="153">
        <f>S285*H285</f>
        <v>0</v>
      </c>
      <c r="U285" s="153">
        <v>0</v>
      </c>
      <c r="V285" s="153">
        <f>U285*H285</f>
        <v>0</v>
      </c>
      <c r="W285" s="153">
        <v>0</v>
      </c>
      <c r="X285" s="154">
        <f>W285*H285</f>
        <v>0</v>
      </c>
      <c r="AR285" s="155" t="s">
        <v>158</v>
      </c>
      <c r="AT285" s="155" t="s">
        <v>220</v>
      </c>
      <c r="AU285" s="155" t="s">
        <v>93</v>
      </c>
      <c r="AY285" s="15" t="s">
        <v>219</v>
      </c>
      <c r="BE285" s="156">
        <f>IF(O285="základní",K285,0)</f>
        <v>0</v>
      </c>
      <c r="BF285" s="156">
        <f>IF(O285="snížená",K285,0)</f>
        <v>0</v>
      </c>
      <c r="BG285" s="156">
        <f>IF(O285="zákl. přenesená",K285,0)</f>
        <v>0</v>
      </c>
      <c r="BH285" s="156">
        <f>IF(O285="sníž. přenesená",K285,0)</f>
        <v>0</v>
      </c>
      <c r="BI285" s="156">
        <f>IF(O285="nulová",K285,0)</f>
        <v>0</v>
      </c>
      <c r="BJ285" s="15" t="s">
        <v>87</v>
      </c>
      <c r="BK285" s="156">
        <f>ROUND(P285*H285,2)</f>
        <v>0</v>
      </c>
      <c r="BL285" s="15" t="s">
        <v>158</v>
      </c>
      <c r="BM285" s="155" t="s">
        <v>2353</v>
      </c>
    </row>
    <row r="286" spans="2:65" s="1" customFormat="1" ht="29.25">
      <c r="B286" s="30"/>
      <c r="D286" s="157" t="s">
        <v>226</v>
      </c>
      <c r="F286" s="158" t="s">
        <v>670</v>
      </c>
      <c r="I286" s="159"/>
      <c r="J286" s="159"/>
      <c r="M286" s="30"/>
      <c r="N286" s="160"/>
      <c r="X286" s="54"/>
      <c r="AT286" s="15" t="s">
        <v>226</v>
      </c>
      <c r="AU286" s="15" t="s">
        <v>93</v>
      </c>
    </row>
    <row r="287" spans="2:65" s="12" customFormat="1" ht="11.25">
      <c r="B287" s="161"/>
      <c r="D287" s="157" t="s">
        <v>303</v>
      </c>
      <c r="E287" s="162" t="s">
        <v>1</v>
      </c>
      <c r="F287" s="163" t="s">
        <v>2352</v>
      </c>
      <c r="H287" s="164">
        <v>33.72</v>
      </c>
      <c r="I287" s="165"/>
      <c r="J287" s="165"/>
      <c r="M287" s="161"/>
      <c r="N287" s="166"/>
      <c r="X287" s="167"/>
      <c r="AT287" s="162" t="s">
        <v>303</v>
      </c>
      <c r="AU287" s="162" t="s">
        <v>93</v>
      </c>
      <c r="AV287" s="12" t="s">
        <v>93</v>
      </c>
      <c r="AW287" s="12" t="s">
        <v>5</v>
      </c>
      <c r="AX287" s="12" t="s">
        <v>87</v>
      </c>
      <c r="AY287" s="162" t="s">
        <v>219</v>
      </c>
    </row>
    <row r="288" spans="2:65" s="1" customFormat="1" ht="24.2" customHeight="1">
      <c r="B288" s="30"/>
      <c r="C288" s="142" t="s">
        <v>579</v>
      </c>
      <c r="D288" s="142" t="s">
        <v>220</v>
      </c>
      <c r="E288" s="143" t="s">
        <v>672</v>
      </c>
      <c r="F288" s="144" t="s">
        <v>673</v>
      </c>
      <c r="G288" s="145" t="s">
        <v>353</v>
      </c>
      <c r="H288" s="146">
        <v>16.28</v>
      </c>
      <c r="I288" s="147"/>
      <c r="J288" s="147"/>
      <c r="K288" s="148">
        <f>ROUND(P288*H288,2)</f>
        <v>0</v>
      </c>
      <c r="L288" s="149"/>
      <c r="M288" s="30"/>
      <c r="N288" s="150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0</v>
      </c>
      <c r="V288" s="153">
        <f>U288*H288</f>
        <v>0</v>
      </c>
      <c r="W288" s="153">
        <v>0</v>
      </c>
      <c r="X288" s="154">
        <f>W288*H288</f>
        <v>0</v>
      </c>
      <c r="AR288" s="155" t="s">
        <v>158</v>
      </c>
      <c r="AT288" s="155" t="s">
        <v>220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2354</v>
      </c>
    </row>
    <row r="289" spans="2:65" s="1" customFormat="1" ht="29.25">
      <c r="B289" s="30"/>
      <c r="D289" s="157" t="s">
        <v>226</v>
      </c>
      <c r="F289" s="158" t="s">
        <v>675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2283</v>
      </c>
      <c r="H290" s="164">
        <v>16.28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24.2" customHeight="1">
      <c r="B291" s="30"/>
      <c r="C291" s="142" t="s">
        <v>587</v>
      </c>
      <c r="D291" s="142" t="s">
        <v>220</v>
      </c>
      <c r="E291" s="143" t="s">
        <v>677</v>
      </c>
      <c r="F291" s="144" t="s">
        <v>678</v>
      </c>
      <c r="G291" s="145" t="s">
        <v>370</v>
      </c>
      <c r="H291" s="146">
        <v>23.2</v>
      </c>
      <c r="I291" s="147"/>
      <c r="J291" s="147"/>
      <c r="K291" s="148">
        <f>ROUND(P291*H291,2)</f>
        <v>0</v>
      </c>
      <c r="L291" s="149"/>
      <c r="M291" s="30"/>
      <c r="N291" s="150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2.2000000000000001E-4</v>
      </c>
      <c r="V291" s="153">
        <f>U291*H291</f>
        <v>5.104E-3</v>
      </c>
      <c r="W291" s="153">
        <v>0</v>
      </c>
      <c r="X291" s="154">
        <f>W291*H291</f>
        <v>0</v>
      </c>
      <c r="AR291" s="155" t="s">
        <v>158</v>
      </c>
      <c r="AT291" s="155" t="s">
        <v>220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2355</v>
      </c>
    </row>
    <row r="292" spans="2:65" s="1" customFormat="1" ht="29.25">
      <c r="B292" s="30"/>
      <c r="D292" s="157" t="s">
        <v>226</v>
      </c>
      <c r="F292" s="158" t="s">
        <v>680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2356</v>
      </c>
      <c r="H293" s="164">
        <v>23.2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87</v>
      </c>
      <c r="AY293" s="162" t="s">
        <v>219</v>
      </c>
    </row>
    <row r="294" spans="2:65" s="1" customFormat="1" ht="24.2" customHeight="1">
      <c r="B294" s="30"/>
      <c r="C294" s="142" t="s">
        <v>594</v>
      </c>
      <c r="D294" s="142" t="s">
        <v>220</v>
      </c>
      <c r="E294" s="143" t="s">
        <v>683</v>
      </c>
      <c r="F294" s="144" t="s">
        <v>684</v>
      </c>
      <c r="G294" s="145" t="s">
        <v>370</v>
      </c>
      <c r="H294" s="146">
        <v>23.2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0</v>
      </c>
      <c r="V294" s="153">
        <f>U294*H294</f>
        <v>0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2357</v>
      </c>
    </row>
    <row r="295" spans="2:65" s="1" customFormat="1" ht="29.25">
      <c r="B295" s="30"/>
      <c r="D295" s="157" t="s">
        <v>226</v>
      </c>
      <c r="F295" s="158" t="s">
        <v>686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2356</v>
      </c>
      <c r="H296" s="164">
        <v>23.2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1" customFormat="1" ht="22.9" customHeight="1">
      <c r="B297" s="129"/>
      <c r="D297" s="130" t="s">
        <v>79</v>
      </c>
      <c r="E297" s="140" t="s">
        <v>244</v>
      </c>
      <c r="F297" s="140" t="s">
        <v>687</v>
      </c>
      <c r="I297" s="132"/>
      <c r="J297" s="132"/>
      <c r="K297" s="141">
        <f>BK297</f>
        <v>0</v>
      </c>
      <c r="M297" s="129"/>
      <c r="N297" s="134"/>
      <c r="Q297" s="135">
        <f>SUM(Q298:Q300)</f>
        <v>0</v>
      </c>
      <c r="R297" s="135">
        <f>SUM(R298:R300)</f>
        <v>0</v>
      </c>
      <c r="T297" s="136">
        <f>SUM(T298:T300)</f>
        <v>0</v>
      </c>
      <c r="V297" s="136">
        <f>SUM(V298:V300)</f>
        <v>8.0000000000000002E-3</v>
      </c>
      <c r="X297" s="137">
        <f>SUM(X298:X300)</f>
        <v>0</v>
      </c>
      <c r="AR297" s="130" t="s">
        <v>87</v>
      </c>
      <c r="AT297" s="138" t="s">
        <v>79</v>
      </c>
      <c r="AU297" s="138" t="s">
        <v>87</v>
      </c>
      <c r="AY297" s="130" t="s">
        <v>219</v>
      </c>
      <c r="BK297" s="139">
        <f>SUM(BK298:BK300)</f>
        <v>0</v>
      </c>
    </row>
    <row r="298" spans="2:65" s="1" customFormat="1" ht="16.5" customHeight="1">
      <c r="B298" s="30"/>
      <c r="C298" s="142" t="s">
        <v>600</v>
      </c>
      <c r="D298" s="142" t="s">
        <v>220</v>
      </c>
      <c r="E298" s="143" t="s">
        <v>689</v>
      </c>
      <c r="F298" s="144" t="s">
        <v>690</v>
      </c>
      <c r="G298" s="145" t="s">
        <v>691</v>
      </c>
      <c r="H298" s="146">
        <v>1</v>
      </c>
      <c r="I298" s="147"/>
      <c r="J298" s="147"/>
      <c r="K298" s="148">
        <f>ROUND(P298*H298,2)</f>
        <v>0</v>
      </c>
      <c r="L298" s="149"/>
      <c r="M298" s="30"/>
      <c r="N298" s="150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8.0000000000000002E-3</v>
      </c>
      <c r="V298" s="153">
        <f>U298*H298</f>
        <v>8.0000000000000002E-3</v>
      </c>
      <c r="W298" s="153">
        <v>0</v>
      </c>
      <c r="X298" s="154">
        <f>W298*H298</f>
        <v>0</v>
      </c>
      <c r="AR298" s="155" t="s">
        <v>158</v>
      </c>
      <c r="AT298" s="155" t="s">
        <v>220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2358</v>
      </c>
    </row>
    <row r="299" spans="2:65" s="1" customFormat="1" ht="39">
      <c r="B299" s="30"/>
      <c r="D299" s="157" t="s">
        <v>226</v>
      </c>
      <c r="F299" s="158" t="s">
        <v>693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87</v>
      </c>
      <c r="H300" s="164">
        <v>1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87</v>
      </c>
      <c r="AY300" s="162" t="s">
        <v>219</v>
      </c>
    </row>
    <row r="301" spans="2:65" s="11" customFormat="1" ht="22.9" customHeight="1">
      <c r="B301" s="129"/>
      <c r="D301" s="130" t="s">
        <v>79</v>
      </c>
      <c r="E301" s="140" t="s">
        <v>254</v>
      </c>
      <c r="F301" s="140" t="s">
        <v>1240</v>
      </c>
      <c r="I301" s="132"/>
      <c r="J301" s="132"/>
      <c r="K301" s="141">
        <f>BK301</f>
        <v>0</v>
      </c>
      <c r="M301" s="129"/>
      <c r="N301" s="134"/>
      <c r="Q301" s="135">
        <f>SUM(Q302:Q434)</f>
        <v>0</v>
      </c>
      <c r="R301" s="135">
        <f>SUM(R302:R434)</f>
        <v>0</v>
      </c>
      <c r="T301" s="136">
        <f>SUM(T302:T434)</f>
        <v>0</v>
      </c>
      <c r="V301" s="136">
        <f>SUM(V302:V434)</f>
        <v>6.1426399999999983</v>
      </c>
      <c r="X301" s="137">
        <f>SUM(X302:X434)</f>
        <v>0</v>
      </c>
      <c r="AR301" s="130" t="s">
        <v>87</v>
      </c>
      <c r="AT301" s="138" t="s">
        <v>79</v>
      </c>
      <c r="AU301" s="138" t="s">
        <v>87</v>
      </c>
      <c r="AY301" s="130" t="s">
        <v>219</v>
      </c>
      <c r="BK301" s="139">
        <f>SUM(BK302:BK434)</f>
        <v>0</v>
      </c>
    </row>
    <row r="302" spans="2:65" s="1" customFormat="1" ht="24.2" customHeight="1">
      <c r="B302" s="30"/>
      <c r="C302" s="142" t="s">
        <v>607</v>
      </c>
      <c r="D302" s="142" t="s">
        <v>220</v>
      </c>
      <c r="E302" s="143" t="s">
        <v>765</v>
      </c>
      <c r="F302" s="144" t="s">
        <v>766</v>
      </c>
      <c r="G302" s="145" t="s">
        <v>467</v>
      </c>
      <c r="H302" s="146">
        <v>1</v>
      </c>
      <c r="I302" s="147"/>
      <c r="J302" s="147"/>
      <c r="K302" s="148">
        <f>ROUND(P302*H302,2)</f>
        <v>0</v>
      </c>
      <c r="L302" s="149"/>
      <c r="M302" s="30"/>
      <c r="N302" s="150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8.7419999999999998E-2</v>
      </c>
      <c r="V302" s="153">
        <f>U302*H302</f>
        <v>8.7419999999999998E-2</v>
      </c>
      <c r="W302" s="153">
        <v>0</v>
      </c>
      <c r="X302" s="154">
        <f>W302*H302</f>
        <v>0</v>
      </c>
      <c r="AR302" s="155" t="s">
        <v>158</v>
      </c>
      <c r="AT302" s="155" t="s">
        <v>220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158</v>
      </c>
      <c r="BM302" s="155" t="s">
        <v>2359</v>
      </c>
    </row>
    <row r="303" spans="2:65" s="1" customFormat="1" ht="19.5">
      <c r="B303" s="30"/>
      <c r="D303" s="157" t="s">
        <v>226</v>
      </c>
      <c r="F303" s="158" t="s">
        <v>768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" customFormat="1" ht="16.5" customHeight="1">
      <c r="B304" s="30"/>
      <c r="C304" s="178" t="s">
        <v>614</v>
      </c>
      <c r="D304" s="178" t="s">
        <v>460</v>
      </c>
      <c r="E304" s="179" t="s">
        <v>778</v>
      </c>
      <c r="F304" s="180" t="s">
        <v>779</v>
      </c>
      <c r="G304" s="181" t="s">
        <v>467</v>
      </c>
      <c r="H304" s="182">
        <v>1</v>
      </c>
      <c r="I304" s="183"/>
      <c r="J304" s="184"/>
      <c r="K304" s="185">
        <f>ROUND(P304*H304,2)</f>
        <v>0</v>
      </c>
      <c r="L304" s="184"/>
      <c r="M304" s="186"/>
      <c r="N304" s="187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2.8000000000000001E-2</v>
      </c>
      <c r="V304" s="153">
        <f>U304*H304</f>
        <v>2.8000000000000001E-2</v>
      </c>
      <c r="W304" s="153">
        <v>0</v>
      </c>
      <c r="X304" s="154">
        <f>W304*H304</f>
        <v>0</v>
      </c>
      <c r="AR304" s="155" t="s">
        <v>254</v>
      </c>
      <c r="AT304" s="155" t="s">
        <v>460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2360</v>
      </c>
    </row>
    <row r="305" spans="2:65" s="1" customFormat="1" ht="11.25">
      <c r="B305" s="30"/>
      <c r="D305" s="157" t="s">
        <v>226</v>
      </c>
      <c r="F305" s="158" t="s">
        <v>779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" customFormat="1" ht="24.2" customHeight="1">
      <c r="B306" s="30"/>
      <c r="C306" s="178" t="s">
        <v>619</v>
      </c>
      <c r="D306" s="178" t="s">
        <v>460</v>
      </c>
      <c r="E306" s="179" t="s">
        <v>795</v>
      </c>
      <c r="F306" s="180" t="s">
        <v>796</v>
      </c>
      <c r="G306" s="181" t="s">
        <v>467</v>
      </c>
      <c r="H306" s="182">
        <v>2</v>
      </c>
      <c r="I306" s="183"/>
      <c r="J306" s="184"/>
      <c r="K306" s="185">
        <f>ROUND(P306*H306,2)</f>
        <v>0</v>
      </c>
      <c r="L306" s="184"/>
      <c r="M306" s="186"/>
      <c r="N306" s="187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2E-3</v>
      </c>
      <c r="V306" s="153">
        <f>U306*H306</f>
        <v>4.0000000000000001E-3</v>
      </c>
      <c r="W306" s="153">
        <v>0</v>
      </c>
      <c r="X306" s="154">
        <f>W306*H306</f>
        <v>0</v>
      </c>
      <c r="AR306" s="155" t="s">
        <v>254</v>
      </c>
      <c r="AT306" s="155" t="s">
        <v>460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2361</v>
      </c>
    </row>
    <row r="307" spans="2:65" s="1" customFormat="1" ht="11.25">
      <c r="B307" s="30"/>
      <c r="D307" s="157" t="s">
        <v>226</v>
      </c>
      <c r="F307" s="158" t="s">
        <v>796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93</v>
      </c>
      <c r="H308" s="164">
        <v>2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" customFormat="1" ht="33" customHeight="1">
      <c r="B309" s="30"/>
      <c r="C309" s="142" t="s">
        <v>625</v>
      </c>
      <c r="D309" s="142" t="s">
        <v>220</v>
      </c>
      <c r="E309" s="143" t="s">
        <v>711</v>
      </c>
      <c r="F309" s="144" t="s">
        <v>712</v>
      </c>
      <c r="G309" s="145" t="s">
        <v>370</v>
      </c>
      <c r="H309" s="146">
        <v>3</v>
      </c>
      <c r="I309" s="147"/>
      <c r="J309" s="147"/>
      <c r="K309" s="148">
        <f>ROUND(P309*H309,2)</f>
        <v>0</v>
      </c>
      <c r="L309" s="149"/>
      <c r="M309" s="30"/>
      <c r="N309" s="150" t="s">
        <v>1</v>
      </c>
      <c r="O309" s="151" t="s">
        <v>43</v>
      </c>
      <c r="P309" s="152">
        <f>I309+J309</f>
        <v>0</v>
      </c>
      <c r="Q309" s="152">
        <f>ROUND(I309*H309,2)</f>
        <v>0</v>
      </c>
      <c r="R309" s="152">
        <f>ROUND(J309*H309,2)</f>
        <v>0</v>
      </c>
      <c r="T309" s="153">
        <f>S309*H309</f>
        <v>0</v>
      </c>
      <c r="U309" s="153">
        <v>8.0000000000000007E-5</v>
      </c>
      <c r="V309" s="153">
        <f>U309*H309</f>
        <v>2.4000000000000003E-4</v>
      </c>
      <c r="W309" s="153">
        <v>0</v>
      </c>
      <c r="X309" s="154">
        <f>W309*H309</f>
        <v>0</v>
      </c>
      <c r="AR309" s="155" t="s">
        <v>158</v>
      </c>
      <c r="AT309" s="155" t="s">
        <v>220</v>
      </c>
      <c r="AU309" s="155" t="s">
        <v>93</v>
      </c>
      <c r="AY309" s="15" t="s">
        <v>219</v>
      </c>
      <c r="BE309" s="156">
        <f>IF(O309="základní",K309,0)</f>
        <v>0</v>
      </c>
      <c r="BF309" s="156">
        <f>IF(O309="snížená",K309,0)</f>
        <v>0</v>
      </c>
      <c r="BG309" s="156">
        <f>IF(O309="zákl. přenesená",K309,0)</f>
        <v>0</v>
      </c>
      <c r="BH309" s="156">
        <f>IF(O309="sníž. přenesená",K309,0)</f>
        <v>0</v>
      </c>
      <c r="BI309" s="156">
        <f>IF(O309="nulová",K309,0)</f>
        <v>0</v>
      </c>
      <c r="BJ309" s="15" t="s">
        <v>87</v>
      </c>
      <c r="BK309" s="156">
        <f>ROUND(P309*H309,2)</f>
        <v>0</v>
      </c>
      <c r="BL309" s="15" t="s">
        <v>158</v>
      </c>
      <c r="BM309" s="155" t="s">
        <v>2362</v>
      </c>
    </row>
    <row r="310" spans="2:65" s="1" customFormat="1" ht="19.5">
      <c r="B310" s="30"/>
      <c r="D310" s="157" t="s">
        <v>226</v>
      </c>
      <c r="F310" s="158" t="s">
        <v>714</v>
      </c>
      <c r="I310" s="159"/>
      <c r="J310" s="159"/>
      <c r="M310" s="30"/>
      <c r="N310" s="160"/>
      <c r="X310" s="54"/>
      <c r="AT310" s="15" t="s">
        <v>226</v>
      </c>
      <c r="AU310" s="15" t="s">
        <v>93</v>
      </c>
    </row>
    <row r="311" spans="2:65" s="12" customFormat="1" ht="11.25">
      <c r="B311" s="161"/>
      <c r="D311" s="157" t="s">
        <v>303</v>
      </c>
      <c r="E311" s="162" t="s">
        <v>1</v>
      </c>
      <c r="F311" s="163" t="s">
        <v>150</v>
      </c>
      <c r="H311" s="164">
        <v>3</v>
      </c>
      <c r="I311" s="165"/>
      <c r="J311" s="165"/>
      <c r="M311" s="161"/>
      <c r="N311" s="166"/>
      <c r="X311" s="167"/>
      <c r="AT311" s="162" t="s">
        <v>303</v>
      </c>
      <c r="AU311" s="162" t="s">
        <v>93</v>
      </c>
      <c r="AV311" s="12" t="s">
        <v>93</v>
      </c>
      <c r="AW311" s="12" t="s">
        <v>5</v>
      </c>
      <c r="AX311" s="12" t="s">
        <v>87</v>
      </c>
      <c r="AY311" s="162" t="s">
        <v>219</v>
      </c>
    </row>
    <row r="312" spans="2:65" s="1" customFormat="1" ht="24.2" customHeight="1">
      <c r="B312" s="30"/>
      <c r="C312" s="178" t="s">
        <v>632</v>
      </c>
      <c r="D312" s="178" t="s">
        <v>460</v>
      </c>
      <c r="E312" s="179" t="s">
        <v>717</v>
      </c>
      <c r="F312" s="180" t="s">
        <v>718</v>
      </c>
      <c r="G312" s="181" t="s">
        <v>370</v>
      </c>
      <c r="H312" s="182">
        <v>1.845</v>
      </c>
      <c r="I312" s="183"/>
      <c r="J312" s="184"/>
      <c r="K312" s="185">
        <f>ROUND(P312*H312,2)</f>
        <v>0</v>
      </c>
      <c r="L312" s="184"/>
      <c r="M312" s="186"/>
      <c r="N312" s="187" t="s">
        <v>1</v>
      </c>
      <c r="O312" s="151" t="s">
        <v>43</v>
      </c>
      <c r="P312" s="152">
        <f>I312+J312</f>
        <v>0</v>
      </c>
      <c r="Q312" s="152">
        <f>ROUND(I312*H312,2)</f>
        <v>0</v>
      </c>
      <c r="R312" s="152">
        <f>ROUND(J312*H312,2)</f>
        <v>0</v>
      </c>
      <c r="T312" s="153">
        <f>S312*H312</f>
        <v>0</v>
      </c>
      <c r="U312" s="153">
        <v>0.1</v>
      </c>
      <c r="V312" s="153">
        <f>U312*H312</f>
        <v>0.1845</v>
      </c>
      <c r="W312" s="153">
        <v>0</v>
      </c>
      <c r="X312" s="154">
        <f>W312*H312</f>
        <v>0</v>
      </c>
      <c r="AR312" s="155" t="s">
        <v>254</v>
      </c>
      <c r="AT312" s="155" t="s">
        <v>460</v>
      </c>
      <c r="AU312" s="155" t="s">
        <v>93</v>
      </c>
      <c r="AY312" s="15" t="s">
        <v>219</v>
      </c>
      <c r="BE312" s="156">
        <f>IF(O312="základní",K312,0)</f>
        <v>0</v>
      </c>
      <c r="BF312" s="156">
        <f>IF(O312="snížená",K312,0)</f>
        <v>0</v>
      </c>
      <c r="BG312" s="156">
        <f>IF(O312="zákl. přenesená",K312,0)</f>
        <v>0</v>
      </c>
      <c r="BH312" s="156">
        <f>IF(O312="sníž. přenesená",K312,0)</f>
        <v>0</v>
      </c>
      <c r="BI312" s="156">
        <f>IF(O312="nulová",K312,0)</f>
        <v>0</v>
      </c>
      <c r="BJ312" s="15" t="s">
        <v>87</v>
      </c>
      <c r="BK312" s="156">
        <f>ROUND(P312*H312,2)</f>
        <v>0</v>
      </c>
      <c r="BL312" s="15" t="s">
        <v>158</v>
      </c>
      <c r="BM312" s="155" t="s">
        <v>2363</v>
      </c>
    </row>
    <row r="313" spans="2:65" s="1" customFormat="1" ht="19.5">
      <c r="B313" s="30"/>
      <c r="D313" s="157" t="s">
        <v>226</v>
      </c>
      <c r="F313" s="158" t="s">
        <v>718</v>
      </c>
      <c r="I313" s="159"/>
      <c r="J313" s="159"/>
      <c r="M313" s="30"/>
      <c r="N313" s="160"/>
      <c r="X313" s="54"/>
      <c r="AT313" s="15" t="s">
        <v>226</v>
      </c>
      <c r="AU313" s="15" t="s">
        <v>93</v>
      </c>
    </row>
    <row r="314" spans="2:65" s="12" customFormat="1" ht="11.25">
      <c r="B314" s="161"/>
      <c r="D314" s="157" t="s">
        <v>303</v>
      </c>
      <c r="E314" s="162" t="s">
        <v>1</v>
      </c>
      <c r="F314" s="163" t="s">
        <v>2364</v>
      </c>
      <c r="H314" s="164">
        <v>1.8</v>
      </c>
      <c r="I314" s="165"/>
      <c r="J314" s="165"/>
      <c r="M314" s="161"/>
      <c r="N314" s="166"/>
      <c r="X314" s="167"/>
      <c r="AT314" s="162" t="s">
        <v>303</v>
      </c>
      <c r="AU314" s="162" t="s">
        <v>93</v>
      </c>
      <c r="AV314" s="12" t="s">
        <v>93</v>
      </c>
      <c r="AW314" s="12" t="s">
        <v>5</v>
      </c>
      <c r="AX314" s="12" t="s">
        <v>80</v>
      </c>
      <c r="AY314" s="162" t="s">
        <v>219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2365</v>
      </c>
      <c r="H315" s="164">
        <v>1.845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" customFormat="1" ht="24.2" customHeight="1">
      <c r="B316" s="30"/>
      <c r="C316" s="178" t="s">
        <v>443</v>
      </c>
      <c r="D316" s="178" t="s">
        <v>460</v>
      </c>
      <c r="E316" s="179" t="s">
        <v>728</v>
      </c>
      <c r="F316" s="180" t="s">
        <v>729</v>
      </c>
      <c r="G316" s="181" t="s">
        <v>467</v>
      </c>
      <c r="H316" s="182">
        <v>1</v>
      </c>
      <c r="I316" s="183"/>
      <c r="J316" s="184"/>
      <c r="K316" s="185">
        <f>ROUND(P316*H316,2)</f>
        <v>0</v>
      </c>
      <c r="L316" s="184"/>
      <c r="M316" s="186"/>
      <c r="N316" s="187" t="s">
        <v>1</v>
      </c>
      <c r="O316" s="151" t="s">
        <v>43</v>
      </c>
      <c r="P316" s="152">
        <f>I316+J316</f>
        <v>0</v>
      </c>
      <c r="Q316" s="152">
        <f>ROUND(I316*H316,2)</f>
        <v>0</v>
      </c>
      <c r="R316" s="152">
        <f>ROUND(J316*H316,2)</f>
        <v>0</v>
      </c>
      <c r="T316" s="153">
        <f>S316*H316</f>
        <v>0</v>
      </c>
      <c r="U316" s="153">
        <v>4.4999999999999998E-2</v>
      </c>
      <c r="V316" s="153">
        <f>U316*H316</f>
        <v>4.4999999999999998E-2</v>
      </c>
      <c r="W316" s="153">
        <v>0</v>
      </c>
      <c r="X316" s="154">
        <f>W316*H316</f>
        <v>0</v>
      </c>
      <c r="AR316" s="155" t="s">
        <v>254</v>
      </c>
      <c r="AT316" s="155" t="s">
        <v>460</v>
      </c>
      <c r="AU316" s="155" t="s">
        <v>93</v>
      </c>
      <c r="AY316" s="15" t="s">
        <v>219</v>
      </c>
      <c r="BE316" s="156">
        <f>IF(O316="základní",K316,0)</f>
        <v>0</v>
      </c>
      <c r="BF316" s="156">
        <f>IF(O316="snížená",K316,0)</f>
        <v>0</v>
      </c>
      <c r="BG316" s="156">
        <f>IF(O316="zákl. přenesená",K316,0)</f>
        <v>0</v>
      </c>
      <c r="BH316" s="156">
        <f>IF(O316="sníž. přenesená",K316,0)</f>
        <v>0</v>
      </c>
      <c r="BI316" s="156">
        <f>IF(O316="nulová",K316,0)</f>
        <v>0</v>
      </c>
      <c r="BJ316" s="15" t="s">
        <v>87</v>
      </c>
      <c r="BK316" s="156">
        <f>ROUND(P316*H316,2)</f>
        <v>0</v>
      </c>
      <c r="BL316" s="15" t="s">
        <v>158</v>
      </c>
      <c r="BM316" s="155" t="s">
        <v>2366</v>
      </c>
    </row>
    <row r="317" spans="2:65" s="1" customFormat="1" ht="11.25">
      <c r="B317" s="30"/>
      <c r="D317" s="157" t="s">
        <v>226</v>
      </c>
      <c r="F317" s="158" t="s">
        <v>729</v>
      </c>
      <c r="I317" s="159"/>
      <c r="J317" s="159"/>
      <c r="M317" s="30"/>
      <c r="N317" s="160"/>
      <c r="X317" s="54"/>
      <c r="AT317" s="15" t="s">
        <v>226</v>
      </c>
      <c r="AU317" s="15" t="s">
        <v>93</v>
      </c>
    </row>
    <row r="318" spans="2:65" s="1" customFormat="1" ht="24.2" customHeight="1">
      <c r="B318" s="30"/>
      <c r="C318" s="178" t="s">
        <v>643</v>
      </c>
      <c r="D318" s="178" t="s">
        <v>460</v>
      </c>
      <c r="E318" s="179" t="s">
        <v>732</v>
      </c>
      <c r="F318" s="180" t="s">
        <v>733</v>
      </c>
      <c r="G318" s="181" t="s">
        <v>467</v>
      </c>
      <c r="H318" s="182">
        <v>1</v>
      </c>
      <c r="I318" s="183"/>
      <c r="J318" s="184"/>
      <c r="K318" s="185">
        <f>ROUND(P318*H318,2)</f>
        <v>0</v>
      </c>
      <c r="L318" s="184"/>
      <c r="M318" s="186"/>
      <c r="N318" s="187" t="s">
        <v>1</v>
      </c>
      <c r="O318" s="151" t="s">
        <v>43</v>
      </c>
      <c r="P318" s="152">
        <f>I318+J318</f>
        <v>0</v>
      </c>
      <c r="Q318" s="152">
        <f>ROUND(I318*H318,2)</f>
        <v>0</v>
      </c>
      <c r="R318" s="152">
        <f>ROUND(J318*H318,2)</f>
        <v>0</v>
      </c>
      <c r="T318" s="153">
        <f>S318*H318</f>
        <v>0</v>
      </c>
      <c r="U318" s="153">
        <v>5.6000000000000001E-2</v>
      </c>
      <c r="V318" s="153">
        <f>U318*H318</f>
        <v>5.6000000000000001E-2</v>
      </c>
      <c r="W318" s="153">
        <v>0</v>
      </c>
      <c r="X318" s="154">
        <f>W318*H318</f>
        <v>0</v>
      </c>
      <c r="AR318" s="155" t="s">
        <v>254</v>
      </c>
      <c r="AT318" s="155" t="s">
        <v>460</v>
      </c>
      <c r="AU318" s="155" t="s">
        <v>93</v>
      </c>
      <c r="AY318" s="15" t="s">
        <v>219</v>
      </c>
      <c r="BE318" s="156">
        <f>IF(O318="základní",K318,0)</f>
        <v>0</v>
      </c>
      <c r="BF318" s="156">
        <f>IF(O318="snížená",K318,0)</f>
        <v>0</v>
      </c>
      <c r="BG318" s="156">
        <f>IF(O318="zákl. přenesená",K318,0)</f>
        <v>0</v>
      </c>
      <c r="BH318" s="156">
        <f>IF(O318="sníž. přenesená",K318,0)</f>
        <v>0</v>
      </c>
      <c r="BI318" s="156">
        <f>IF(O318="nulová",K318,0)</f>
        <v>0</v>
      </c>
      <c r="BJ318" s="15" t="s">
        <v>87</v>
      </c>
      <c r="BK318" s="156">
        <f>ROUND(P318*H318,2)</f>
        <v>0</v>
      </c>
      <c r="BL318" s="15" t="s">
        <v>158</v>
      </c>
      <c r="BM318" s="155" t="s">
        <v>2367</v>
      </c>
    </row>
    <row r="319" spans="2:65" s="1" customFormat="1" ht="11.25">
      <c r="B319" s="30"/>
      <c r="D319" s="157" t="s">
        <v>226</v>
      </c>
      <c r="F319" s="158" t="s">
        <v>733</v>
      </c>
      <c r="I319" s="159"/>
      <c r="J319" s="159"/>
      <c r="M319" s="30"/>
      <c r="N319" s="160"/>
      <c r="X319" s="54"/>
      <c r="AT319" s="15" t="s">
        <v>226</v>
      </c>
      <c r="AU319" s="15" t="s">
        <v>93</v>
      </c>
    </row>
    <row r="320" spans="2:65" s="12" customFormat="1" ht="11.25">
      <c r="B320" s="161"/>
      <c r="D320" s="157" t="s">
        <v>303</v>
      </c>
      <c r="E320" s="162" t="s">
        <v>1</v>
      </c>
      <c r="F320" s="163" t="s">
        <v>87</v>
      </c>
      <c r="H320" s="164">
        <v>1</v>
      </c>
      <c r="I320" s="165"/>
      <c r="J320" s="165"/>
      <c r="M320" s="161"/>
      <c r="N320" s="166"/>
      <c r="X320" s="167"/>
      <c r="AT320" s="162" t="s">
        <v>303</v>
      </c>
      <c r="AU320" s="162" t="s">
        <v>93</v>
      </c>
      <c r="AV320" s="12" t="s">
        <v>93</v>
      </c>
      <c r="AW320" s="12" t="s">
        <v>5</v>
      </c>
      <c r="AX320" s="12" t="s">
        <v>87</v>
      </c>
      <c r="AY320" s="162" t="s">
        <v>219</v>
      </c>
    </row>
    <row r="321" spans="2:65" s="1" customFormat="1" ht="24.2" customHeight="1">
      <c r="B321" s="30"/>
      <c r="C321" s="178" t="s">
        <v>649</v>
      </c>
      <c r="D321" s="178" t="s">
        <v>460</v>
      </c>
      <c r="E321" s="179" t="s">
        <v>736</v>
      </c>
      <c r="F321" s="180" t="s">
        <v>737</v>
      </c>
      <c r="G321" s="181" t="s">
        <v>467</v>
      </c>
      <c r="H321" s="182">
        <v>2</v>
      </c>
      <c r="I321" s="183"/>
      <c r="J321" s="184"/>
      <c r="K321" s="185">
        <f>ROUND(P321*H321,2)</f>
        <v>0</v>
      </c>
      <c r="L321" s="184"/>
      <c r="M321" s="186"/>
      <c r="N321" s="187" t="s">
        <v>1</v>
      </c>
      <c r="O321" s="151" t="s">
        <v>43</v>
      </c>
      <c r="P321" s="152">
        <f>I321+J321</f>
        <v>0</v>
      </c>
      <c r="Q321" s="152">
        <f>ROUND(I321*H321,2)</f>
        <v>0</v>
      </c>
      <c r="R321" s="152">
        <f>ROUND(J321*H321,2)</f>
        <v>0</v>
      </c>
      <c r="T321" s="153">
        <f>S321*H321</f>
        <v>0</v>
      </c>
      <c r="U321" s="153">
        <v>1.0999999999999999E-2</v>
      </c>
      <c r="V321" s="153">
        <f>U321*H321</f>
        <v>2.1999999999999999E-2</v>
      </c>
      <c r="W321" s="153">
        <v>0</v>
      </c>
      <c r="X321" s="154">
        <f>W321*H321</f>
        <v>0</v>
      </c>
      <c r="AR321" s="155" t="s">
        <v>254</v>
      </c>
      <c r="AT321" s="155" t="s">
        <v>460</v>
      </c>
      <c r="AU321" s="155" t="s">
        <v>93</v>
      </c>
      <c r="AY321" s="15" t="s">
        <v>219</v>
      </c>
      <c r="BE321" s="156">
        <f>IF(O321="základní",K321,0)</f>
        <v>0</v>
      </c>
      <c r="BF321" s="156">
        <f>IF(O321="snížená",K321,0)</f>
        <v>0</v>
      </c>
      <c r="BG321" s="156">
        <f>IF(O321="zákl. přenesená",K321,0)</f>
        <v>0</v>
      </c>
      <c r="BH321" s="156">
        <f>IF(O321="sníž. přenesená",K321,0)</f>
        <v>0</v>
      </c>
      <c r="BI321" s="156">
        <f>IF(O321="nulová",K321,0)</f>
        <v>0</v>
      </c>
      <c r="BJ321" s="15" t="s">
        <v>87</v>
      </c>
      <c r="BK321" s="156">
        <f>ROUND(P321*H321,2)</f>
        <v>0</v>
      </c>
      <c r="BL321" s="15" t="s">
        <v>158</v>
      </c>
      <c r="BM321" s="155" t="s">
        <v>2368</v>
      </c>
    </row>
    <row r="322" spans="2:65" s="1" customFormat="1" ht="19.5">
      <c r="B322" s="30"/>
      <c r="D322" s="157" t="s">
        <v>226</v>
      </c>
      <c r="F322" s="158" t="s">
        <v>737</v>
      </c>
      <c r="I322" s="159"/>
      <c r="J322" s="159"/>
      <c r="M322" s="30"/>
      <c r="N322" s="160"/>
      <c r="X322" s="54"/>
      <c r="AT322" s="15" t="s">
        <v>226</v>
      </c>
      <c r="AU322" s="15" t="s">
        <v>93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93</v>
      </c>
      <c r="H323" s="164">
        <v>2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24.2" customHeight="1">
      <c r="B324" s="30"/>
      <c r="C324" s="142" t="s">
        <v>654</v>
      </c>
      <c r="D324" s="142" t="s">
        <v>220</v>
      </c>
      <c r="E324" s="143" t="s">
        <v>804</v>
      </c>
      <c r="F324" s="144" t="s">
        <v>805</v>
      </c>
      <c r="G324" s="145" t="s">
        <v>467</v>
      </c>
      <c r="H324" s="146">
        <v>1</v>
      </c>
      <c r="I324" s="147"/>
      <c r="J324" s="147"/>
      <c r="K324" s="148">
        <f>ROUND(P324*H324,2)</f>
        <v>0</v>
      </c>
      <c r="L324" s="149"/>
      <c r="M324" s="30"/>
      <c r="N324" s="150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1.0189999999999999E-2</v>
      </c>
      <c r="V324" s="153">
        <f>U324*H324</f>
        <v>1.0189999999999999E-2</v>
      </c>
      <c r="W324" s="153">
        <v>0</v>
      </c>
      <c r="X324" s="154">
        <f>W324*H324</f>
        <v>0</v>
      </c>
      <c r="AR324" s="155" t="s">
        <v>158</v>
      </c>
      <c r="AT324" s="155" t="s">
        <v>220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2369</v>
      </c>
    </row>
    <row r="325" spans="2:65" s="1" customFormat="1" ht="11.25">
      <c r="B325" s="30"/>
      <c r="D325" s="157" t="s">
        <v>226</v>
      </c>
      <c r="F325" s="158" t="s">
        <v>805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2" customFormat="1" ht="11.25">
      <c r="B326" s="161"/>
      <c r="D326" s="157" t="s">
        <v>303</v>
      </c>
      <c r="E326" s="162" t="s">
        <v>1</v>
      </c>
      <c r="F326" s="163" t="s">
        <v>87</v>
      </c>
      <c r="H326" s="164">
        <v>1</v>
      </c>
      <c r="I326" s="165"/>
      <c r="J326" s="165"/>
      <c r="M326" s="161"/>
      <c r="N326" s="166"/>
      <c r="X326" s="167"/>
      <c r="AT326" s="162" t="s">
        <v>303</v>
      </c>
      <c r="AU326" s="162" t="s">
        <v>93</v>
      </c>
      <c r="AV326" s="12" t="s">
        <v>93</v>
      </c>
      <c r="AW326" s="12" t="s">
        <v>5</v>
      </c>
      <c r="AX326" s="12" t="s">
        <v>87</v>
      </c>
      <c r="AY326" s="162" t="s">
        <v>219</v>
      </c>
    </row>
    <row r="327" spans="2:65" s="1" customFormat="1" ht="16.5" customHeight="1">
      <c r="B327" s="30"/>
      <c r="C327" s="178" t="s">
        <v>660</v>
      </c>
      <c r="D327" s="178" t="s">
        <v>460</v>
      </c>
      <c r="E327" s="179" t="s">
        <v>815</v>
      </c>
      <c r="F327" s="180" t="s">
        <v>816</v>
      </c>
      <c r="G327" s="181" t="s">
        <v>467</v>
      </c>
      <c r="H327" s="182">
        <v>1</v>
      </c>
      <c r="I327" s="183"/>
      <c r="J327" s="184"/>
      <c r="K327" s="185">
        <f>ROUND(P327*H327,2)</f>
        <v>0</v>
      </c>
      <c r="L327" s="184"/>
      <c r="M327" s="186"/>
      <c r="N327" s="187" t="s">
        <v>1</v>
      </c>
      <c r="O327" s="151" t="s">
        <v>43</v>
      </c>
      <c r="P327" s="152">
        <f>I327+J327</f>
        <v>0</v>
      </c>
      <c r="Q327" s="152">
        <f>ROUND(I327*H327,2)</f>
        <v>0</v>
      </c>
      <c r="R327" s="152">
        <f>ROUND(J327*H327,2)</f>
        <v>0</v>
      </c>
      <c r="T327" s="153">
        <f>S327*H327</f>
        <v>0</v>
      </c>
      <c r="U327" s="153">
        <v>0.26200000000000001</v>
      </c>
      <c r="V327" s="153">
        <f>U327*H327</f>
        <v>0.26200000000000001</v>
      </c>
      <c r="W327" s="153">
        <v>0</v>
      </c>
      <c r="X327" s="154">
        <f>W327*H327</f>
        <v>0</v>
      </c>
      <c r="AR327" s="155" t="s">
        <v>254</v>
      </c>
      <c r="AT327" s="155" t="s">
        <v>460</v>
      </c>
      <c r="AU327" s="155" t="s">
        <v>93</v>
      </c>
      <c r="AY327" s="15" t="s">
        <v>219</v>
      </c>
      <c r="BE327" s="156">
        <f>IF(O327="základní",K327,0)</f>
        <v>0</v>
      </c>
      <c r="BF327" s="156">
        <f>IF(O327="snížená",K327,0)</f>
        <v>0</v>
      </c>
      <c r="BG327" s="156">
        <f>IF(O327="zákl. přenesená",K327,0)</f>
        <v>0</v>
      </c>
      <c r="BH327" s="156">
        <f>IF(O327="sníž. přenesená",K327,0)</f>
        <v>0</v>
      </c>
      <c r="BI327" s="156">
        <f>IF(O327="nulová",K327,0)</f>
        <v>0</v>
      </c>
      <c r="BJ327" s="15" t="s">
        <v>87</v>
      </c>
      <c r="BK327" s="156">
        <f>ROUND(P327*H327,2)</f>
        <v>0</v>
      </c>
      <c r="BL327" s="15" t="s">
        <v>158</v>
      </c>
      <c r="BM327" s="155" t="s">
        <v>2370</v>
      </c>
    </row>
    <row r="328" spans="2:65" s="1" customFormat="1" ht="11.25">
      <c r="B328" s="30"/>
      <c r="D328" s="157" t="s">
        <v>226</v>
      </c>
      <c r="F328" s="158" t="s">
        <v>816</v>
      </c>
      <c r="I328" s="159"/>
      <c r="J328" s="159"/>
      <c r="M328" s="30"/>
      <c r="N328" s="160"/>
      <c r="X328" s="54"/>
      <c r="AT328" s="15" t="s">
        <v>226</v>
      </c>
      <c r="AU328" s="15" t="s">
        <v>93</v>
      </c>
    </row>
    <row r="329" spans="2:65" s="12" customFormat="1" ht="11.25">
      <c r="B329" s="161"/>
      <c r="D329" s="157" t="s">
        <v>303</v>
      </c>
      <c r="E329" s="162" t="s">
        <v>1</v>
      </c>
      <c r="F329" s="163" t="s">
        <v>87</v>
      </c>
      <c r="H329" s="164">
        <v>1</v>
      </c>
      <c r="I329" s="165"/>
      <c r="J329" s="165"/>
      <c r="M329" s="161"/>
      <c r="N329" s="166"/>
      <c r="X329" s="167"/>
      <c r="AT329" s="162" t="s">
        <v>303</v>
      </c>
      <c r="AU329" s="162" t="s">
        <v>93</v>
      </c>
      <c r="AV329" s="12" t="s">
        <v>93</v>
      </c>
      <c r="AW329" s="12" t="s">
        <v>5</v>
      </c>
      <c r="AX329" s="12" t="s">
        <v>87</v>
      </c>
      <c r="AY329" s="162" t="s">
        <v>219</v>
      </c>
    </row>
    <row r="330" spans="2:65" s="1" customFormat="1" ht="24.2" customHeight="1">
      <c r="B330" s="30"/>
      <c r="C330" s="142" t="s">
        <v>666</v>
      </c>
      <c r="D330" s="142" t="s">
        <v>220</v>
      </c>
      <c r="E330" s="143" t="s">
        <v>831</v>
      </c>
      <c r="F330" s="144" t="s">
        <v>832</v>
      </c>
      <c r="G330" s="145" t="s">
        <v>467</v>
      </c>
      <c r="H330" s="146">
        <v>1</v>
      </c>
      <c r="I330" s="147"/>
      <c r="J330" s="147"/>
      <c r="K330" s="148">
        <f>ROUND(P330*H330,2)</f>
        <v>0</v>
      </c>
      <c r="L330" s="149"/>
      <c r="M330" s="30"/>
      <c r="N330" s="150" t="s">
        <v>1</v>
      </c>
      <c r="O330" s="151" t="s">
        <v>43</v>
      </c>
      <c r="P330" s="152">
        <f>I330+J330</f>
        <v>0</v>
      </c>
      <c r="Q330" s="152">
        <f>ROUND(I330*H330,2)</f>
        <v>0</v>
      </c>
      <c r="R330" s="152">
        <f>ROUND(J330*H330,2)</f>
        <v>0</v>
      </c>
      <c r="T330" s="153">
        <f>S330*H330</f>
        <v>0</v>
      </c>
      <c r="U330" s="153">
        <v>1.248E-2</v>
      </c>
      <c r="V330" s="153">
        <f>U330*H330</f>
        <v>1.248E-2</v>
      </c>
      <c r="W330" s="153">
        <v>0</v>
      </c>
      <c r="X330" s="154">
        <f>W330*H330</f>
        <v>0</v>
      </c>
      <c r="AR330" s="155" t="s">
        <v>158</v>
      </c>
      <c r="AT330" s="155" t="s">
        <v>220</v>
      </c>
      <c r="AU330" s="155" t="s">
        <v>93</v>
      </c>
      <c r="AY330" s="15" t="s">
        <v>219</v>
      </c>
      <c r="BE330" s="156">
        <f>IF(O330="základní",K330,0)</f>
        <v>0</v>
      </c>
      <c r="BF330" s="156">
        <f>IF(O330="snížená",K330,0)</f>
        <v>0</v>
      </c>
      <c r="BG330" s="156">
        <f>IF(O330="zákl. přenesená",K330,0)</f>
        <v>0</v>
      </c>
      <c r="BH330" s="156">
        <f>IF(O330="sníž. přenesená",K330,0)</f>
        <v>0</v>
      </c>
      <c r="BI330" s="156">
        <f>IF(O330="nulová",K330,0)</f>
        <v>0</v>
      </c>
      <c r="BJ330" s="15" t="s">
        <v>87</v>
      </c>
      <c r="BK330" s="156">
        <f>ROUND(P330*H330,2)</f>
        <v>0</v>
      </c>
      <c r="BL330" s="15" t="s">
        <v>158</v>
      </c>
      <c r="BM330" s="155" t="s">
        <v>2371</v>
      </c>
    </row>
    <row r="331" spans="2:65" s="1" customFormat="1" ht="11.25">
      <c r="B331" s="30"/>
      <c r="D331" s="157" t="s">
        <v>226</v>
      </c>
      <c r="F331" s="158" t="s">
        <v>832</v>
      </c>
      <c r="I331" s="159"/>
      <c r="J331" s="159"/>
      <c r="M331" s="30"/>
      <c r="N331" s="160"/>
      <c r="X331" s="54"/>
      <c r="AT331" s="15" t="s">
        <v>226</v>
      </c>
      <c r="AU331" s="15" t="s">
        <v>93</v>
      </c>
    </row>
    <row r="332" spans="2:65" s="12" customFormat="1" ht="11.25">
      <c r="B332" s="161"/>
      <c r="D332" s="157" t="s">
        <v>303</v>
      </c>
      <c r="E332" s="162" t="s">
        <v>1</v>
      </c>
      <c r="F332" s="163" t="s">
        <v>87</v>
      </c>
      <c r="H332" s="164">
        <v>1</v>
      </c>
      <c r="I332" s="165"/>
      <c r="J332" s="165"/>
      <c r="M332" s="161"/>
      <c r="N332" s="166"/>
      <c r="X332" s="167"/>
      <c r="AT332" s="162" t="s">
        <v>303</v>
      </c>
      <c r="AU332" s="162" t="s">
        <v>93</v>
      </c>
      <c r="AV332" s="12" t="s">
        <v>93</v>
      </c>
      <c r="AW332" s="12" t="s">
        <v>5</v>
      </c>
      <c r="AX332" s="12" t="s">
        <v>87</v>
      </c>
      <c r="AY332" s="162" t="s">
        <v>219</v>
      </c>
    </row>
    <row r="333" spans="2:65" s="1" customFormat="1" ht="24.2" customHeight="1">
      <c r="B333" s="30"/>
      <c r="C333" s="178" t="s">
        <v>671</v>
      </c>
      <c r="D333" s="178" t="s">
        <v>460</v>
      </c>
      <c r="E333" s="179" t="s">
        <v>835</v>
      </c>
      <c r="F333" s="180" t="s">
        <v>836</v>
      </c>
      <c r="G333" s="181" t="s">
        <v>467</v>
      </c>
      <c r="H333" s="182">
        <v>1</v>
      </c>
      <c r="I333" s="183"/>
      <c r="J333" s="184"/>
      <c r="K333" s="185">
        <f>ROUND(P333*H333,2)</f>
        <v>0</v>
      </c>
      <c r="L333" s="184"/>
      <c r="M333" s="186"/>
      <c r="N333" s="187" t="s">
        <v>1</v>
      </c>
      <c r="O333" s="151" t="s">
        <v>43</v>
      </c>
      <c r="P333" s="152">
        <f>I333+J333</f>
        <v>0</v>
      </c>
      <c r="Q333" s="152">
        <f>ROUND(I333*H333,2)</f>
        <v>0</v>
      </c>
      <c r="R333" s="152">
        <f>ROUND(J333*H333,2)</f>
        <v>0</v>
      </c>
      <c r="T333" s="153">
        <f>S333*H333</f>
        <v>0</v>
      </c>
      <c r="U333" s="153">
        <v>0.56999999999999995</v>
      </c>
      <c r="V333" s="153">
        <f>U333*H333</f>
        <v>0.56999999999999995</v>
      </c>
      <c r="W333" s="153">
        <v>0</v>
      </c>
      <c r="X333" s="154">
        <f>W333*H333</f>
        <v>0</v>
      </c>
      <c r="AR333" s="155" t="s">
        <v>254</v>
      </c>
      <c r="AT333" s="155" t="s">
        <v>460</v>
      </c>
      <c r="AU333" s="155" t="s">
        <v>93</v>
      </c>
      <c r="AY333" s="15" t="s">
        <v>219</v>
      </c>
      <c r="BE333" s="156">
        <f>IF(O333="základní",K333,0)</f>
        <v>0</v>
      </c>
      <c r="BF333" s="156">
        <f>IF(O333="snížená",K333,0)</f>
        <v>0</v>
      </c>
      <c r="BG333" s="156">
        <f>IF(O333="zákl. přenesená",K333,0)</f>
        <v>0</v>
      </c>
      <c r="BH333" s="156">
        <f>IF(O333="sníž. přenesená",K333,0)</f>
        <v>0</v>
      </c>
      <c r="BI333" s="156">
        <f>IF(O333="nulová",K333,0)</f>
        <v>0</v>
      </c>
      <c r="BJ333" s="15" t="s">
        <v>87</v>
      </c>
      <c r="BK333" s="156">
        <f>ROUND(P333*H333,2)</f>
        <v>0</v>
      </c>
      <c r="BL333" s="15" t="s">
        <v>158</v>
      </c>
      <c r="BM333" s="155" t="s">
        <v>2372</v>
      </c>
    </row>
    <row r="334" spans="2:65" s="1" customFormat="1" ht="19.5">
      <c r="B334" s="30"/>
      <c r="D334" s="157" t="s">
        <v>226</v>
      </c>
      <c r="F334" s="158" t="s">
        <v>836</v>
      </c>
      <c r="I334" s="159"/>
      <c r="J334" s="159"/>
      <c r="M334" s="30"/>
      <c r="N334" s="160"/>
      <c r="X334" s="54"/>
      <c r="AT334" s="15" t="s">
        <v>226</v>
      </c>
      <c r="AU334" s="15" t="s">
        <v>93</v>
      </c>
    </row>
    <row r="335" spans="2:65" s="12" customFormat="1" ht="11.25">
      <c r="B335" s="161"/>
      <c r="D335" s="157" t="s">
        <v>303</v>
      </c>
      <c r="E335" s="162" t="s">
        <v>1</v>
      </c>
      <c r="F335" s="163" t="s">
        <v>87</v>
      </c>
      <c r="H335" s="164">
        <v>1</v>
      </c>
      <c r="I335" s="165"/>
      <c r="J335" s="165"/>
      <c r="M335" s="161"/>
      <c r="N335" s="166"/>
      <c r="X335" s="167"/>
      <c r="AT335" s="162" t="s">
        <v>303</v>
      </c>
      <c r="AU335" s="162" t="s">
        <v>93</v>
      </c>
      <c r="AV335" s="12" t="s">
        <v>93</v>
      </c>
      <c r="AW335" s="12" t="s">
        <v>5</v>
      </c>
      <c r="AX335" s="12" t="s">
        <v>87</v>
      </c>
      <c r="AY335" s="162" t="s">
        <v>219</v>
      </c>
    </row>
    <row r="336" spans="2:65" s="1" customFormat="1" ht="24.2" customHeight="1">
      <c r="B336" s="30"/>
      <c r="C336" s="142" t="s">
        <v>676</v>
      </c>
      <c r="D336" s="142" t="s">
        <v>220</v>
      </c>
      <c r="E336" s="143" t="s">
        <v>839</v>
      </c>
      <c r="F336" s="144" t="s">
        <v>840</v>
      </c>
      <c r="G336" s="145" t="s">
        <v>467</v>
      </c>
      <c r="H336" s="146">
        <v>1</v>
      </c>
      <c r="I336" s="147"/>
      <c r="J336" s="147"/>
      <c r="K336" s="148">
        <f>ROUND(P336*H336,2)</f>
        <v>0</v>
      </c>
      <c r="L336" s="149"/>
      <c r="M336" s="30"/>
      <c r="N336" s="150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2.8539999999999999E-2</v>
      </c>
      <c r="V336" s="153">
        <f>U336*H336</f>
        <v>2.8539999999999999E-2</v>
      </c>
      <c r="W336" s="153">
        <v>0</v>
      </c>
      <c r="X336" s="154">
        <f>W336*H336</f>
        <v>0</v>
      </c>
      <c r="AR336" s="155" t="s">
        <v>158</v>
      </c>
      <c r="AT336" s="155" t="s">
        <v>220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2373</v>
      </c>
    </row>
    <row r="337" spans="2:65" s="1" customFormat="1" ht="19.5">
      <c r="B337" s="30"/>
      <c r="D337" s="157" t="s">
        <v>226</v>
      </c>
      <c r="F337" s="158" t="s">
        <v>840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87</v>
      </c>
      <c r="H338" s="164">
        <v>1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16.5" customHeight="1">
      <c r="B339" s="30"/>
      <c r="C339" s="178" t="s">
        <v>682</v>
      </c>
      <c r="D339" s="178" t="s">
        <v>460</v>
      </c>
      <c r="E339" s="179" t="s">
        <v>843</v>
      </c>
      <c r="F339" s="180" t="s">
        <v>1122</v>
      </c>
      <c r="G339" s="181" t="s">
        <v>467</v>
      </c>
      <c r="H339" s="182">
        <v>1</v>
      </c>
      <c r="I339" s="183"/>
      <c r="J339" s="184"/>
      <c r="K339" s="185">
        <f>ROUND(P339*H339,2)</f>
        <v>0</v>
      </c>
      <c r="L339" s="184"/>
      <c r="M339" s="186"/>
      <c r="N339" s="187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1.8169999999999999</v>
      </c>
      <c r="V339" s="153">
        <f>U339*H339</f>
        <v>1.8169999999999999</v>
      </c>
      <c r="W339" s="153">
        <v>0</v>
      </c>
      <c r="X339" s="154">
        <f>W339*H339</f>
        <v>0</v>
      </c>
      <c r="AR339" s="155" t="s">
        <v>254</v>
      </c>
      <c r="AT339" s="155" t="s">
        <v>460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2374</v>
      </c>
    </row>
    <row r="340" spans="2:65" s="1" customFormat="1" ht="11.25">
      <c r="B340" s="30"/>
      <c r="D340" s="157" t="s">
        <v>226</v>
      </c>
      <c r="F340" s="158" t="s">
        <v>846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87</v>
      </c>
      <c r="H341" s="164">
        <v>1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24.2" customHeight="1">
      <c r="B342" s="30"/>
      <c r="C342" s="178" t="s">
        <v>688</v>
      </c>
      <c r="D342" s="178" t="s">
        <v>460</v>
      </c>
      <c r="E342" s="179" t="s">
        <v>858</v>
      </c>
      <c r="F342" s="180" t="s">
        <v>859</v>
      </c>
      <c r="G342" s="181" t="s">
        <v>467</v>
      </c>
      <c r="H342" s="182">
        <v>1</v>
      </c>
      <c r="I342" s="183"/>
      <c r="J342" s="184"/>
      <c r="K342" s="185">
        <f>ROUND(P342*H342,2)</f>
        <v>0</v>
      </c>
      <c r="L342" s="184"/>
      <c r="M342" s="186"/>
      <c r="N342" s="187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5.4600000000000003E-2</v>
      </c>
      <c r="V342" s="153">
        <f>U342*H342</f>
        <v>5.4600000000000003E-2</v>
      </c>
      <c r="W342" s="153">
        <v>0</v>
      </c>
      <c r="X342" s="154">
        <f>W342*H342</f>
        <v>0</v>
      </c>
      <c r="AR342" s="155" t="s">
        <v>254</v>
      </c>
      <c r="AT342" s="155" t="s">
        <v>460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2375</v>
      </c>
    </row>
    <row r="343" spans="2:65" s="1" customFormat="1" ht="19.5">
      <c r="B343" s="30"/>
      <c r="D343" s="157" t="s">
        <v>226</v>
      </c>
      <c r="F343" s="158" t="s">
        <v>859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87</v>
      </c>
      <c r="H344" s="164">
        <v>1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" customFormat="1" ht="16.5" customHeight="1">
      <c r="B345" s="30"/>
      <c r="C345" s="178" t="s">
        <v>432</v>
      </c>
      <c r="D345" s="178" t="s">
        <v>460</v>
      </c>
      <c r="E345" s="179" t="s">
        <v>2147</v>
      </c>
      <c r="F345" s="180" t="s">
        <v>2148</v>
      </c>
      <c r="G345" s="181" t="s">
        <v>467</v>
      </c>
      <c r="H345" s="182">
        <v>1</v>
      </c>
      <c r="I345" s="183"/>
      <c r="J345" s="184"/>
      <c r="K345" s="185">
        <f>ROUND(P345*H345,2)</f>
        <v>0</v>
      </c>
      <c r="L345" s="184"/>
      <c r="M345" s="186"/>
      <c r="N345" s="187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5.4600000000000003E-2</v>
      </c>
      <c r="V345" s="153">
        <f>U345*H345</f>
        <v>5.4600000000000003E-2</v>
      </c>
      <c r="W345" s="153">
        <v>0</v>
      </c>
      <c r="X345" s="154">
        <f>W345*H345</f>
        <v>0</v>
      </c>
      <c r="AR345" s="155" t="s">
        <v>254</v>
      </c>
      <c r="AT345" s="155" t="s">
        <v>460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2376</v>
      </c>
    </row>
    <row r="346" spans="2:65" s="1" customFormat="1" ht="11.25">
      <c r="B346" s="30"/>
      <c r="D346" s="157" t="s">
        <v>226</v>
      </c>
      <c r="F346" s="158" t="s">
        <v>2148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" customFormat="1" ht="24.2" customHeight="1">
      <c r="B347" s="30"/>
      <c r="C347" s="142" t="s">
        <v>700</v>
      </c>
      <c r="D347" s="142" t="s">
        <v>220</v>
      </c>
      <c r="E347" s="143" t="s">
        <v>852</v>
      </c>
      <c r="F347" s="144" t="s">
        <v>853</v>
      </c>
      <c r="G347" s="145" t="s">
        <v>467</v>
      </c>
      <c r="H347" s="146">
        <v>1</v>
      </c>
      <c r="I347" s="147"/>
      <c r="J347" s="147"/>
      <c r="K347" s="148">
        <f>ROUND(P347*H347,2)</f>
        <v>0</v>
      </c>
      <c r="L347" s="149"/>
      <c r="M347" s="30"/>
      <c r="N347" s="150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0.09</v>
      </c>
      <c r="V347" s="153">
        <f>U347*H347</f>
        <v>0.09</v>
      </c>
      <c r="W347" s="153">
        <v>0</v>
      </c>
      <c r="X347" s="154">
        <f>W347*H347</f>
        <v>0</v>
      </c>
      <c r="AR347" s="155" t="s">
        <v>158</v>
      </c>
      <c r="AT347" s="155" t="s">
        <v>220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2377</v>
      </c>
    </row>
    <row r="348" spans="2:65" s="1" customFormat="1" ht="19.5">
      <c r="B348" s="30"/>
      <c r="D348" s="157" t="s">
        <v>226</v>
      </c>
      <c r="F348" s="158" t="s">
        <v>855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87</v>
      </c>
      <c r="H349" s="164">
        <v>1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87</v>
      </c>
      <c r="AY349" s="162" t="s">
        <v>219</v>
      </c>
    </row>
    <row r="350" spans="2:65" s="1" customFormat="1" ht="24.2" customHeight="1">
      <c r="B350" s="30"/>
      <c r="C350" s="142" t="s">
        <v>706</v>
      </c>
      <c r="D350" s="142" t="s">
        <v>220</v>
      </c>
      <c r="E350" s="143" t="s">
        <v>2378</v>
      </c>
      <c r="F350" s="144" t="s">
        <v>2379</v>
      </c>
      <c r="G350" s="145" t="s">
        <v>370</v>
      </c>
      <c r="H350" s="146">
        <v>71.400000000000006</v>
      </c>
      <c r="I350" s="147"/>
      <c r="J350" s="147"/>
      <c r="K350" s="148">
        <f>ROUND(P350*H350,2)</f>
        <v>0</v>
      </c>
      <c r="L350" s="149"/>
      <c r="M350" s="30"/>
      <c r="N350" s="150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0</v>
      </c>
      <c r="V350" s="153">
        <f>U350*H350</f>
        <v>0</v>
      </c>
      <c r="W350" s="153">
        <v>0</v>
      </c>
      <c r="X350" s="154">
        <f>W350*H350</f>
        <v>0</v>
      </c>
      <c r="AR350" s="155" t="s">
        <v>158</v>
      </c>
      <c r="AT350" s="155" t="s">
        <v>220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2380</v>
      </c>
    </row>
    <row r="351" spans="2:65" s="1" customFormat="1" ht="29.25">
      <c r="B351" s="30"/>
      <c r="D351" s="157" t="s">
        <v>226</v>
      </c>
      <c r="F351" s="158" t="s">
        <v>2381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" customFormat="1" ht="37.9" customHeight="1">
      <c r="B352" s="30"/>
      <c r="C352" s="178" t="s">
        <v>710</v>
      </c>
      <c r="D352" s="178" t="s">
        <v>460</v>
      </c>
      <c r="E352" s="179" t="s">
        <v>2382</v>
      </c>
      <c r="F352" s="180" t="s">
        <v>2383</v>
      </c>
      <c r="G352" s="181" t="s">
        <v>370</v>
      </c>
      <c r="H352" s="182">
        <v>71.400000000000006</v>
      </c>
      <c r="I352" s="183"/>
      <c r="J352" s="184"/>
      <c r="K352" s="185">
        <f>ROUND(P352*H352,2)</f>
        <v>0</v>
      </c>
      <c r="L352" s="184"/>
      <c r="M352" s="186"/>
      <c r="N352" s="187" t="s">
        <v>1</v>
      </c>
      <c r="O352" s="151" t="s">
        <v>43</v>
      </c>
      <c r="P352" s="152">
        <f>I352+J352</f>
        <v>0</v>
      </c>
      <c r="Q352" s="152">
        <f>ROUND(I352*H352,2)</f>
        <v>0</v>
      </c>
      <c r="R352" s="152">
        <f>ROUND(J352*H352,2)</f>
        <v>0</v>
      </c>
      <c r="T352" s="153">
        <f>S352*H352</f>
        <v>0</v>
      </c>
      <c r="U352" s="153">
        <v>2.7000000000000001E-3</v>
      </c>
      <c r="V352" s="153">
        <f>U352*H352</f>
        <v>0.19278000000000003</v>
      </c>
      <c r="W352" s="153">
        <v>0</v>
      </c>
      <c r="X352" s="154">
        <f>W352*H352</f>
        <v>0</v>
      </c>
      <c r="AR352" s="155" t="s">
        <v>254</v>
      </c>
      <c r="AT352" s="155" t="s">
        <v>460</v>
      </c>
      <c r="AU352" s="155" t="s">
        <v>93</v>
      </c>
      <c r="AY352" s="15" t="s">
        <v>219</v>
      </c>
      <c r="BE352" s="156">
        <f>IF(O352="základní",K352,0)</f>
        <v>0</v>
      </c>
      <c r="BF352" s="156">
        <f>IF(O352="snížená",K352,0)</f>
        <v>0</v>
      </c>
      <c r="BG352" s="156">
        <f>IF(O352="zákl. přenesená",K352,0)</f>
        <v>0</v>
      </c>
      <c r="BH352" s="156">
        <f>IF(O352="sníž. přenesená",K352,0)</f>
        <v>0</v>
      </c>
      <c r="BI352" s="156">
        <f>IF(O352="nulová",K352,0)</f>
        <v>0</v>
      </c>
      <c r="BJ352" s="15" t="s">
        <v>87</v>
      </c>
      <c r="BK352" s="156">
        <f>ROUND(P352*H352,2)</f>
        <v>0</v>
      </c>
      <c r="BL352" s="15" t="s">
        <v>158</v>
      </c>
      <c r="BM352" s="155" t="s">
        <v>2384</v>
      </c>
    </row>
    <row r="353" spans="2:65" s="1" customFormat="1" ht="19.5">
      <c r="B353" s="30"/>
      <c r="D353" s="157" t="s">
        <v>226</v>
      </c>
      <c r="F353" s="158" t="s">
        <v>2383</v>
      </c>
      <c r="I353" s="159"/>
      <c r="J353" s="159"/>
      <c r="M353" s="30"/>
      <c r="N353" s="160"/>
      <c r="X353" s="54"/>
      <c r="AT353" s="15" t="s">
        <v>226</v>
      </c>
      <c r="AU353" s="15" t="s">
        <v>93</v>
      </c>
    </row>
    <row r="354" spans="2:65" s="1" customFormat="1" ht="24.2" customHeight="1">
      <c r="B354" s="30"/>
      <c r="C354" s="142" t="s">
        <v>716</v>
      </c>
      <c r="D354" s="142" t="s">
        <v>220</v>
      </c>
      <c r="E354" s="143" t="s">
        <v>2152</v>
      </c>
      <c r="F354" s="144" t="s">
        <v>2153</v>
      </c>
      <c r="G354" s="145" t="s">
        <v>467</v>
      </c>
      <c r="H354" s="146">
        <v>1</v>
      </c>
      <c r="I354" s="147"/>
      <c r="J354" s="147"/>
      <c r="K354" s="148">
        <f>ROUND(P354*H354,2)</f>
        <v>0</v>
      </c>
      <c r="L354" s="149"/>
      <c r="M354" s="30"/>
      <c r="N354" s="150" t="s">
        <v>1</v>
      </c>
      <c r="O354" s="151" t="s">
        <v>43</v>
      </c>
      <c r="P354" s="152">
        <f>I354+J354</f>
        <v>0</v>
      </c>
      <c r="Q354" s="152">
        <f>ROUND(I354*H354,2)</f>
        <v>0</v>
      </c>
      <c r="R354" s="152">
        <f>ROUND(J354*H354,2)</f>
        <v>0</v>
      </c>
      <c r="T354" s="153">
        <f>S354*H354</f>
        <v>0</v>
      </c>
      <c r="U354" s="153">
        <v>1.67E-3</v>
      </c>
      <c r="V354" s="153">
        <f>U354*H354</f>
        <v>1.67E-3</v>
      </c>
      <c r="W354" s="153">
        <v>0</v>
      </c>
      <c r="X354" s="154">
        <f>W354*H354</f>
        <v>0</v>
      </c>
      <c r="AR354" s="155" t="s">
        <v>158</v>
      </c>
      <c r="AT354" s="155" t="s">
        <v>220</v>
      </c>
      <c r="AU354" s="155" t="s">
        <v>93</v>
      </c>
      <c r="AY354" s="15" t="s">
        <v>219</v>
      </c>
      <c r="BE354" s="156">
        <f>IF(O354="základní",K354,0)</f>
        <v>0</v>
      </c>
      <c r="BF354" s="156">
        <f>IF(O354="snížená",K354,0)</f>
        <v>0</v>
      </c>
      <c r="BG354" s="156">
        <f>IF(O354="zákl. přenesená",K354,0)</f>
        <v>0</v>
      </c>
      <c r="BH354" s="156">
        <f>IF(O354="sníž. přenesená",K354,0)</f>
        <v>0</v>
      </c>
      <c r="BI354" s="156">
        <f>IF(O354="nulová",K354,0)</f>
        <v>0</v>
      </c>
      <c r="BJ354" s="15" t="s">
        <v>87</v>
      </c>
      <c r="BK354" s="156">
        <f>ROUND(P354*H354,2)</f>
        <v>0</v>
      </c>
      <c r="BL354" s="15" t="s">
        <v>158</v>
      </c>
      <c r="BM354" s="155" t="s">
        <v>2385</v>
      </c>
    </row>
    <row r="355" spans="2:65" s="1" customFormat="1" ht="19.5">
      <c r="B355" s="30"/>
      <c r="D355" s="157" t="s">
        <v>226</v>
      </c>
      <c r="F355" s="158" t="s">
        <v>2153</v>
      </c>
      <c r="I355" s="159"/>
      <c r="J355" s="159"/>
      <c r="M355" s="30"/>
      <c r="N355" s="160"/>
      <c r="X355" s="54"/>
      <c r="AT355" s="15" t="s">
        <v>226</v>
      </c>
      <c r="AU355" s="15" t="s">
        <v>93</v>
      </c>
    </row>
    <row r="356" spans="2:65" s="12" customFormat="1" ht="11.25">
      <c r="B356" s="161"/>
      <c r="D356" s="157" t="s">
        <v>303</v>
      </c>
      <c r="E356" s="162" t="s">
        <v>1</v>
      </c>
      <c r="F356" s="163" t="s">
        <v>87</v>
      </c>
      <c r="H356" s="164">
        <v>1</v>
      </c>
      <c r="I356" s="165"/>
      <c r="J356" s="165"/>
      <c r="M356" s="161"/>
      <c r="N356" s="166"/>
      <c r="X356" s="167"/>
      <c r="AT356" s="162" t="s">
        <v>303</v>
      </c>
      <c r="AU356" s="162" t="s">
        <v>93</v>
      </c>
      <c r="AV356" s="12" t="s">
        <v>93</v>
      </c>
      <c r="AW356" s="12" t="s">
        <v>5</v>
      </c>
      <c r="AX356" s="12" t="s">
        <v>87</v>
      </c>
      <c r="AY356" s="162" t="s">
        <v>219</v>
      </c>
    </row>
    <row r="357" spans="2:65" s="1" customFormat="1" ht="24.2" customHeight="1">
      <c r="B357" s="30"/>
      <c r="C357" s="178" t="s">
        <v>722</v>
      </c>
      <c r="D357" s="178" t="s">
        <v>460</v>
      </c>
      <c r="E357" s="179" t="s">
        <v>2386</v>
      </c>
      <c r="F357" s="180" t="s">
        <v>2387</v>
      </c>
      <c r="G357" s="181" t="s">
        <v>467</v>
      </c>
      <c r="H357" s="182">
        <v>1</v>
      </c>
      <c r="I357" s="183"/>
      <c r="J357" s="184"/>
      <c r="K357" s="185">
        <f>ROUND(P357*H357,2)</f>
        <v>0</v>
      </c>
      <c r="L357" s="184"/>
      <c r="M357" s="186"/>
      <c r="N357" s="187" t="s">
        <v>1</v>
      </c>
      <c r="O357" s="151" t="s">
        <v>43</v>
      </c>
      <c r="P357" s="152">
        <f>I357+J357</f>
        <v>0</v>
      </c>
      <c r="Q357" s="152">
        <f>ROUND(I357*H357,2)</f>
        <v>0</v>
      </c>
      <c r="R357" s="152">
        <f>ROUND(J357*H357,2)</f>
        <v>0</v>
      </c>
      <c r="T357" s="153">
        <f>S357*H357</f>
        <v>0</v>
      </c>
      <c r="U357" s="153">
        <v>1.34E-2</v>
      </c>
      <c r="V357" s="153">
        <f>U357*H357</f>
        <v>1.34E-2</v>
      </c>
      <c r="W357" s="153">
        <v>0</v>
      </c>
      <c r="X357" s="154">
        <f>W357*H357</f>
        <v>0</v>
      </c>
      <c r="AR357" s="155" t="s">
        <v>254</v>
      </c>
      <c r="AT357" s="155" t="s">
        <v>460</v>
      </c>
      <c r="AU357" s="155" t="s">
        <v>93</v>
      </c>
      <c r="AY357" s="15" t="s">
        <v>219</v>
      </c>
      <c r="BE357" s="156">
        <f>IF(O357="základní",K357,0)</f>
        <v>0</v>
      </c>
      <c r="BF357" s="156">
        <f>IF(O357="snížená",K357,0)</f>
        <v>0</v>
      </c>
      <c r="BG357" s="156">
        <f>IF(O357="zákl. přenesená",K357,0)</f>
        <v>0</v>
      </c>
      <c r="BH357" s="156">
        <f>IF(O357="sníž. přenesená",K357,0)</f>
        <v>0</v>
      </c>
      <c r="BI357" s="156">
        <f>IF(O357="nulová",K357,0)</f>
        <v>0</v>
      </c>
      <c r="BJ357" s="15" t="s">
        <v>87</v>
      </c>
      <c r="BK357" s="156">
        <f>ROUND(P357*H357,2)</f>
        <v>0</v>
      </c>
      <c r="BL357" s="15" t="s">
        <v>158</v>
      </c>
      <c r="BM357" s="155" t="s">
        <v>2388</v>
      </c>
    </row>
    <row r="358" spans="2:65" s="1" customFormat="1" ht="11.25">
      <c r="B358" s="30"/>
      <c r="D358" s="157" t="s">
        <v>226</v>
      </c>
      <c r="F358" s="158" t="s">
        <v>2387</v>
      </c>
      <c r="I358" s="159"/>
      <c r="J358" s="159"/>
      <c r="M358" s="30"/>
      <c r="N358" s="160"/>
      <c r="X358" s="54"/>
      <c r="AT358" s="15" t="s">
        <v>226</v>
      </c>
      <c r="AU358" s="15" t="s">
        <v>93</v>
      </c>
    </row>
    <row r="359" spans="2:65" s="1" customFormat="1" ht="24.2" customHeight="1">
      <c r="B359" s="30"/>
      <c r="C359" s="178" t="s">
        <v>727</v>
      </c>
      <c r="D359" s="178" t="s">
        <v>460</v>
      </c>
      <c r="E359" s="179" t="s">
        <v>2158</v>
      </c>
      <c r="F359" s="180" t="s">
        <v>2389</v>
      </c>
      <c r="G359" s="181" t="s">
        <v>257</v>
      </c>
      <c r="H359" s="182">
        <v>1</v>
      </c>
      <c r="I359" s="183"/>
      <c r="J359" s="184"/>
      <c r="K359" s="185">
        <f>ROUND(P359*H359,2)</f>
        <v>0</v>
      </c>
      <c r="L359" s="184"/>
      <c r="M359" s="186"/>
      <c r="N359" s="187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4.2500000000000003E-3</v>
      </c>
      <c r="V359" s="153">
        <f>U359*H359</f>
        <v>4.2500000000000003E-3</v>
      </c>
      <c r="W359" s="153">
        <v>0</v>
      </c>
      <c r="X359" s="154">
        <f>W359*H359</f>
        <v>0</v>
      </c>
      <c r="AR359" s="155" t="s">
        <v>254</v>
      </c>
      <c r="AT359" s="155" t="s">
        <v>460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2390</v>
      </c>
    </row>
    <row r="360" spans="2:65" s="1" customFormat="1" ht="11.25">
      <c r="B360" s="30"/>
      <c r="D360" s="157" t="s">
        <v>226</v>
      </c>
      <c r="F360" s="158" t="s">
        <v>2389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87</v>
      </c>
      <c r="H361" s="164">
        <v>1</v>
      </c>
      <c r="I361" s="165"/>
      <c r="J361" s="165"/>
      <c r="M361" s="161"/>
      <c r="N361" s="166"/>
      <c r="X361" s="167"/>
      <c r="AT361" s="162" t="s">
        <v>303</v>
      </c>
      <c r="AU361" s="162" t="s">
        <v>93</v>
      </c>
      <c r="AV361" s="12" t="s">
        <v>93</v>
      </c>
      <c r="AW361" s="12" t="s">
        <v>5</v>
      </c>
      <c r="AX361" s="12" t="s">
        <v>87</v>
      </c>
      <c r="AY361" s="162" t="s">
        <v>219</v>
      </c>
    </row>
    <row r="362" spans="2:65" s="1" customFormat="1" ht="24.2" customHeight="1">
      <c r="B362" s="30"/>
      <c r="C362" s="142" t="s">
        <v>731</v>
      </c>
      <c r="D362" s="142" t="s">
        <v>220</v>
      </c>
      <c r="E362" s="143" t="s">
        <v>2391</v>
      </c>
      <c r="F362" s="144" t="s">
        <v>2392</v>
      </c>
      <c r="G362" s="145" t="s">
        <v>467</v>
      </c>
      <c r="H362" s="146">
        <v>12</v>
      </c>
      <c r="I362" s="147"/>
      <c r="J362" s="147"/>
      <c r="K362" s="148">
        <f>ROUND(P362*H362,2)</f>
        <v>0</v>
      </c>
      <c r="L362" s="149"/>
      <c r="M362" s="30"/>
      <c r="N362" s="150" t="s">
        <v>1</v>
      </c>
      <c r="O362" s="151" t="s">
        <v>43</v>
      </c>
      <c r="P362" s="152">
        <f>I362+J362</f>
        <v>0</v>
      </c>
      <c r="Q362" s="152">
        <f>ROUND(I362*H362,2)</f>
        <v>0</v>
      </c>
      <c r="R362" s="152">
        <f>ROUND(J362*H362,2)</f>
        <v>0</v>
      </c>
      <c r="T362" s="153">
        <f>S362*H362</f>
        <v>0</v>
      </c>
      <c r="U362" s="153">
        <v>0</v>
      </c>
      <c r="V362" s="153">
        <f>U362*H362</f>
        <v>0</v>
      </c>
      <c r="W362" s="153">
        <v>0</v>
      </c>
      <c r="X362" s="154">
        <f>W362*H362</f>
        <v>0</v>
      </c>
      <c r="AR362" s="155" t="s">
        <v>158</v>
      </c>
      <c r="AT362" s="155" t="s">
        <v>220</v>
      </c>
      <c r="AU362" s="155" t="s">
        <v>93</v>
      </c>
      <c r="AY362" s="15" t="s">
        <v>219</v>
      </c>
      <c r="BE362" s="156">
        <f>IF(O362="základní",K362,0)</f>
        <v>0</v>
      </c>
      <c r="BF362" s="156">
        <f>IF(O362="snížená",K362,0)</f>
        <v>0</v>
      </c>
      <c r="BG362" s="156">
        <f>IF(O362="zákl. přenesená",K362,0)</f>
        <v>0</v>
      </c>
      <c r="BH362" s="156">
        <f>IF(O362="sníž. přenesená",K362,0)</f>
        <v>0</v>
      </c>
      <c r="BI362" s="156">
        <f>IF(O362="nulová",K362,0)</f>
        <v>0</v>
      </c>
      <c r="BJ362" s="15" t="s">
        <v>87</v>
      </c>
      <c r="BK362" s="156">
        <f>ROUND(P362*H362,2)</f>
        <v>0</v>
      </c>
      <c r="BL362" s="15" t="s">
        <v>158</v>
      </c>
      <c r="BM362" s="155" t="s">
        <v>2393</v>
      </c>
    </row>
    <row r="363" spans="2:65" s="1" customFormat="1" ht="29.25">
      <c r="B363" s="30"/>
      <c r="D363" s="157" t="s">
        <v>226</v>
      </c>
      <c r="F363" s="158" t="s">
        <v>2394</v>
      </c>
      <c r="I363" s="159"/>
      <c r="J363" s="159"/>
      <c r="M363" s="30"/>
      <c r="N363" s="160"/>
      <c r="X363" s="54"/>
      <c r="AT363" s="15" t="s">
        <v>226</v>
      </c>
      <c r="AU363" s="15" t="s">
        <v>93</v>
      </c>
    </row>
    <row r="364" spans="2:65" s="1" customFormat="1" ht="16.5" customHeight="1">
      <c r="B364" s="30"/>
      <c r="C364" s="178" t="s">
        <v>735</v>
      </c>
      <c r="D364" s="178" t="s">
        <v>460</v>
      </c>
      <c r="E364" s="179" t="s">
        <v>2395</v>
      </c>
      <c r="F364" s="180" t="s">
        <v>2396</v>
      </c>
      <c r="G364" s="181" t="s">
        <v>467</v>
      </c>
      <c r="H364" s="182">
        <v>12</v>
      </c>
      <c r="I364" s="183"/>
      <c r="J364" s="184"/>
      <c r="K364" s="185">
        <f>ROUND(P364*H364,2)</f>
        <v>0</v>
      </c>
      <c r="L364" s="184"/>
      <c r="M364" s="186"/>
      <c r="N364" s="187" t="s">
        <v>1</v>
      </c>
      <c r="O364" s="151" t="s">
        <v>43</v>
      </c>
      <c r="P364" s="152">
        <f>I364+J364</f>
        <v>0</v>
      </c>
      <c r="Q364" s="152">
        <f>ROUND(I364*H364,2)</f>
        <v>0</v>
      </c>
      <c r="R364" s="152">
        <f>ROUND(J364*H364,2)</f>
        <v>0</v>
      </c>
      <c r="T364" s="153">
        <f>S364*H364</f>
        <v>0</v>
      </c>
      <c r="U364" s="153">
        <v>3.8999999999999999E-4</v>
      </c>
      <c r="V364" s="153">
        <f>U364*H364</f>
        <v>4.6800000000000001E-3</v>
      </c>
      <c r="W364" s="153">
        <v>0</v>
      </c>
      <c r="X364" s="154">
        <f>W364*H364</f>
        <v>0</v>
      </c>
      <c r="AR364" s="155" t="s">
        <v>254</v>
      </c>
      <c r="AT364" s="155" t="s">
        <v>460</v>
      </c>
      <c r="AU364" s="155" t="s">
        <v>93</v>
      </c>
      <c r="AY364" s="15" t="s">
        <v>219</v>
      </c>
      <c r="BE364" s="156">
        <f>IF(O364="základní",K364,0)</f>
        <v>0</v>
      </c>
      <c r="BF364" s="156">
        <f>IF(O364="snížená",K364,0)</f>
        <v>0</v>
      </c>
      <c r="BG364" s="156">
        <f>IF(O364="zákl. přenesená",K364,0)</f>
        <v>0</v>
      </c>
      <c r="BH364" s="156">
        <f>IF(O364="sníž. přenesená",K364,0)</f>
        <v>0</v>
      </c>
      <c r="BI364" s="156">
        <f>IF(O364="nulová",K364,0)</f>
        <v>0</v>
      </c>
      <c r="BJ364" s="15" t="s">
        <v>87</v>
      </c>
      <c r="BK364" s="156">
        <f>ROUND(P364*H364,2)</f>
        <v>0</v>
      </c>
      <c r="BL364" s="15" t="s">
        <v>158</v>
      </c>
      <c r="BM364" s="155" t="s">
        <v>2397</v>
      </c>
    </row>
    <row r="365" spans="2:65" s="1" customFormat="1" ht="11.25">
      <c r="B365" s="30"/>
      <c r="D365" s="157" t="s">
        <v>226</v>
      </c>
      <c r="F365" s="158" t="s">
        <v>2396</v>
      </c>
      <c r="I365" s="159"/>
      <c r="J365" s="159"/>
      <c r="M365" s="30"/>
      <c r="N365" s="160"/>
      <c r="X365" s="54"/>
      <c r="AT365" s="15" t="s">
        <v>226</v>
      </c>
      <c r="AU365" s="15" t="s">
        <v>93</v>
      </c>
    </row>
    <row r="366" spans="2:65" s="1" customFormat="1" ht="16.5" customHeight="1">
      <c r="B366" s="30"/>
      <c r="C366" s="178" t="s">
        <v>740</v>
      </c>
      <c r="D366" s="178" t="s">
        <v>460</v>
      </c>
      <c r="E366" s="179" t="s">
        <v>2398</v>
      </c>
      <c r="F366" s="180" t="s">
        <v>2399</v>
      </c>
      <c r="G366" s="181" t="s">
        <v>467</v>
      </c>
      <c r="H366" s="182">
        <v>1</v>
      </c>
      <c r="I366" s="183"/>
      <c r="J366" s="184"/>
      <c r="K366" s="185">
        <f>ROUND(P366*H366,2)</f>
        <v>0</v>
      </c>
      <c r="L366" s="184"/>
      <c r="M366" s="186"/>
      <c r="N366" s="187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4.8000000000000001E-4</v>
      </c>
      <c r="V366" s="153">
        <f>U366*H366</f>
        <v>4.8000000000000001E-4</v>
      </c>
      <c r="W366" s="153">
        <v>0</v>
      </c>
      <c r="X366" s="154">
        <f>W366*H366</f>
        <v>0</v>
      </c>
      <c r="AR366" s="155" t="s">
        <v>254</v>
      </c>
      <c r="AT366" s="155" t="s">
        <v>460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2400</v>
      </c>
    </row>
    <row r="367" spans="2:65" s="1" customFormat="1" ht="11.25">
      <c r="B367" s="30"/>
      <c r="D367" s="157" t="s">
        <v>226</v>
      </c>
      <c r="F367" s="158" t="s">
        <v>2399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" customFormat="1" ht="16.5" customHeight="1">
      <c r="B368" s="30"/>
      <c r="C368" s="178" t="s">
        <v>744</v>
      </c>
      <c r="D368" s="178" t="s">
        <v>460</v>
      </c>
      <c r="E368" s="179" t="s">
        <v>2401</v>
      </c>
      <c r="F368" s="180" t="s">
        <v>2402</v>
      </c>
      <c r="G368" s="181" t="s">
        <v>467</v>
      </c>
      <c r="H368" s="182">
        <v>1</v>
      </c>
      <c r="I368" s="183"/>
      <c r="J368" s="184"/>
      <c r="K368" s="185">
        <f>ROUND(P368*H368,2)</f>
        <v>0</v>
      </c>
      <c r="L368" s="184"/>
      <c r="M368" s="186"/>
      <c r="N368" s="187" t="s">
        <v>1</v>
      </c>
      <c r="O368" s="151" t="s">
        <v>43</v>
      </c>
      <c r="P368" s="152">
        <f>I368+J368</f>
        <v>0</v>
      </c>
      <c r="Q368" s="152">
        <f>ROUND(I368*H368,2)</f>
        <v>0</v>
      </c>
      <c r="R368" s="152">
        <f>ROUND(J368*H368,2)</f>
        <v>0</v>
      </c>
      <c r="T368" s="153">
        <f>S368*H368</f>
        <v>0</v>
      </c>
      <c r="U368" s="153">
        <v>1.39E-3</v>
      </c>
      <c r="V368" s="153">
        <f>U368*H368</f>
        <v>1.39E-3</v>
      </c>
      <c r="W368" s="153">
        <v>0</v>
      </c>
      <c r="X368" s="154">
        <f>W368*H368</f>
        <v>0</v>
      </c>
      <c r="AR368" s="155" t="s">
        <v>254</v>
      </c>
      <c r="AT368" s="155" t="s">
        <v>460</v>
      </c>
      <c r="AU368" s="155" t="s">
        <v>93</v>
      </c>
      <c r="AY368" s="15" t="s">
        <v>219</v>
      </c>
      <c r="BE368" s="156">
        <f>IF(O368="základní",K368,0)</f>
        <v>0</v>
      </c>
      <c r="BF368" s="156">
        <f>IF(O368="snížená",K368,0)</f>
        <v>0</v>
      </c>
      <c r="BG368" s="156">
        <f>IF(O368="zákl. přenesená",K368,0)</f>
        <v>0</v>
      </c>
      <c r="BH368" s="156">
        <f>IF(O368="sníž. přenesená",K368,0)</f>
        <v>0</v>
      </c>
      <c r="BI368" s="156">
        <f>IF(O368="nulová",K368,0)</f>
        <v>0</v>
      </c>
      <c r="BJ368" s="15" t="s">
        <v>87</v>
      </c>
      <c r="BK368" s="156">
        <f>ROUND(P368*H368,2)</f>
        <v>0</v>
      </c>
      <c r="BL368" s="15" t="s">
        <v>158</v>
      </c>
      <c r="BM368" s="155" t="s">
        <v>2403</v>
      </c>
    </row>
    <row r="369" spans="2:65" s="1" customFormat="1" ht="11.25">
      <c r="B369" s="30"/>
      <c r="D369" s="157" t="s">
        <v>226</v>
      </c>
      <c r="F369" s="158" t="s">
        <v>2402</v>
      </c>
      <c r="I369" s="159"/>
      <c r="J369" s="159"/>
      <c r="M369" s="30"/>
      <c r="N369" s="160"/>
      <c r="X369" s="54"/>
      <c r="AT369" s="15" t="s">
        <v>226</v>
      </c>
      <c r="AU369" s="15" t="s">
        <v>93</v>
      </c>
    </row>
    <row r="370" spans="2:65" s="1" customFormat="1" ht="16.5" customHeight="1">
      <c r="B370" s="30"/>
      <c r="C370" s="178" t="s">
        <v>749</v>
      </c>
      <c r="D370" s="178" t="s">
        <v>460</v>
      </c>
      <c r="E370" s="179" t="s">
        <v>2404</v>
      </c>
      <c r="F370" s="180" t="s">
        <v>2405</v>
      </c>
      <c r="G370" s="181" t="s">
        <v>467</v>
      </c>
      <c r="H370" s="182">
        <v>1</v>
      </c>
      <c r="I370" s="183"/>
      <c r="J370" s="184"/>
      <c r="K370" s="185">
        <f>ROUND(P370*H370,2)</f>
        <v>0</v>
      </c>
      <c r="L370" s="184"/>
      <c r="M370" s="186"/>
      <c r="N370" s="187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8.0000000000000007E-5</v>
      </c>
      <c r="V370" s="153">
        <f>U370*H370</f>
        <v>8.0000000000000007E-5</v>
      </c>
      <c r="W370" s="153">
        <v>0</v>
      </c>
      <c r="X370" s="154">
        <f>W370*H370</f>
        <v>0</v>
      </c>
      <c r="AR370" s="155" t="s">
        <v>254</v>
      </c>
      <c r="AT370" s="155" t="s">
        <v>460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2406</v>
      </c>
    </row>
    <row r="371" spans="2:65" s="1" customFormat="1" ht="11.25">
      <c r="B371" s="30"/>
      <c r="D371" s="157" t="s">
        <v>226</v>
      </c>
      <c r="F371" s="158" t="s">
        <v>2405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" customFormat="1" ht="21.75" customHeight="1">
      <c r="B372" s="30"/>
      <c r="C372" s="142" t="s">
        <v>753</v>
      </c>
      <c r="D372" s="142" t="s">
        <v>220</v>
      </c>
      <c r="E372" s="143" t="s">
        <v>2191</v>
      </c>
      <c r="F372" s="144" t="s">
        <v>2192</v>
      </c>
      <c r="G372" s="145" t="s">
        <v>467</v>
      </c>
      <c r="H372" s="146">
        <v>2</v>
      </c>
      <c r="I372" s="147"/>
      <c r="J372" s="147"/>
      <c r="K372" s="148">
        <f>ROUND(P372*H372,2)</f>
        <v>0</v>
      </c>
      <c r="L372" s="149"/>
      <c r="M372" s="30"/>
      <c r="N372" s="150" t="s">
        <v>1</v>
      </c>
      <c r="O372" s="151" t="s">
        <v>43</v>
      </c>
      <c r="P372" s="152">
        <f>I372+J372</f>
        <v>0</v>
      </c>
      <c r="Q372" s="152">
        <f>ROUND(I372*H372,2)</f>
        <v>0</v>
      </c>
      <c r="R372" s="152">
        <f>ROUND(J372*H372,2)</f>
        <v>0</v>
      </c>
      <c r="T372" s="153">
        <f>S372*H372</f>
        <v>0</v>
      </c>
      <c r="U372" s="153">
        <v>7.2000000000000005E-4</v>
      </c>
      <c r="V372" s="153">
        <f>U372*H372</f>
        <v>1.4400000000000001E-3</v>
      </c>
      <c r="W372" s="153">
        <v>0</v>
      </c>
      <c r="X372" s="154">
        <f>W372*H372</f>
        <v>0</v>
      </c>
      <c r="AR372" s="155" t="s">
        <v>158</v>
      </c>
      <c r="AT372" s="155" t="s">
        <v>220</v>
      </c>
      <c r="AU372" s="155" t="s">
        <v>93</v>
      </c>
      <c r="AY372" s="15" t="s">
        <v>219</v>
      </c>
      <c r="BE372" s="156">
        <f>IF(O372="základní",K372,0)</f>
        <v>0</v>
      </c>
      <c r="BF372" s="156">
        <f>IF(O372="snížená",K372,0)</f>
        <v>0</v>
      </c>
      <c r="BG372" s="156">
        <f>IF(O372="zákl. přenesená",K372,0)</f>
        <v>0</v>
      </c>
      <c r="BH372" s="156">
        <f>IF(O372="sníž. přenesená",K372,0)</f>
        <v>0</v>
      </c>
      <c r="BI372" s="156">
        <f>IF(O372="nulová",K372,0)</f>
        <v>0</v>
      </c>
      <c r="BJ372" s="15" t="s">
        <v>87</v>
      </c>
      <c r="BK372" s="156">
        <f>ROUND(P372*H372,2)</f>
        <v>0</v>
      </c>
      <c r="BL372" s="15" t="s">
        <v>158</v>
      </c>
      <c r="BM372" s="155" t="s">
        <v>2407</v>
      </c>
    </row>
    <row r="373" spans="2:65" s="1" customFormat="1" ht="29.25">
      <c r="B373" s="30"/>
      <c r="D373" s="157" t="s">
        <v>226</v>
      </c>
      <c r="F373" s="158" t="s">
        <v>2194</v>
      </c>
      <c r="I373" s="159"/>
      <c r="J373" s="159"/>
      <c r="M373" s="30"/>
      <c r="N373" s="160"/>
      <c r="X373" s="54"/>
      <c r="AT373" s="15" t="s">
        <v>226</v>
      </c>
      <c r="AU373" s="15" t="s">
        <v>93</v>
      </c>
    </row>
    <row r="374" spans="2:65" s="12" customFormat="1" ht="11.25">
      <c r="B374" s="161"/>
      <c r="D374" s="157" t="s">
        <v>303</v>
      </c>
      <c r="E374" s="162" t="s">
        <v>1</v>
      </c>
      <c r="F374" s="163" t="s">
        <v>93</v>
      </c>
      <c r="H374" s="164">
        <v>2</v>
      </c>
      <c r="I374" s="165"/>
      <c r="J374" s="165"/>
      <c r="M374" s="161"/>
      <c r="N374" s="166"/>
      <c r="X374" s="167"/>
      <c r="AT374" s="162" t="s">
        <v>303</v>
      </c>
      <c r="AU374" s="162" t="s">
        <v>93</v>
      </c>
      <c r="AV374" s="12" t="s">
        <v>93</v>
      </c>
      <c r="AW374" s="12" t="s">
        <v>5</v>
      </c>
      <c r="AX374" s="12" t="s">
        <v>87</v>
      </c>
      <c r="AY374" s="162" t="s">
        <v>219</v>
      </c>
    </row>
    <row r="375" spans="2:65" s="1" customFormat="1" ht="24.2" customHeight="1">
      <c r="B375" s="30"/>
      <c r="C375" s="178" t="s">
        <v>759</v>
      </c>
      <c r="D375" s="178" t="s">
        <v>460</v>
      </c>
      <c r="E375" s="179" t="s">
        <v>2195</v>
      </c>
      <c r="F375" s="180" t="s">
        <v>2196</v>
      </c>
      <c r="G375" s="181" t="s">
        <v>467</v>
      </c>
      <c r="H375" s="182">
        <v>2</v>
      </c>
      <c r="I375" s="183"/>
      <c r="J375" s="184"/>
      <c r="K375" s="185">
        <f>ROUND(P375*H375,2)</f>
        <v>0</v>
      </c>
      <c r="L375" s="184"/>
      <c r="M375" s="186"/>
      <c r="N375" s="187" t="s">
        <v>1</v>
      </c>
      <c r="O375" s="151" t="s">
        <v>43</v>
      </c>
      <c r="P375" s="152">
        <f>I375+J375</f>
        <v>0</v>
      </c>
      <c r="Q375" s="152">
        <f>ROUND(I375*H375,2)</f>
        <v>0</v>
      </c>
      <c r="R375" s="152">
        <f>ROUND(J375*H375,2)</f>
        <v>0</v>
      </c>
      <c r="T375" s="153">
        <f>S375*H375</f>
        <v>0</v>
      </c>
      <c r="U375" s="153">
        <v>6.1999999999999998E-3</v>
      </c>
      <c r="V375" s="153">
        <f>U375*H375</f>
        <v>1.24E-2</v>
      </c>
      <c r="W375" s="153">
        <v>0</v>
      </c>
      <c r="X375" s="154">
        <f>W375*H375</f>
        <v>0</v>
      </c>
      <c r="AR375" s="155" t="s">
        <v>254</v>
      </c>
      <c r="AT375" s="155" t="s">
        <v>460</v>
      </c>
      <c r="AU375" s="155" t="s">
        <v>93</v>
      </c>
      <c r="AY375" s="15" t="s">
        <v>219</v>
      </c>
      <c r="BE375" s="156">
        <f>IF(O375="základní",K375,0)</f>
        <v>0</v>
      </c>
      <c r="BF375" s="156">
        <f>IF(O375="snížená",K375,0)</f>
        <v>0</v>
      </c>
      <c r="BG375" s="156">
        <f>IF(O375="zákl. přenesená",K375,0)</f>
        <v>0</v>
      </c>
      <c r="BH375" s="156">
        <f>IF(O375="sníž. přenesená",K375,0)</f>
        <v>0</v>
      </c>
      <c r="BI375" s="156">
        <f>IF(O375="nulová",K375,0)</f>
        <v>0</v>
      </c>
      <c r="BJ375" s="15" t="s">
        <v>87</v>
      </c>
      <c r="BK375" s="156">
        <f>ROUND(P375*H375,2)</f>
        <v>0</v>
      </c>
      <c r="BL375" s="15" t="s">
        <v>158</v>
      </c>
      <c r="BM375" s="155" t="s">
        <v>2408</v>
      </c>
    </row>
    <row r="376" spans="2:65" s="1" customFormat="1" ht="19.5">
      <c r="B376" s="30"/>
      <c r="D376" s="157" t="s">
        <v>226</v>
      </c>
      <c r="F376" s="158" t="s">
        <v>2196</v>
      </c>
      <c r="I376" s="159"/>
      <c r="J376" s="159"/>
      <c r="M376" s="30"/>
      <c r="N376" s="160"/>
      <c r="X376" s="54"/>
      <c r="AT376" s="15" t="s">
        <v>226</v>
      </c>
      <c r="AU376" s="15" t="s">
        <v>93</v>
      </c>
    </row>
    <row r="377" spans="2:65" s="12" customFormat="1" ht="11.25">
      <c r="B377" s="161"/>
      <c r="D377" s="157" t="s">
        <v>303</v>
      </c>
      <c r="E377" s="162" t="s">
        <v>1</v>
      </c>
      <c r="F377" s="163" t="s">
        <v>93</v>
      </c>
      <c r="H377" s="164">
        <v>2</v>
      </c>
      <c r="I377" s="165"/>
      <c r="J377" s="165"/>
      <c r="M377" s="161"/>
      <c r="N377" s="166"/>
      <c r="X377" s="167"/>
      <c r="AT377" s="162" t="s">
        <v>303</v>
      </c>
      <c r="AU377" s="162" t="s">
        <v>93</v>
      </c>
      <c r="AV377" s="12" t="s">
        <v>93</v>
      </c>
      <c r="AW377" s="12" t="s">
        <v>5</v>
      </c>
      <c r="AX377" s="12" t="s">
        <v>87</v>
      </c>
      <c r="AY377" s="162" t="s">
        <v>219</v>
      </c>
    </row>
    <row r="378" spans="2:65" s="1" customFormat="1" ht="24.2" customHeight="1">
      <c r="B378" s="30"/>
      <c r="C378" s="178" t="s">
        <v>764</v>
      </c>
      <c r="D378" s="178" t="s">
        <v>460</v>
      </c>
      <c r="E378" s="179" t="s">
        <v>2232</v>
      </c>
      <c r="F378" s="180" t="s">
        <v>2233</v>
      </c>
      <c r="G378" s="181" t="s">
        <v>467</v>
      </c>
      <c r="H378" s="182">
        <v>2</v>
      </c>
      <c r="I378" s="183"/>
      <c r="J378" s="184"/>
      <c r="K378" s="185">
        <f>ROUND(P378*H378,2)</f>
        <v>0</v>
      </c>
      <c r="L378" s="184"/>
      <c r="M378" s="186"/>
      <c r="N378" s="187" t="s">
        <v>1</v>
      </c>
      <c r="O378" s="151" t="s">
        <v>43</v>
      </c>
      <c r="P378" s="152">
        <f>I378+J378</f>
        <v>0</v>
      </c>
      <c r="Q378" s="152">
        <f>ROUND(I378*H378,2)</f>
        <v>0</v>
      </c>
      <c r="R378" s="152">
        <f>ROUND(J378*H378,2)</f>
        <v>0</v>
      </c>
      <c r="T378" s="153">
        <f>S378*H378</f>
        <v>0</v>
      </c>
      <c r="U378" s="153">
        <v>5.5100000000000001E-3</v>
      </c>
      <c r="V378" s="153">
        <f>U378*H378</f>
        <v>1.102E-2</v>
      </c>
      <c r="W378" s="153">
        <v>0</v>
      </c>
      <c r="X378" s="154">
        <f>W378*H378</f>
        <v>0</v>
      </c>
      <c r="AR378" s="155" t="s">
        <v>254</v>
      </c>
      <c r="AT378" s="155" t="s">
        <v>460</v>
      </c>
      <c r="AU378" s="155" t="s">
        <v>93</v>
      </c>
      <c r="AY378" s="15" t="s">
        <v>219</v>
      </c>
      <c r="BE378" s="156">
        <f>IF(O378="základní",K378,0)</f>
        <v>0</v>
      </c>
      <c r="BF378" s="156">
        <f>IF(O378="snížená",K378,0)</f>
        <v>0</v>
      </c>
      <c r="BG378" s="156">
        <f>IF(O378="zákl. přenesená",K378,0)</f>
        <v>0</v>
      </c>
      <c r="BH378" s="156">
        <f>IF(O378="sníž. přenesená",K378,0)</f>
        <v>0</v>
      </c>
      <c r="BI378" s="156">
        <f>IF(O378="nulová",K378,0)</f>
        <v>0</v>
      </c>
      <c r="BJ378" s="15" t="s">
        <v>87</v>
      </c>
      <c r="BK378" s="156">
        <f>ROUND(P378*H378,2)</f>
        <v>0</v>
      </c>
      <c r="BL378" s="15" t="s">
        <v>158</v>
      </c>
      <c r="BM378" s="155" t="s">
        <v>2409</v>
      </c>
    </row>
    <row r="379" spans="2:65" s="1" customFormat="1" ht="19.5">
      <c r="B379" s="30"/>
      <c r="D379" s="157" t="s">
        <v>226</v>
      </c>
      <c r="F379" s="158" t="s">
        <v>2233</v>
      </c>
      <c r="I379" s="159"/>
      <c r="J379" s="159"/>
      <c r="M379" s="30"/>
      <c r="N379" s="160"/>
      <c r="X379" s="54"/>
      <c r="AT379" s="15" t="s">
        <v>226</v>
      </c>
      <c r="AU379" s="15" t="s">
        <v>93</v>
      </c>
    </row>
    <row r="380" spans="2:65" s="12" customFormat="1" ht="11.25">
      <c r="B380" s="161"/>
      <c r="D380" s="157" t="s">
        <v>303</v>
      </c>
      <c r="E380" s="162" t="s">
        <v>1</v>
      </c>
      <c r="F380" s="163" t="s">
        <v>93</v>
      </c>
      <c r="H380" s="164">
        <v>2</v>
      </c>
      <c r="I380" s="165"/>
      <c r="J380" s="165"/>
      <c r="M380" s="161"/>
      <c r="N380" s="166"/>
      <c r="X380" s="167"/>
      <c r="AT380" s="162" t="s">
        <v>303</v>
      </c>
      <c r="AU380" s="162" t="s">
        <v>93</v>
      </c>
      <c r="AV380" s="12" t="s">
        <v>93</v>
      </c>
      <c r="AW380" s="12" t="s">
        <v>5</v>
      </c>
      <c r="AX380" s="12" t="s">
        <v>87</v>
      </c>
      <c r="AY380" s="162" t="s">
        <v>219</v>
      </c>
    </row>
    <row r="381" spans="2:65" s="1" customFormat="1" ht="21.75" customHeight="1">
      <c r="B381" s="30"/>
      <c r="C381" s="142" t="s">
        <v>769</v>
      </c>
      <c r="D381" s="142" t="s">
        <v>220</v>
      </c>
      <c r="E381" s="143" t="s">
        <v>2410</v>
      </c>
      <c r="F381" s="144" t="s">
        <v>2411</v>
      </c>
      <c r="G381" s="145" t="s">
        <v>467</v>
      </c>
      <c r="H381" s="146">
        <v>1</v>
      </c>
      <c r="I381" s="147"/>
      <c r="J381" s="147"/>
      <c r="K381" s="148">
        <f>ROUND(P381*H381,2)</f>
        <v>0</v>
      </c>
      <c r="L381" s="149"/>
      <c r="M381" s="30"/>
      <c r="N381" s="150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8.5999999999999998E-4</v>
      </c>
      <c r="V381" s="153">
        <f>U381*H381</f>
        <v>8.5999999999999998E-4</v>
      </c>
      <c r="W381" s="153">
        <v>0</v>
      </c>
      <c r="X381" s="154">
        <f>W381*H381</f>
        <v>0</v>
      </c>
      <c r="AR381" s="155" t="s">
        <v>158</v>
      </c>
      <c r="AT381" s="155" t="s">
        <v>220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2412</v>
      </c>
    </row>
    <row r="382" spans="2:65" s="1" customFormat="1" ht="29.25">
      <c r="B382" s="30"/>
      <c r="D382" s="157" t="s">
        <v>226</v>
      </c>
      <c r="F382" s="158" t="s">
        <v>2413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" customFormat="1" ht="24.2" customHeight="1">
      <c r="B383" s="30"/>
      <c r="C383" s="178" t="s">
        <v>773</v>
      </c>
      <c r="D383" s="178" t="s">
        <v>460</v>
      </c>
      <c r="E383" s="179" t="s">
        <v>2414</v>
      </c>
      <c r="F383" s="180" t="s">
        <v>2415</v>
      </c>
      <c r="G383" s="181" t="s">
        <v>467</v>
      </c>
      <c r="H383" s="182">
        <v>1</v>
      </c>
      <c r="I383" s="183"/>
      <c r="J383" s="184"/>
      <c r="K383" s="185">
        <f>ROUND(P383*H383,2)</f>
        <v>0</v>
      </c>
      <c r="L383" s="184"/>
      <c r="M383" s="186"/>
      <c r="N383" s="187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1.7999999999999999E-2</v>
      </c>
      <c r="V383" s="153">
        <f>U383*H383</f>
        <v>1.7999999999999999E-2</v>
      </c>
      <c r="W383" s="153">
        <v>0</v>
      </c>
      <c r="X383" s="154">
        <f>W383*H383</f>
        <v>0</v>
      </c>
      <c r="AR383" s="155" t="s">
        <v>254</v>
      </c>
      <c r="AT383" s="155" t="s">
        <v>460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2416</v>
      </c>
    </row>
    <row r="384" spans="2:65" s="1" customFormat="1" ht="19.5">
      <c r="B384" s="30"/>
      <c r="D384" s="157" t="s">
        <v>226</v>
      </c>
      <c r="F384" s="158" t="s">
        <v>2415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" customFormat="1" ht="24.2" customHeight="1">
      <c r="B385" s="30"/>
      <c r="C385" s="178" t="s">
        <v>777</v>
      </c>
      <c r="D385" s="178" t="s">
        <v>460</v>
      </c>
      <c r="E385" s="179" t="s">
        <v>2225</v>
      </c>
      <c r="F385" s="180" t="s">
        <v>2226</v>
      </c>
      <c r="G385" s="181" t="s">
        <v>467</v>
      </c>
      <c r="H385" s="182">
        <v>1</v>
      </c>
      <c r="I385" s="183"/>
      <c r="J385" s="184"/>
      <c r="K385" s="185">
        <f>ROUND(P385*H385,2)</f>
        <v>0</v>
      </c>
      <c r="L385" s="184"/>
      <c r="M385" s="186"/>
      <c r="N385" s="187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6.4999999999999997E-4</v>
      </c>
      <c r="V385" s="153">
        <f>U385*H385</f>
        <v>6.4999999999999997E-4</v>
      </c>
      <c r="W385" s="153">
        <v>0</v>
      </c>
      <c r="X385" s="154">
        <f>W385*H385</f>
        <v>0</v>
      </c>
      <c r="AR385" s="155" t="s">
        <v>254</v>
      </c>
      <c r="AT385" s="155" t="s">
        <v>460</v>
      </c>
      <c r="AU385" s="155" t="s">
        <v>93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2417</v>
      </c>
    </row>
    <row r="386" spans="2:65" s="1" customFormat="1" ht="11.25">
      <c r="B386" s="30"/>
      <c r="D386" s="157" t="s">
        <v>226</v>
      </c>
      <c r="F386" s="158" t="s">
        <v>2226</v>
      </c>
      <c r="I386" s="159"/>
      <c r="J386" s="159"/>
      <c r="M386" s="30"/>
      <c r="N386" s="160"/>
      <c r="X386" s="54"/>
      <c r="AT386" s="15" t="s">
        <v>226</v>
      </c>
      <c r="AU386" s="15" t="s">
        <v>93</v>
      </c>
    </row>
    <row r="387" spans="2:65" s="12" customFormat="1" ht="11.25">
      <c r="B387" s="161"/>
      <c r="D387" s="157" t="s">
        <v>303</v>
      </c>
      <c r="E387" s="162" t="s">
        <v>1</v>
      </c>
      <c r="F387" s="163" t="s">
        <v>87</v>
      </c>
      <c r="H387" s="164">
        <v>1</v>
      </c>
      <c r="I387" s="165"/>
      <c r="J387" s="165"/>
      <c r="M387" s="161"/>
      <c r="N387" s="166"/>
      <c r="X387" s="167"/>
      <c r="AT387" s="162" t="s">
        <v>303</v>
      </c>
      <c r="AU387" s="162" t="s">
        <v>93</v>
      </c>
      <c r="AV387" s="12" t="s">
        <v>93</v>
      </c>
      <c r="AW387" s="12" t="s">
        <v>5</v>
      </c>
      <c r="AX387" s="12" t="s">
        <v>87</v>
      </c>
      <c r="AY387" s="162" t="s">
        <v>219</v>
      </c>
    </row>
    <row r="388" spans="2:65" s="1" customFormat="1" ht="24.2" customHeight="1">
      <c r="B388" s="30"/>
      <c r="C388" s="178" t="s">
        <v>781</v>
      </c>
      <c r="D388" s="178" t="s">
        <v>460</v>
      </c>
      <c r="E388" s="179" t="s">
        <v>2228</v>
      </c>
      <c r="F388" s="180" t="s">
        <v>2229</v>
      </c>
      <c r="G388" s="181" t="s">
        <v>2230</v>
      </c>
      <c r="H388" s="182">
        <v>1</v>
      </c>
      <c r="I388" s="183"/>
      <c r="J388" s="184"/>
      <c r="K388" s="185">
        <f>ROUND(P388*H388,2)</f>
        <v>0</v>
      </c>
      <c r="L388" s="184"/>
      <c r="M388" s="186"/>
      <c r="N388" s="187" t="s">
        <v>1</v>
      </c>
      <c r="O388" s="151" t="s">
        <v>43</v>
      </c>
      <c r="P388" s="152">
        <f>I388+J388</f>
        <v>0</v>
      </c>
      <c r="Q388" s="152">
        <f>ROUND(I388*H388,2)</f>
        <v>0</v>
      </c>
      <c r="R388" s="152">
        <f>ROUND(J388*H388,2)</f>
        <v>0</v>
      </c>
      <c r="T388" s="153">
        <f>S388*H388</f>
        <v>0</v>
      </c>
      <c r="U388" s="153">
        <v>1.0500000000000001E-2</v>
      </c>
      <c r="V388" s="153">
        <f>U388*H388</f>
        <v>1.0500000000000001E-2</v>
      </c>
      <c r="W388" s="153">
        <v>0</v>
      </c>
      <c r="X388" s="154">
        <f>W388*H388</f>
        <v>0</v>
      </c>
      <c r="AR388" s="155" t="s">
        <v>254</v>
      </c>
      <c r="AT388" s="155" t="s">
        <v>460</v>
      </c>
      <c r="AU388" s="155" t="s">
        <v>93</v>
      </c>
      <c r="AY388" s="15" t="s">
        <v>219</v>
      </c>
      <c r="BE388" s="156">
        <f>IF(O388="základní",K388,0)</f>
        <v>0</v>
      </c>
      <c r="BF388" s="156">
        <f>IF(O388="snížená",K388,0)</f>
        <v>0</v>
      </c>
      <c r="BG388" s="156">
        <f>IF(O388="zákl. přenesená",K388,0)</f>
        <v>0</v>
      </c>
      <c r="BH388" s="156">
        <f>IF(O388="sníž. přenesená",K388,0)</f>
        <v>0</v>
      </c>
      <c r="BI388" s="156">
        <f>IF(O388="nulová",K388,0)</f>
        <v>0</v>
      </c>
      <c r="BJ388" s="15" t="s">
        <v>87</v>
      </c>
      <c r="BK388" s="156">
        <f>ROUND(P388*H388,2)</f>
        <v>0</v>
      </c>
      <c r="BL388" s="15" t="s">
        <v>158</v>
      </c>
      <c r="BM388" s="155" t="s">
        <v>2418</v>
      </c>
    </row>
    <row r="389" spans="2:65" s="1" customFormat="1" ht="11.25">
      <c r="B389" s="30"/>
      <c r="D389" s="157" t="s">
        <v>226</v>
      </c>
      <c r="F389" s="158" t="s">
        <v>2229</v>
      </c>
      <c r="I389" s="159"/>
      <c r="J389" s="159"/>
      <c r="M389" s="30"/>
      <c r="N389" s="160"/>
      <c r="X389" s="54"/>
      <c r="AT389" s="15" t="s">
        <v>226</v>
      </c>
      <c r="AU389" s="15" t="s">
        <v>93</v>
      </c>
    </row>
    <row r="390" spans="2:65" s="12" customFormat="1" ht="11.25">
      <c r="B390" s="161"/>
      <c r="D390" s="157" t="s">
        <v>303</v>
      </c>
      <c r="E390" s="162" t="s">
        <v>1</v>
      </c>
      <c r="F390" s="163" t="s">
        <v>87</v>
      </c>
      <c r="H390" s="164">
        <v>1</v>
      </c>
      <c r="I390" s="165"/>
      <c r="J390" s="165"/>
      <c r="M390" s="161"/>
      <c r="N390" s="166"/>
      <c r="X390" s="167"/>
      <c r="AT390" s="162" t="s">
        <v>303</v>
      </c>
      <c r="AU390" s="162" t="s">
        <v>93</v>
      </c>
      <c r="AV390" s="12" t="s">
        <v>93</v>
      </c>
      <c r="AW390" s="12" t="s">
        <v>5</v>
      </c>
      <c r="AX390" s="12" t="s">
        <v>87</v>
      </c>
      <c r="AY390" s="162" t="s">
        <v>219</v>
      </c>
    </row>
    <row r="391" spans="2:65" s="1" customFormat="1" ht="24.2" customHeight="1">
      <c r="B391" s="30"/>
      <c r="C391" s="142" t="s">
        <v>785</v>
      </c>
      <c r="D391" s="142" t="s">
        <v>220</v>
      </c>
      <c r="E391" s="143" t="s">
        <v>2419</v>
      </c>
      <c r="F391" s="144" t="s">
        <v>2420</v>
      </c>
      <c r="G391" s="145" t="s">
        <v>467</v>
      </c>
      <c r="H391" s="146">
        <v>2</v>
      </c>
      <c r="I391" s="147"/>
      <c r="J391" s="147"/>
      <c r="K391" s="148">
        <f>ROUND(P391*H391,2)</f>
        <v>0</v>
      </c>
      <c r="L391" s="149"/>
      <c r="M391" s="30"/>
      <c r="N391" s="150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0</v>
      </c>
      <c r="V391" s="153">
        <f>U391*H391</f>
        <v>0</v>
      </c>
      <c r="W391" s="153">
        <v>0</v>
      </c>
      <c r="X391" s="154">
        <f>W391*H391</f>
        <v>0</v>
      </c>
      <c r="AR391" s="155" t="s">
        <v>158</v>
      </c>
      <c r="AT391" s="155" t="s">
        <v>220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2421</v>
      </c>
    </row>
    <row r="392" spans="2:65" s="1" customFormat="1" ht="29.25">
      <c r="B392" s="30"/>
      <c r="D392" s="157" t="s">
        <v>226</v>
      </c>
      <c r="F392" s="158" t="s">
        <v>2422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" customFormat="1" ht="24.2" customHeight="1">
      <c r="B393" s="30"/>
      <c r="C393" s="178" t="s">
        <v>790</v>
      </c>
      <c r="D393" s="178" t="s">
        <v>460</v>
      </c>
      <c r="E393" s="179" t="s">
        <v>2423</v>
      </c>
      <c r="F393" s="180" t="s">
        <v>2424</v>
      </c>
      <c r="G393" s="181" t="s">
        <v>467</v>
      </c>
      <c r="H393" s="182">
        <v>2</v>
      </c>
      <c r="I393" s="183"/>
      <c r="J393" s="184"/>
      <c r="K393" s="185">
        <f>ROUND(P393*H393,2)</f>
        <v>0</v>
      </c>
      <c r="L393" s="184"/>
      <c r="M393" s="186"/>
      <c r="N393" s="187" t="s">
        <v>1</v>
      </c>
      <c r="O393" s="151" t="s">
        <v>43</v>
      </c>
      <c r="P393" s="152">
        <f>I393+J393</f>
        <v>0</v>
      </c>
      <c r="Q393" s="152">
        <f>ROUND(I393*H393,2)</f>
        <v>0</v>
      </c>
      <c r="R393" s="152">
        <f>ROUND(J393*H393,2)</f>
        <v>0</v>
      </c>
      <c r="T393" s="153">
        <f>S393*H393</f>
        <v>0</v>
      </c>
      <c r="U393" s="153">
        <v>1.9E-3</v>
      </c>
      <c r="V393" s="153">
        <f>U393*H393</f>
        <v>3.8E-3</v>
      </c>
      <c r="W393" s="153">
        <v>0</v>
      </c>
      <c r="X393" s="154">
        <f>W393*H393</f>
        <v>0</v>
      </c>
      <c r="AR393" s="155" t="s">
        <v>254</v>
      </c>
      <c r="AT393" s="155" t="s">
        <v>460</v>
      </c>
      <c r="AU393" s="155" t="s">
        <v>93</v>
      </c>
      <c r="AY393" s="15" t="s">
        <v>219</v>
      </c>
      <c r="BE393" s="156">
        <f>IF(O393="základní",K393,0)</f>
        <v>0</v>
      </c>
      <c r="BF393" s="156">
        <f>IF(O393="snížená",K393,0)</f>
        <v>0</v>
      </c>
      <c r="BG393" s="156">
        <f>IF(O393="zákl. přenesená",K393,0)</f>
        <v>0</v>
      </c>
      <c r="BH393" s="156">
        <f>IF(O393="sníž. přenesená",K393,0)</f>
        <v>0</v>
      </c>
      <c r="BI393" s="156">
        <f>IF(O393="nulová",K393,0)</f>
        <v>0</v>
      </c>
      <c r="BJ393" s="15" t="s">
        <v>87</v>
      </c>
      <c r="BK393" s="156">
        <f>ROUND(P393*H393,2)</f>
        <v>0</v>
      </c>
      <c r="BL393" s="15" t="s">
        <v>158</v>
      </c>
      <c r="BM393" s="155" t="s">
        <v>2425</v>
      </c>
    </row>
    <row r="394" spans="2:65" s="1" customFormat="1" ht="11.25">
      <c r="B394" s="30"/>
      <c r="D394" s="157" t="s">
        <v>226</v>
      </c>
      <c r="F394" s="158" t="s">
        <v>2426</v>
      </c>
      <c r="I394" s="159"/>
      <c r="J394" s="159"/>
      <c r="M394" s="30"/>
      <c r="N394" s="160"/>
      <c r="X394" s="54"/>
      <c r="AT394" s="15" t="s">
        <v>226</v>
      </c>
      <c r="AU394" s="15" t="s">
        <v>93</v>
      </c>
    </row>
    <row r="395" spans="2:65" s="1" customFormat="1" ht="16.5" customHeight="1">
      <c r="B395" s="30"/>
      <c r="C395" s="142" t="s">
        <v>794</v>
      </c>
      <c r="D395" s="142" t="s">
        <v>220</v>
      </c>
      <c r="E395" s="143" t="s">
        <v>2235</v>
      </c>
      <c r="F395" s="144" t="s">
        <v>2236</v>
      </c>
      <c r="G395" s="145" t="s">
        <v>467</v>
      </c>
      <c r="H395" s="146">
        <v>1</v>
      </c>
      <c r="I395" s="147"/>
      <c r="J395" s="147"/>
      <c r="K395" s="148">
        <f>ROUND(P395*H395,2)</f>
        <v>0</v>
      </c>
      <c r="L395" s="149"/>
      <c r="M395" s="30"/>
      <c r="N395" s="150" t="s">
        <v>1</v>
      </c>
      <c r="O395" s="151" t="s">
        <v>43</v>
      </c>
      <c r="P395" s="152">
        <f>I395+J395</f>
        <v>0</v>
      </c>
      <c r="Q395" s="152">
        <f>ROUND(I395*H395,2)</f>
        <v>0</v>
      </c>
      <c r="R395" s="152">
        <f>ROUND(J395*H395,2)</f>
        <v>0</v>
      </c>
      <c r="T395" s="153">
        <f>S395*H395</f>
        <v>0</v>
      </c>
      <c r="U395" s="153">
        <v>1.3600000000000001E-3</v>
      </c>
      <c r="V395" s="153">
        <f>U395*H395</f>
        <v>1.3600000000000001E-3</v>
      </c>
      <c r="W395" s="153">
        <v>0</v>
      </c>
      <c r="X395" s="154">
        <f>W395*H395</f>
        <v>0</v>
      </c>
      <c r="AR395" s="155" t="s">
        <v>158</v>
      </c>
      <c r="AT395" s="155" t="s">
        <v>220</v>
      </c>
      <c r="AU395" s="155" t="s">
        <v>93</v>
      </c>
      <c r="AY395" s="15" t="s">
        <v>219</v>
      </c>
      <c r="BE395" s="156">
        <f>IF(O395="základní",K395,0)</f>
        <v>0</v>
      </c>
      <c r="BF395" s="156">
        <f>IF(O395="snížená",K395,0)</f>
        <v>0</v>
      </c>
      <c r="BG395" s="156">
        <f>IF(O395="zákl. přenesená",K395,0)</f>
        <v>0</v>
      </c>
      <c r="BH395" s="156">
        <f>IF(O395="sníž. přenesená",K395,0)</f>
        <v>0</v>
      </c>
      <c r="BI395" s="156">
        <f>IF(O395="nulová",K395,0)</f>
        <v>0</v>
      </c>
      <c r="BJ395" s="15" t="s">
        <v>87</v>
      </c>
      <c r="BK395" s="156">
        <f>ROUND(P395*H395,2)</f>
        <v>0</v>
      </c>
      <c r="BL395" s="15" t="s">
        <v>158</v>
      </c>
      <c r="BM395" s="155" t="s">
        <v>2427</v>
      </c>
    </row>
    <row r="396" spans="2:65" s="1" customFormat="1" ht="19.5">
      <c r="B396" s="30"/>
      <c r="D396" s="157" t="s">
        <v>226</v>
      </c>
      <c r="F396" s="158" t="s">
        <v>2238</v>
      </c>
      <c r="I396" s="159"/>
      <c r="J396" s="159"/>
      <c r="M396" s="30"/>
      <c r="N396" s="160"/>
      <c r="X396" s="54"/>
      <c r="AT396" s="15" t="s">
        <v>226</v>
      </c>
      <c r="AU396" s="15" t="s">
        <v>93</v>
      </c>
    </row>
    <row r="397" spans="2:65" s="1" customFormat="1" ht="24.2" customHeight="1">
      <c r="B397" s="30"/>
      <c r="C397" s="178" t="s">
        <v>799</v>
      </c>
      <c r="D397" s="178" t="s">
        <v>460</v>
      </c>
      <c r="E397" s="179" t="s">
        <v>2428</v>
      </c>
      <c r="F397" s="180" t="s">
        <v>2429</v>
      </c>
      <c r="G397" s="181" t="s">
        <v>467</v>
      </c>
      <c r="H397" s="182">
        <v>1</v>
      </c>
      <c r="I397" s="183"/>
      <c r="J397" s="184"/>
      <c r="K397" s="185">
        <f>ROUND(P397*H397,2)</f>
        <v>0</v>
      </c>
      <c r="L397" s="184"/>
      <c r="M397" s="186"/>
      <c r="N397" s="187" t="s">
        <v>1</v>
      </c>
      <c r="O397" s="151" t="s">
        <v>43</v>
      </c>
      <c r="P397" s="152">
        <f>I397+J397</f>
        <v>0</v>
      </c>
      <c r="Q397" s="152">
        <f>ROUND(I397*H397,2)</f>
        <v>0</v>
      </c>
      <c r="R397" s="152">
        <f>ROUND(J397*H397,2)</f>
        <v>0</v>
      </c>
      <c r="T397" s="153">
        <f>S397*H397</f>
        <v>0</v>
      </c>
      <c r="U397" s="153">
        <v>1.7899999999999999E-2</v>
      </c>
      <c r="V397" s="153">
        <f>U397*H397</f>
        <v>1.7899999999999999E-2</v>
      </c>
      <c r="W397" s="153">
        <v>0</v>
      </c>
      <c r="X397" s="154">
        <f>W397*H397</f>
        <v>0</v>
      </c>
      <c r="AR397" s="155" t="s">
        <v>254</v>
      </c>
      <c r="AT397" s="155" t="s">
        <v>460</v>
      </c>
      <c r="AU397" s="155" t="s">
        <v>93</v>
      </c>
      <c r="AY397" s="15" t="s">
        <v>219</v>
      </c>
      <c r="BE397" s="156">
        <f>IF(O397="základní",K397,0)</f>
        <v>0</v>
      </c>
      <c r="BF397" s="156">
        <f>IF(O397="snížená",K397,0)</f>
        <v>0</v>
      </c>
      <c r="BG397" s="156">
        <f>IF(O397="zákl. přenesená",K397,0)</f>
        <v>0</v>
      </c>
      <c r="BH397" s="156">
        <f>IF(O397="sníž. přenesená",K397,0)</f>
        <v>0</v>
      </c>
      <c r="BI397" s="156">
        <f>IF(O397="nulová",K397,0)</f>
        <v>0</v>
      </c>
      <c r="BJ397" s="15" t="s">
        <v>87</v>
      </c>
      <c r="BK397" s="156">
        <f>ROUND(P397*H397,2)</f>
        <v>0</v>
      </c>
      <c r="BL397" s="15" t="s">
        <v>158</v>
      </c>
      <c r="BM397" s="155" t="s">
        <v>2430</v>
      </c>
    </row>
    <row r="398" spans="2:65" s="1" customFormat="1" ht="11.25">
      <c r="B398" s="30"/>
      <c r="D398" s="157" t="s">
        <v>226</v>
      </c>
      <c r="F398" s="158" t="s">
        <v>2429</v>
      </c>
      <c r="I398" s="159"/>
      <c r="J398" s="159"/>
      <c r="M398" s="30"/>
      <c r="N398" s="160"/>
      <c r="X398" s="54"/>
      <c r="AT398" s="15" t="s">
        <v>226</v>
      </c>
      <c r="AU398" s="15" t="s">
        <v>93</v>
      </c>
    </row>
    <row r="399" spans="2:65" s="1" customFormat="1" ht="16.5" customHeight="1">
      <c r="B399" s="30"/>
      <c r="C399" s="142" t="s">
        <v>803</v>
      </c>
      <c r="D399" s="142" t="s">
        <v>220</v>
      </c>
      <c r="E399" s="143" t="s">
        <v>2168</v>
      </c>
      <c r="F399" s="144" t="s">
        <v>2169</v>
      </c>
      <c r="G399" s="145" t="s">
        <v>370</v>
      </c>
      <c r="H399" s="146">
        <v>71.400000000000006</v>
      </c>
      <c r="I399" s="147"/>
      <c r="J399" s="147"/>
      <c r="K399" s="148">
        <f>ROUND(P399*H399,2)</f>
        <v>0</v>
      </c>
      <c r="L399" s="149"/>
      <c r="M399" s="30"/>
      <c r="N399" s="150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0</v>
      </c>
      <c r="V399" s="153">
        <f>U399*H399</f>
        <v>0</v>
      </c>
      <c r="W399" s="153">
        <v>0</v>
      </c>
      <c r="X399" s="154">
        <f>W399*H399</f>
        <v>0</v>
      </c>
      <c r="AR399" s="155" t="s">
        <v>158</v>
      </c>
      <c r="AT399" s="155" t="s">
        <v>220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2431</v>
      </c>
    </row>
    <row r="400" spans="2:65" s="1" customFormat="1" ht="11.25">
      <c r="B400" s="30"/>
      <c r="D400" s="157" t="s">
        <v>226</v>
      </c>
      <c r="F400" s="158" t="s">
        <v>2169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2" customFormat="1" ht="11.25">
      <c r="B401" s="161"/>
      <c r="D401" s="157" t="s">
        <v>303</v>
      </c>
      <c r="E401" s="162" t="s">
        <v>1</v>
      </c>
      <c r="F401" s="163" t="s">
        <v>2432</v>
      </c>
      <c r="H401" s="164">
        <v>71.400000000000006</v>
      </c>
      <c r="I401" s="165"/>
      <c r="J401" s="165"/>
      <c r="M401" s="161"/>
      <c r="N401" s="166"/>
      <c r="X401" s="167"/>
      <c r="AT401" s="162" t="s">
        <v>303</v>
      </c>
      <c r="AU401" s="162" t="s">
        <v>93</v>
      </c>
      <c r="AV401" s="12" t="s">
        <v>93</v>
      </c>
      <c r="AW401" s="12" t="s">
        <v>5</v>
      </c>
      <c r="AX401" s="12" t="s">
        <v>87</v>
      </c>
      <c r="AY401" s="162" t="s">
        <v>219</v>
      </c>
    </row>
    <row r="402" spans="2:65" s="1" customFormat="1" ht="16.5" customHeight="1">
      <c r="B402" s="30"/>
      <c r="C402" s="178" t="s">
        <v>807</v>
      </c>
      <c r="D402" s="178" t="s">
        <v>460</v>
      </c>
      <c r="E402" s="179" t="s">
        <v>2171</v>
      </c>
      <c r="F402" s="180" t="s">
        <v>2172</v>
      </c>
      <c r="G402" s="181" t="s">
        <v>370</v>
      </c>
      <c r="H402" s="182">
        <v>71.400000000000006</v>
      </c>
      <c r="I402" s="183"/>
      <c r="J402" s="184"/>
      <c r="K402" s="185">
        <f>ROUND(P402*H402,2)</f>
        <v>0</v>
      </c>
      <c r="L402" s="184"/>
      <c r="M402" s="186"/>
      <c r="N402" s="187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1.2E-4</v>
      </c>
      <c r="V402" s="153">
        <f>U402*H402</f>
        <v>8.568000000000001E-3</v>
      </c>
      <c r="W402" s="153">
        <v>0</v>
      </c>
      <c r="X402" s="154">
        <f>W402*H402</f>
        <v>0</v>
      </c>
      <c r="AR402" s="155" t="s">
        <v>254</v>
      </c>
      <c r="AT402" s="155" t="s">
        <v>460</v>
      </c>
      <c r="AU402" s="155" t="s">
        <v>93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2433</v>
      </c>
    </row>
    <row r="403" spans="2:65" s="1" customFormat="1" ht="19.5">
      <c r="B403" s="30"/>
      <c r="D403" s="157" t="s">
        <v>226</v>
      </c>
      <c r="F403" s="158" t="s">
        <v>2174</v>
      </c>
      <c r="I403" s="159"/>
      <c r="J403" s="159"/>
      <c r="M403" s="30"/>
      <c r="N403" s="160"/>
      <c r="X403" s="54"/>
      <c r="AT403" s="15" t="s">
        <v>226</v>
      </c>
      <c r="AU403" s="15" t="s">
        <v>93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2432</v>
      </c>
      <c r="H404" s="164">
        <v>71.400000000000006</v>
      </c>
      <c r="I404" s="165"/>
      <c r="J404" s="165"/>
      <c r="M404" s="161"/>
      <c r="N404" s="166"/>
      <c r="X404" s="167"/>
      <c r="AT404" s="162" t="s">
        <v>303</v>
      </c>
      <c r="AU404" s="162" t="s">
        <v>93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24.2" customHeight="1">
      <c r="B405" s="30"/>
      <c r="C405" s="142" t="s">
        <v>798</v>
      </c>
      <c r="D405" s="142" t="s">
        <v>220</v>
      </c>
      <c r="E405" s="143" t="s">
        <v>2208</v>
      </c>
      <c r="F405" s="144" t="s">
        <v>2209</v>
      </c>
      <c r="G405" s="145" t="s">
        <v>467</v>
      </c>
      <c r="H405" s="146">
        <v>2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0.45937</v>
      </c>
      <c r="V405" s="153">
        <f>U405*H405</f>
        <v>0.91874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93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2434</v>
      </c>
    </row>
    <row r="406" spans="2:65" s="1" customFormat="1" ht="19.5">
      <c r="B406" s="30"/>
      <c r="D406" s="157" t="s">
        <v>226</v>
      </c>
      <c r="F406" s="158" t="s">
        <v>2211</v>
      </c>
      <c r="I406" s="159"/>
      <c r="J406" s="159"/>
      <c r="M406" s="30"/>
      <c r="N406" s="160"/>
      <c r="X406" s="54"/>
      <c r="AT406" s="15" t="s">
        <v>226</v>
      </c>
      <c r="AU406" s="15" t="s">
        <v>93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93</v>
      </c>
      <c r="H407" s="164">
        <v>2</v>
      </c>
      <c r="I407" s="165"/>
      <c r="J407" s="165"/>
      <c r="M407" s="161"/>
      <c r="N407" s="166"/>
      <c r="X407" s="167"/>
      <c r="AT407" s="162" t="s">
        <v>303</v>
      </c>
      <c r="AU407" s="162" t="s">
        <v>93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24.2" customHeight="1">
      <c r="B408" s="30"/>
      <c r="C408" s="142" t="s">
        <v>814</v>
      </c>
      <c r="D408" s="142" t="s">
        <v>220</v>
      </c>
      <c r="E408" s="143" t="s">
        <v>862</v>
      </c>
      <c r="F408" s="144" t="s">
        <v>863</v>
      </c>
      <c r="G408" s="145" t="s">
        <v>467</v>
      </c>
      <c r="H408" s="146">
        <v>1</v>
      </c>
      <c r="I408" s="147"/>
      <c r="J408" s="147"/>
      <c r="K408" s="148">
        <f>ROUND(P408*H408,2)</f>
        <v>0</v>
      </c>
      <c r="L408" s="149"/>
      <c r="M408" s="30"/>
      <c r="N408" s="150" t="s">
        <v>1</v>
      </c>
      <c r="O408" s="151" t="s">
        <v>43</v>
      </c>
      <c r="P408" s="152">
        <f>I408+J408</f>
        <v>0</v>
      </c>
      <c r="Q408" s="152">
        <f>ROUND(I408*H408,2)</f>
        <v>0</v>
      </c>
      <c r="R408" s="152">
        <f>ROUND(J408*H408,2)</f>
        <v>0</v>
      </c>
      <c r="T408" s="153">
        <f>S408*H408</f>
        <v>0</v>
      </c>
      <c r="U408" s="153">
        <v>0.42080000000000001</v>
      </c>
      <c r="V408" s="153">
        <f>U408*H408</f>
        <v>0.42080000000000001</v>
      </c>
      <c r="W408" s="153">
        <v>0</v>
      </c>
      <c r="X408" s="154">
        <f>W408*H408</f>
        <v>0</v>
      </c>
      <c r="AR408" s="155" t="s">
        <v>158</v>
      </c>
      <c r="AT408" s="155" t="s">
        <v>220</v>
      </c>
      <c r="AU408" s="155" t="s">
        <v>93</v>
      </c>
      <c r="AY408" s="15" t="s">
        <v>219</v>
      </c>
      <c r="BE408" s="156">
        <f>IF(O408="základní",K408,0)</f>
        <v>0</v>
      </c>
      <c r="BF408" s="156">
        <f>IF(O408="snížená",K408,0)</f>
        <v>0</v>
      </c>
      <c r="BG408" s="156">
        <f>IF(O408="zákl. přenesená",K408,0)</f>
        <v>0</v>
      </c>
      <c r="BH408" s="156">
        <f>IF(O408="sníž. přenesená",K408,0)</f>
        <v>0</v>
      </c>
      <c r="BI408" s="156">
        <f>IF(O408="nulová",K408,0)</f>
        <v>0</v>
      </c>
      <c r="BJ408" s="15" t="s">
        <v>87</v>
      </c>
      <c r="BK408" s="156">
        <f>ROUND(P408*H408,2)</f>
        <v>0</v>
      </c>
      <c r="BL408" s="15" t="s">
        <v>158</v>
      </c>
      <c r="BM408" s="155" t="s">
        <v>2435</v>
      </c>
    </row>
    <row r="409" spans="2:65" s="1" customFormat="1" ht="19.5">
      <c r="B409" s="30"/>
      <c r="D409" s="157" t="s">
        <v>226</v>
      </c>
      <c r="F409" s="158" t="s">
        <v>865</v>
      </c>
      <c r="I409" s="159"/>
      <c r="J409" s="159"/>
      <c r="M409" s="30"/>
      <c r="N409" s="160"/>
      <c r="X409" s="54"/>
      <c r="AT409" s="15" t="s">
        <v>226</v>
      </c>
      <c r="AU409" s="15" t="s">
        <v>93</v>
      </c>
    </row>
    <row r="410" spans="2:65" s="12" customFormat="1" ht="11.25">
      <c r="B410" s="161"/>
      <c r="D410" s="157" t="s">
        <v>303</v>
      </c>
      <c r="E410" s="162" t="s">
        <v>1</v>
      </c>
      <c r="F410" s="163" t="s">
        <v>87</v>
      </c>
      <c r="H410" s="164">
        <v>1</v>
      </c>
      <c r="I410" s="165"/>
      <c r="J410" s="165"/>
      <c r="M410" s="161"/>
      <c r="N410" s="166"/>
      <c r="X410" s="167"/>
      <c r="AT410" s="162" t="s">
        <v>303</v>
      </c>
      <c r="AU410" s="162" t="s">
        <v>93</v>
      </c>
      <c r="AV410" s="12" t="s">
        <v>93</v>
      </c>
      <c r="AW410" s="12" t="s">
        <v>5</v>
      </c>
      <c r="AX410" s="12" t="s">
        <v>87</v>
      </c>
      <c r="AY410" s="162" t="s">
        <v>219</v>
      </c>
    </row>
    <row r="411" spans="2:65" s="1" customFormat="1" ht="16.5" customHeight="1">
      <c r="B411" s="30"/>
      <c r="C411" s="142" t="s">
        <v>818</v>
      </c>
      <c r="D411" s="142" t="s">
        <v>220</v>
      </c>
      <c r="E411" s="143" t="s">
        <v>2212</v>
      </c>
      <c r="F411" s="144" t="s">
        <v>2213</v>
      </c>
      <c r="G411" s="145" t="s">
        <v>467</v>
      </c>
      <c r="H411" s="146">
        <v>2</v>
      </c>
      <c r="I411" s="147"/>
      <c r="J411" s="147"/>
      <c r="K411" s="148">
        <f>ROUND(P411*H411,2)</f>
        <v>0</v>
      </c>
      <c r="L411" s="149"/>
      <c r="M411" s="30"/>
      <c r="N411" s="150" t="s">
        <v>1</v>
      </c>
      <c r="O411" s="151" t="s">
        <v>43</v>
      </c>
      <c r="P411" s="152">
        <f>I411+J411</f>
        <v>0</v>
      </c>
      <c r="Q411" s="152">
        <f>ROUND(I411*H411,2)</f>
        <v>0</v>
      </c>
      <c r="R411" s="152">
        <f>ROUND(J411*H411,2)</f>
        <v>0</v>
      </c>
      <c r="T411" s="153">
        <f>S411*H411</f>
        <v>0</v>
      </c>
      <c r="U411" s="153">
        <v>0.04</v>
      </c>
      <c r="V411" s="153">
        <f>U411*H411</f>
        <v>0.08</v>
      </c>
      <c r="W411" s="153">
        <v>0</v>
      </c>
      <c r="X411" s="154">
        <f>W411*H411</f>
        <v>0</v>
      </c>
      <c r="AR411" s="155" t="s">
        <v>158</v>
      </c>
      <c r="AT411" s="155" t="s">
        <v>220</v>
      </c>
      <c r="AU411" s="155" t="s">
        <v>93</v>
      </c>
      <c r="AY411" s="15" t="s">
        <v>219</v>
      </c>
      <c r="BE411" s="156">
        <f>IF(O411="základní",K411,0)</f>
        <v>0</v>
      </c>
      <c r="BF411" s="156">
        <f>IF(O411="snížená",K411,0)</f>
        <v>0</v>
      </c>
      <c r="BG411" s="156">
        <f>IF(O411="zákl. přenesená",K411,0)</f>
        <v>0</v>
      </c>
      <c r="BH411" s="156">
        <f>IF(O411="sníž. přenesená",K411,0)</f>
        <v>0</v>
      </c>
      <c r="BI411" s="156">
        <f>IF(O411="nulová",K411,0)</f>
        <v>0</v>
      </c>
      <c r="BJ411" s="15" t="s">
        <v>87</v>
      </c>
      <c r="BK411" s="156">
        <f>ROUND(P411*H411,2)</f>
        <v>0</v>
      </c>
      <c r="BL411" s="15" t="s">
        <v>158</v>
      </c>
      <c r="BM411" s="155" t="s">
        <v>2436</v>
      </c>
    </row>
    <row r="412" spans="2:65" s="1" customFormat="1" ht="11.25">
      <c r="B412" s="30"/>
      <c r="D412" s="157" t="s">
        <v>226</v>
      </c>
      <c r="F412" s="158" t="s">
        <v>2213</v>
      </c>
      <c r="I412" s="159"/>
      <c r="J412" s="159"/>
      <c r="M412" s="30"/>
      <c r="N412" s="160"/>
      <c r="X412" s="54"/>
      <c r="AT412" s="15" t="s">
        <v>226</v>
      </c>
      <c r="AU412" s="15" t="s">
        <v>93</v>
      </c>
    </row>
    <row r="413" spans="2:65" s="12" customFormat="1" ht="11.25">
      <c r="B413" s="161"/>
      <c r="D413" s="157" t="s">
        <v>303</v>
      </c>
      <c r="E413" s="162" t="s">
        <v>1</v>
      </c>
      <c r="F413" s="163" t="s">
        <v>93</v>
      </c>
      <c r="H413" s="164">
        <v>2</v>
      </c>
      <c r="I413" s="165"/>
      <c r="J413" s="165"/>
      <c r="M413" s="161"/>
      <c r="N413" s="166"/>
      <c r="X413" s="167"/>
      <c r="AT413" s="162" t="s">
        <v>303</v>
      </c>
      <c r="AU413" s="162" t="s">
        <v>93</v>
      </c>
      <c r="AV413" s="12" t="s">
        <v>93</v>
      </c>
      <c r="AW413" s="12" t="s">
        <v>5</v>
      </c>
      <c r="AX413" s="12" t="s">
        <v>87</v>
      </c>
      <c r="AY413" s="162" t="s">
        <v>219</v>
      </c>
    </row>
    <row r="414" spans="2:65" s="1" customFormat="1" ht="16.5" customHeight="1">
      <c r="B414" s="30"/>
      <c r="C414" s="178" t="s">
        <v>822</v>
      </c>
      <c r="D414" s="178" t="s">
        <v>460</v>
      </c>
      <c r="E414" s="179" t="s">
        <v>2215</v>
      </c>
      <c r="F414" s="180" t="s">
        <v>2216</v>
      </c>
      <c r="G414" s="181" t="s">
        <v>467</v>
      </c>
      <c r="H414" s="182">
        <v>2</v>
      </c>
      <c r="I414" s="183"/>
      <c r="J414" s="184"/>
      <c r="K414" s="185">
        <f>ROUND(P414*H414,2)</f>
        <v>0</v>
      </c>
      <c r="L414" s="184"/>
      <c r="M414" s="186"/>
      <c r="N414" s="187" t="s">
        <v>1</v>
      </c>
      <c r="O414" s="151" t="s">
        <v>43</v>
      </c>
      <c r="P414" s="152">
        <f>I414+J414</f>
        <v>0</v>
      </c>
      <c r="Q414" s="152">
        <f>ROUND(I414*H414,2)</f>
        <v>0</v>
      </c>
      <c r="R414" s="152">
        <f>ROUND(J414*H414,2)</f>
        <v>0</v>
      </c>
      <c r="T414" s="153">
        <f>S414*H414</f>
        <v>0</v>
      </c>
      <c r="U414" s="153">
        <v>7.3000000000000001E-3</v>
      </c>
      <c r="V414" s="153">
        <f>U414*H414</f>
        <v>1.46E-2</v>
      </c>
      <c r="W414" s="153">
        <v>0</v>
      </c>
      <c r="X414" s="154">
        <f>W414*H414</f>
        <v>0</v>
      </c>
      <c r="AR414" s="155" t="s">
        <v>254</v>
      </c>
      <c r="AT414" s="155" t="s">
        <v>460</v>
      </c>
      <c r="AU414" s="155" t="s">
        <v>93</v>
      </c>
      <c r="AY414" s="15" t="s">
        <v>219</v>
      </c>
      <c r="BE414" s="156">
        <f>IF(O414="základní",K414,0)</f>
        <v>0</v>
      </c>
      <c r="BF414" s="156">
        <f>IF(O414="snížená",K414,0)</f>
        <v>0</v>
      </c>
      <c r="BG414" s="156">
        <f>IF(O414="zákl. přenesená",K414,0)</f>
        <v>0</v>
      </c>
      <c r="BH414" s="156">
        <f>IF(O414="sníž. přenesená",K414,0)</f>
        <v>0</v>
      </c>
      <c r="BI414" s="156">
        <f>IF(O414="nulová",K414,0)</f>
        <v>0</v>
      </c>
      <c r="BJ414" s="15" t="s">
        <v>87</v>
      </c>
      <c r="BK414" s="156">
        <f>ROUND(P414*H414,2)</f>
        <v>0</v>
      </c>
      <c r="BL414" s="15" t="s">
        <v>158</v>
      </c>
      <c r="BM414" s="155" t="s">
        <v>2437</v>
      </c>
    </row>
    <row r="415" spans="2:65" s="1" customFormat="1" ht="11.25">
      <c r="B415" s="30"/>
      <c r="D415" s="157" t="s">
        <v>226</v>
      </c>
      <c r="F415" s="158" t="s">
        <v>2216</v>
      </c>
      <c r="I415" s="159"/>
      <c r="J415" s="159"/>
      <c r="M415" s="30"/>
      <c r="N415" s="160"/>
      <c r="X415" s="54"/>
      <c r="AT415" s="15" t="s">
        <v>226</v>
      </c>
      <c r="AU415" s="15" t="s">
        <v>93</v>
      </c>
    </row>
    <row r="416" spans="2:65" s="1" customFormat="1" ht="16.5" customHeight="1">
      <c r="B416" s="30"/>
      <c r="C416" s="142" t="s">
        <v>826</v>
      </c>
      <c r="D416" s="142" t="s">
        <v>220</v>
      </c>
      <c r="E416" s="143" t="s">
        <v>2242</v>
      </c>
      <c r="F416" s="144" t="s">
        <v>2243</v>
      </c>
      <c r="G416" s="145" t="s">
        <v>467</v>
      </c>
      <c r="H416" s="146">
        <v>1</v>
      </c>
      <c r="I416" s="147"/>
      <c r="J416" s="147"/>
      <c r="K416" s="148">
        <f>ROUND(P416*H416,2)</f>
        <v>0</v>
      </c>
      <c r="L416" s="149"/>
      <c r="M416" s="30"/>
      <c r="N416" s="150" t="s">
        <v>1</v>
      </c>
      <c r="O416" s="151" t="s">
        <v>43</v>
      </c>
      <c r="P416" s="152">
        <f>I416+J416</f>
        <v>0</v>
      </c>
      <c r="Q416" s="152">
        <f>ROUND(I416*H416,2)</f>
        <v>0</v>
      </c>
      <c r="R416" s="152">
        <f>ROUND(J416*H416,2)</f>
        <v>0</v>
      </c>
      <c r="T416" s="153">
        <f>S416*H416</f>
        <v>0</v>
      </c>
      <c r="U416" s="153">
        <v>0.04</v>
      </c>
      <c r="V416" s="153">
        <f>U416*H416</f>
        <v>0.04</v>
      </c>
      <c r="W416" s="153">
        <v>0</v>
      </c>
      <c r="X416" s="154">
        <f>W416*H416</f>
        <v>0</v>
      </c>
      <c r="AR416" s="155" t="s">
        <v>158</v>
      </c>
      <c r="AT416" s="155" t="s">
        <v>220</v>
      </c>
      <c r="AU416" s="155" t="s">
        <v>93</v>
      </c>
      <c r="AY416" s="15" t="s">
        <v>219</v>
      </c>
      <c r="BE416" s="156">
        <f>IF(O416="základní",K416,0)</f>
        <v>0</v>
      </c>
      <c r="BF416" s="156">
        <f>IF(O416="snížená",K416,0)</f>
        <v>0</v>
      </c>
      <c r="BG416" s="156">
        <f>IF(O416="zákl. přenesená",K416,0)</f>
        <v>0</v>
      </c>
      <c r="BH416" s="156">
        <f>IF(O416="sníž. přenesená",K416,0)</f>
        <v>0</v>
      </c>
      <c r="BI416" s="156">
        <f>IF(O416="nulová",K416,0)</f>
        <v>0</v>
      </c>
      <c r="BJ416" s="15" t="s">
        <v>87</v>
      </c>
      <c r="BK416" s="156">
        <f>ROUND(P416*H416,2)</f>
        <v>0</v>
      </c>
      <c r="BL416" s="15" t="s">
        <v>158</v>
      </c>
      <c r="BM416" s="155" t="s">
        <v>2438</v>
      </c>
    </row>
    <row r="417" spans="2:65" s="1" customFormat="1" ht="11.25">
      <c r="B417" s="30"/>
      <c r="D417" s="157" t="s">
        <v>226</v>
      </c>
      <c r="F417" s="158" t="s">
        <v>2243</v>
      </c>
      <c r="I417" s="159"/>
      <c r="J417" s="159"/>
      <c r="M417" s="30"/>
      <c r="N417" s="160"/>
      <c r="X417" s="54"/>
      <c r="AT417" s="15" t="s">
        <v>226</v>
      </c>
      <c r="AU417" s="15" t="s">
        <v>93</v>
      </c>
    </row>
    <row r="418" spans="2:65" s="12" customFormat="1" ht="11.25">
      <c r="B418" s="161"/>
      <c r="D418" s="157" t="s">
        <v>303</v>
      </c>
      <c r="E418" s="162" t="s">
        <v>1</v>
      </c>
      <c r="F418" s="163" t="s">
        <v>87</v>
      </c>
      <c r="H418" s="164">
        <v>1</v>
      </c>
      <c r="I418" s="165"/>
      <c r="J418" s="165"/>
      <c r="M418" s="161"/>
      <c r="N418" s="166"/>
      <c r="X418" s="167"/>
      <c r="AT418" s="162" t="s">
        <v>303</v>
      </c>
      <c r="AU418" s="162" t="s">
        <v>93</v>
      </c>
      <c r="AV418" s="12" t="s">
        <v>93</v>
      </c>
      <c r="AW418" s="12" t="s">
        <v>5</v>
      </c>
      <c r="AX418" s="12" t="s">
        <v>87</v>
      </c>
      <c r="AY418" s="162" t="s">
        <v>219</v>
      </c>
    </row>
    <row r="419" spans="2:65" s="1" customFormat="1" ht="16.5" customHeight="1">
      <c r="B419" s="30"/>
      <c r="C419" s="178" t="s">
        <v>830</v>
      </c>
      <c r="D419" s="178" t="s">
        <v>460</v>
      </c>
      <c r="E419" s="179" t="s">
        <v>2245</v>
      </c>
      <c r="F419" s="180" t="s">
        <v>2246</v>
      </c>
      <c r="G419" s="181" t="s">
        <v>467</v>
      </c>
      <c r="H419" s="182">
        <v>1</v>
      </c>
      <c r="I419" s="183"/>
      <c r="J419" s="184"/>
      <c r="K419" s="185">
        <f>ROUND(P419*H419,2)</f>
        <v>0</v>
      </c>
      <c r="L419" s="184"/>
      <c r="M419" s="186"/>
      <c r="N419" s="187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1.3299999999999999E-2</v>
      </c>
      <c r="V419" s="153">
        <f>U419*H419</f>
        <v>1.3299999999999999E-2</v>
      </c>
      <c r="W419" s="153">
        <v>0</v>
      </c>
      <c r="X419" s="154">
        <f>W419*H419</f>
        <v>0</v>
      </c>
      <c r="AR419" s="155" t="s">
        <v>254</v>
      </c>
      <c r="AT419" s="155" t="s">
        <v>460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2439</v>
      </c>
    </row>
    <row r="420" spans="2:65" s="1" customFormat="1" ht="11.25">
      <c r="B420" s="30"/>
      <c r="D420" s="157" t="s">
        <v>226</v>
      </c>
      <c r="F420" s="158" t="s">
        <v>2246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87</v>
      </c>
      <c r="H421" s="164">
        <v>1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16.5" customHeight="1">
      <c r="B422" s="30"/>
      <c r="C422" s="142" t="s">
        <v>834</v>
      </c>
      <c r="D422" s="142" t="s">
        <v>220</v>
      </c>
      <c r="E422" s="143" t="s">
        <v>2248</v>
      </c>
      <c r="F422" s="144" t="s">
        <v>2249</v>
      </c>
      <c r="G422" s="145" t="s">
        <v>467</v>
      </c>
      <c r="H422" s="146">
        <v>1</v>
      </c>
      <c r="I422" s="147"/>
      <c r="J422" s="147"/>
      <c r="K422" s="148">
        <f>ROUND(P422*H422,2)</f>
        <v>0</v>
      </c>
      <c r="L422" s="149"/>
      <c r="M422" s="30"/>
      <c r="N422" s="150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0.05</v>
      </c>
      <c r="V422" s="153">
        <f>U422*H422</f>
        <v>0.05</v>
      </c>
      <c r="W422" s="153">
        <v>0</v>
      </c>
      <c r="X422" s="154">
        <f>W422*H422</f>
        <v>0</v>
      </c>
      <c r="AR422" s="155" t="s">
        <v>158</v>
      </c>
      <c r="AT422" s="155" t="s">
        <v>220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2440</v>
      </c>
    </row>
    <row r="423" spans="2:65" s="1" customFormat="1" ht="11.25">
      <c r="B423" s="30"/>
      <c r="D423" s="157" t="s">
        <v>226</v>
      </c>
      <c r="F423" s="158" t="s">
        <v>2249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" customFormat="1" ht="16.5" customHeight="1">
      <c r="B424" s="30"/>
      <c r="C424" s="178" t="s">
        <v>838</v>
      </c>
      <c r="D424" s="178" t="s">
        <v>460</v>
      </c>
      <c r="E424" s="179" t="s">
        <v>2251</v>
      </c>
      <c r="F424" s="180" t="s">
        <v>2252</v>
      </c>
      <c r="G424" s="181" t="s">
        <v>467</v>
      </c>
      <c r="H424" s="182">
        <v>1</v>
      </c>
      <c r="I424" s="183"/>
      <c r="J424" s="184"/>
      <c r="K424" s="185">
        <f>ROUND(P424*H424,2)</f>
        <v>0</v>
      </c>
      <c r="L424" s="184"/>
      <c r="M424" s="186"/>
      <c r="N424" s="187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2.9499999999999998E-2</v>
      </c>
      <c r="V424" s="153">
        <f>U424*H424</f>
        <v>2.9499999999999998E-2</v>
      </c>
      <c r="W424" s="153">
        <v>0</v>
      </c>
      <c r="X424" s="154">
        <f>W424*H424</f>
        <v>0</v>
      </c>
      <c r="AR424" s="155" t="s">
        <v>254</v>
      </c>
      <c r="AT424" s="155" t="s">
        <v>460</v>
      </c>
      <c r="AU424" s="155" t="s">
        <v>93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2441</v>
      </c>
    </row>
    <row r="425" spans="2:65" s="1" customFormat="1" ht="11.25">
      <c r="B425" s="30"/>
      <c r="D425" s="157" t="s">
        <v>226</v>
      </c>
      <c r="F425" s="158" t="s">
        <v>2252</v>
      </c>
      <c r="I425" s="159"/>
      <c r="J425" s="159"/>
      <c r="M425" s="30"/>
      <c r="N425" s="160"/>
      <c r="X425" s="54"/>
      <c r="AT425" s="15" t="s">
        <v>226</v>
      </c>
      <c r="AU425" s="15" t="s">
        <v>93</v>
      </c>
    </row>
    <row r="426" spans="2:65" s="1" customFormat="1" ht="33" customHeight="1">
      <c r="B426" s="30"/>
      <c r="C426" s="142" t="s">
        <v>842</v>
      </c>
      <c r="D426" s="142" t="s">
        <v>220</v>
      </c>
      <c r="E426" s="143" t="s">
        <v>2254</v>
      </c>
      <c r="F426" s="144" t="s">
        <v>2255</v>
      </c>
      <c r="G426" s="145" t="s">
        <v>467</v>
      </c>
      <c r="H426" s="146">
        <v>3</v>
      </c>
      <c r="I426" s="147"/>
      <c r="J426" s="147"/>
      <c r="K426" s="148">
        <f>ROUND(P426*H426,2)</f>
        <v>0</v>
      </c>
      <c r="L426" s="149"/>
      <c r="M426" s="30"/>
      <c r="N426" s="150" t="s">
        <v>1</v>
      </c>
      <c r="O426" s="151" t="s">
        <v>43</v>
      </c>
      <c r="P426" s="152">
        <f>I426+J426</f>
        <v>0</v>
      </c>
      <c r="Q426" s="152">
        <f>ROUND(I426*H426,2)</f>
        <v>0</v>
      </c>
      <c r="R426" s="152">
        <f>ROUND(J426*H426,2)</f>
        <v>0</v>
      </c>
      <c r="T426" s="153">
        <f>S426*H426</f>
        <v>0</v>
      </c>
      <c r="U426" s="153">
        <v>0.31108000000000002</v>
      </c>
      <c r="V426" s="153">
        <f>U426*H426</f>
        <v>0.93324000000000007</v>
      </c>
      <c r="W426" s="153">
        <v>0</v>
      </c>
      <c r="X426" s="154">
        <f>W426*H426</f>
        <v>0</v>
      </c>
      <c r="AR426" s="155" t="s">
        <v>158</v>
      </c>
      <c r="AT426" s="155" t="s">
        <v>220</v>
      </c>
      <c r="AU426" s="155" t="s">
        <v>93</v>
      </c>
      <c r="AY426" s="15" t="s">
        <v>219</v>
      </c>
      <c r="BE426" s="156">
        <f>IF(O426="základní",K426,0)</f>
        <v>0</v>
      </c>
      <c r="BF426" s="156">
        <f>IF(O426="snížená",K426,0)</f>
        <v>0</v>
      </c>
      <c r="BG426" s="156">
        <f>IF(O426="zákl. přenesená",K426,0)</f>
        <v>0</v>
      </c>
      <c r="BH426" s="156">
        <f>IF(O426="sníž. přenesená",K426,0)</f>
        <v>0</v>
      </c>
      <c r="BI426" s="156">
        <f>IF(O426="nulová",K426,0)</f>
        <v>0</v>
      </c>
      <c r="BJ426" s="15" t="s">
        <v>87</v>
      </c>
      <c r="BK426" s="156">
        <f>ROUND(P426*H426,2)</f>
        <v>0</v>
      </c>
      <c r="BL426" s="15" t="s">
        <v>158</v>
      </c>
      <c r="BM426" s="155" t="s">
        <v>2442</v>
      </c>
    </row>
    <row r="427" spans="2:65" s="1" customFormat="1" ht="19.5">
      <c r="B427" s="30"/>
      <c r="D427" s="157" t="s">
        <v>226</v>
      </c>
      <c r="F427" s="158" t="s">
        <v>2257</v>
      </c>
      <c r="I427" s="159"/>
      <c r="J427" s="159"/>
      <c r="M427" s="30"/>
      <c r="N427" s="160"/>
      <c r="X427" s="54"/>
      <c r="AT427" s="15" t="s">
        <v>226</v>
      </c>
      <c r="AU427" s="15" t="s">
        <v>93</v>
      </c>
    </row>
    <row r="428" spans="2:65" s="12" customFormat="1" ht="11.25">
      <c r="B428" s="161"/>
      <c r="D428" s="157" t="s">
        <v>303</v>
      </c>
      <c r="E428" s="162" t="s">
        <v>1</v>
      </c>
      <c r="F428" s="163" t="s">
        <v>2258</v>
      </c>
      <c r="H428" s="164">
        <v>3</v>
      </c>
      <c r="I428" s="165"/>
      <c r="J428" s="165"/>
      <c r="M428" s="161"/>
      <c r="N428" s="166"/>
      <c r="X428" s="167"/>
      <c r="AT428" s="162" t="s">
        <v>303</v>
      </c>
      <c r="AU428" s="162" t="s">
        <v>93</v>
      </c>
      <c r="AV428" s="12" t="s">
        <v>93</v>
      </c>
      <c r="AW428" s="12" t="s">
        <v>5</v>
      </c>
      <c r="AX428" s="12" t="s">
        <v>87</v>
      </c>
      <c r="AY428" s="162" t="s">
        <v>219</v>
      </c>
    </row>
    <row r="429" spans="2:65" s="1" customFormat="1" ht="16.5" customHeight="1">
      <c r="B429" s="30"/>
      <c r="C429" s="142" t="s">
        <v>847</v>
      </c>
      <c r="D429" s="142" t="s">
        <v>220</v>
      </c>
      <c r="E429" s="143" t="s">
        <v>2259</v>
      </c>
      <c r="F429" s="144" t="s">
        <v>2260</v>
      </c>
      <c r="G429" s="145" t="s">
        <v>467</v>
      </c>
      <c r="H429" s="146">
        <v>3</v>
      </c>
      <c r="I429" s="147"/>
      <c r="J429" s="147"/>
      <c r="K429" s="148">
        <f>ROUND(P429*H429,2)</f>
        <v>0</v>
      </c>
      <c r="L429" s="149"/>
      <c r="M429" s="30"/>
      <c r="N429" s="150" t="s">
        <v>1</v>
      </c>
      <c r="O429" s="151" t="s">
        <v>43</v>
      </c>
      <c r="P429" s="152">
        <f>I429+J429</f>
        <v>0</v>
      </c>
      <c r="Q429" s="152">
        <f>ROUND(I429*H429,2)</f>
        <v>0</v>
      </c>
      <c r="R429" s="152">
        <f>ROUND(J429*H429,2)</f>
        <v>0</v>
      </c>
      <c r="T429" s="153">
        <f>S429*H429</f>
        <v>0</v>
      </c>
      <c r="U429" s="153">
        <v>3.3E-4</v>
      </c>
      <c r="V429" s="153">
        <f>U429*H429</f>
        <v>9.8999999999999999E-4</v>
      </c>
      <c r="W429" s="153">
        <v>0</v>
      </c>
      <c r="X429" s="154">
        <f>W429*H429</f>
        <v>0</v>
      </c>
      <c r="AR429" s="155" t="s">
        <v>158</v>
      </c>
      <c r="AT429" s="155" t="s">
        <v>220</v>
      </c>
      <c r="AU429" s="155" t="s">
        <v>93</v>
      </c>
      <c r="AY429" s="15" t="s">
        <v>219</v>
      </c>
      <c r="BE429" s="156">
        <f>IF(O429="základní",K429,0)</f>
        <v>0</v>
      </c>
      <c r="BF429" s="156">
        <f>IF(O429="snížená",K429,0)</f>
        <v>0</v>
      </c>
      <c r="BG429" s="156">
        <f>IF(O429="zákl. přenesená",K429,0)</f>
        <v>0</v>
      </c>
      <c r="BH429" s="156">
        <f>IF(O429="sníž. přenesená",K429,0)</f>
        <v>0</v>
      </c>
      <c r="BI429" s="156">
        <f>IF(O429="nulová",K429,0)</f>
        <v>0</v>
      </c>
      <c r="BJ429" s="15" t="s">
        <v>87</v>
      </c>
      <c r="BK429" s="156">
        <f>ROUND(P429*H429,2)</f>
        <v>0</v>
      </c>
      <c r="BL429" s="15" t="s">
        <v>158</v>
      </c>
      <c r="BM429" s="155" t="s">
        <v>2443</v>
      </c>
    </row>
    <row r="430" spans="2:65" s="1" customFormat="1" ht="11.25">
      <c r="B430" s="30"/>
      <c r="D430" s="157" t="s">
        <v>226</v>
      </c>
      <c r="F430" s="158" t="s">
        <v>2262</v>
      </c>
      <c r="I430" s="159"/>
      <c r="J430" s="159"/>
      <c r="M430" s="30"/>
      <c r="N430" s="160"/>
      <c r="X430" s="54"/>
      <c r="AT430" s="15" t="s">
        <v>226</v>
      </c>
      <c r="AU430" s="15" t="s">
        <v>93</v>
      </c>
    </row>
    <row r="431" spans="2:65" s="12" customFormat="1" ht="11.25">
      <c r="B431" s="161"/>
      <c r="D431" s="157" t="s">
        <v>303</v>
      </c>
      <c r="E431" s="162" t="s">
        <v>1</v>
      </c>
      <c r="F431" s="163" t="s">
        <v>2258</v>
      </c>
      <c r="H431" s="164">
        <v>3</v>
      </c>
      <c r="I431" s="165"/>
      <c r="J431" s="165"/>
      <c r="M431" s="161"/>
      <c r="N431" s="166"/>
      <c r="X431" s="167"/>
      <c r="AT431" s="162" t="s">
        <v>303</v>
      </c>
      <c r="AU431" s="162" t="s">
        <v>93</v>
      </c>
      <c r="AV431" s="12" t="s">
        <v>93</v>
      </c>
      <c r="AW431" s="12" t="s">
        <v>5</v>
      </c>
      <c r="AX431" s="12" t="s">
        <v>87</v>
      </c>
      <c r="AY431" s="162" t="s">
        <v>219</v>
      </c>
    </row>
    <row r="432" spans="2:65" s="1" customFormat="1" ht="21.75" customHeight="1">
      <c r="B432" s="30"/>
      <c r="C432" s="142" t="s">
        <v>851</v>
      </c>
      <c r="D432" s="142" t="s">
        <v>220</v>
      </c>
      <c r="E432" s="143" t="s">
        <v>872</v>
      </c>
      <c r="F432" s="144" t="s">
        <v>873</v>
      </c>
      <c r="G432" s="145" t="s">
        <v>370</v>
      </c>
      <c r="H432" s="146">
        <v>74.400000000000006</v>
      </c>
      <c r="I432" s="147"/>
      <c r="J432" s="147"/>
      <c r="K432" s="148">
        <f>ROUND(P432*H432,2)</f>
        <v>0</v>
      </c>
      <c r="L432" s="149"/>
      <c r="M432" s="30"/>
      <c r="N432" s="150" t="s">
        <v>1</v>
      </c>
      <c r="O432" s="151" t="s">
        <v>43</v>
      </c>
      <c r="P432" s="152">
        <f>I432+J432</f>
        <v>0</v>
      </c>
      <c r="Q432" s="152">
        <f>ROUND(I432*H432,2)</f>
        <v>0</v>
      </c>
      <c r="R432" s="152">
        <f>ROUND(J432*H432,2)</f>
        <v>0</v>
      </c>
      <c r="T432" s="153">
        <f>S432*H432</f>
        <v>0</v>
      </c>
      <c r="U432" s="153">
        <v>1.2999999999999999E-4</v>
      </c>
      <c r="V432" s="153">
        <f>U432*H432</f>
        <v>9.672E-3</v>
      </c>
      <c r="W432" s="153">
        <v>0</v>
      </c>
      <c r="X432" s="154">
        <f>W432*H432</f>
        <v>0</v>
      </c>
      <c r="AR432" s="155" t="s">
        <v>158</v>
      </c>
      <c r="AT432" s="155" t="s">
        <v>220</v>
      </c>
      <c r="AU432" s="155" t="s">
        <v>93</v>
      </c>
      <c r="AY432" s="15" t="s">
        <v>219</v>
      </c>
      <c r="BE432" s="156">
        <f>IF(O432="základní",K432,0)</f>
        <v>0</v>
      </c>
      <c r="BF432" s="156">
        <f>IF(O432="snížená",K432,0)</f>
        <v>0</v>
      </c>
      <c r="BG432" s="156">
        <f>IF(O432="zákl. přenesená",K432,0)</f>
        <v>0</v>
      </c>
      <c r="BH432" s="156">
        <f>IF(O432="sníž. přenesená",K432,0)</f>
        <v>0</v>
      </c>
      <c r="BI432" s="156">
        <f>IF(O432="nulová",K432,0)</f>
        <v>0</v>
      </c>
      <c r="BJ432" s="15" t="s">
        <v>87</v>
      </c>
      <c r="BK432" s="156">
        <f>ROUND(P432*H432,2)</f>
        <v>0</v>
      </c>
      <c r="BL432" s="15" t="s">
        <v>158</v>
      </c>
      <c r="BM432" s="155" t="s">
        <v>2444</v>
      </c>
    </row>
    <row r="433" spans="2:65" s="1" customFormat="1" ht="11.25">
      <c r="B433" s="30"/>
      <c r="D433" s="157" t="s">
        <v>226</v>
      </c>
      <c r="F433" s="158" t="s">
        <v>875</v>
      </c>
      <c r="I433" s="159"/>
      <c r="J433" s="159"/>
      <c r="M433" s="30"/>
      <c r="N433" s="160"/>
      <c r="X433" s="54"/>
      <c r="AT433" s="15" t="s">
        <v>226</v>
      </c>
      <c r="AU433" s="15" t="s">
        <v>93</v>
      </c>
    </row>
    <row r="434" spans="2:65" s="12" customFormat="1" ht="11.25">
      <c r="B434" s="161"/>
      <c r="D434" s="157" t="s">
        <v>303</v>
      </c>
      <c r="E434" s="162" t="s">
        <v>1</v>
      </c>
      <c r="F434" s="163" t="s">
        <v>2445</v>
      </c>
      <c r="H434" s="164">
        <v>74.400000000000006</v>
      </c>
      <c r="I434" s="165"/>
      <c r="J434" s="165"/>
      <c r="M434" s="161"/>
      <c r="N434" s="166"/>
      <c r="X434" s="167"/>
      <c r="AT434" s="162" t="s">
        <v>303</v>
      </c>
      <c r="AU434" s="162" t="s">
        <v>93</v>
      </c>
      <c r="AV434" s="12" t="s">
        <v>93</v>
      </c>
      <c r="AW434" s="12" t="s">
        <v>5</v>
      </c>
      <c r="AX434" s="12" t="s">
        <v>87</v>
      </c>
      <c r="AY434" s="162" t="s">
        <v>219</v>
      </c>
    </row>
    <row r="435" spans="2:65" s="11" customFormat="1" ht="22.9" customHeight="1">
      <c r="B435" s="129"/>
      <c r="D435" s="130" t="s">
        <v>79</v>
      </c>
      <c r="E435" s="140" t="s">
        <v>260</v>
      </c>
      <c r="F435" s="140" t="s">
        <v>877</v>
      </c>
      <c r="I435" s="132"/>
      <c r="J435" s="132"/>
      <c r="K435" s="141">
        <f>BK435</f>
        <v>0</v>
      </c>
      <c r="M435" s="129"/>
      <c r="N435" s="134"/>
      <c r="Q435" s="135">
        <f>Q436+SUM(Q437:Q448)</f>
        <v>0</v>
      </c>
      <c r="R435" s="135">
        <f>R436+SUM(R437:R448)</f>
        <v>0</v>
      </c>
      <c r="T435" s="136">
        <f>T436+SUM(T437:T448)</f>
        <v>0</v>
      </c>
      <c r="V435" s="136">
        <f>V436+SUM(V437:V448)</f>
        <v>6.1008000000000007E-2</v>
      </c>
      <c r="X435" s="137">
        <f>X436+SUM(X437:X448)</f>
        <v>2.9760000000000004</v>
      </c>
      <c r="AR435" s="130" t="s">
        <v>87</v>
      </c>
      <c r="AT435" s="138" t="s">
        <v>79</v>
      </c>
      <c r="AU435" s="138" t="s">
        <v>87</v>
      </c>
      <c r="AY435" s="130" t="s">
        <v>219</v>
      </c>
      <c r="BK435" s="139">
        <f>BK436+SUM(BK437:BK448)</f>
        <v>0</v>
      </c>
    </row>
    <row r="436" spans="2:65" s="1" customFormat="1" ht="24.2" customHeight="1">
      <c r="B436" s="30"/>
      <c r="C436" s="142" t="s">
        <v>857</v>
      </c>
      <c r="D436" s="142" t="s">
        <v>220</v>
      </c>
      <c r="E436" s="143" t="s">
        <v>878</v>
      </c>
      <c r="F436" s="144" t="s">
        <v>879</v>
      </c>
      <c r="G436" s="145" t="s">
        <v>370</v>
      </c>
      <c r="H436" s="146">
        <v>148.80000000000001</v>
      </c>
      <c r="I436" s="147"/>
      <c r="J436" s="147"/>
      <c r="K436" s="148">
        <f>ROUND(P436*H436,2)</f>
        <v>0</v>
      </c>
      <c r="L436" s="149"/>
      <c r="M436" s="30"/>
      <c r="N436" s="150" t="s">
        <v>1</v>
      </c>
      <c r="O436" s="151" t="s">
        <v>43</v>
      </c>
      <c r="P436" s="152">
        <f>I436+J436</f>
        <v>0</v>
      </c>
      <c r="Q436" s="152">
        <f>ROUND(I436*H436,2)</f>
        <v>0</v>
      </c>
      <c r="R436" s="152">
        <f>ROUND(J436*H436,2)</f>
        <v>0</v>
      </c>
      <c r="T436" s="153">
        <f>S436*H436</f>
        <v>0</v>
      </c>
      <c r="U436" s="153">
        <v>4.0999999999999999E-4</v>
      </c>
      <c r="V436" s="153">
        <f>U436*H436</f>
        <v>6.1008000000000007E-2</v>
      </c>
      <c r="W436" s="153">
        <v>0</v>
      </c>
      <c r="X436" s="154">
        <f>W436*H436</f>
        <v>0</v>
      </c>
      <c r="AR436" s="155" t="s">
        <v>158</v>
      </c>
      <c r="AT436" s="155" t="s">
        <v>220</v>
      </c>
      <c r="AU436" s="155" t="s">
        <v>93</v>
      </c>
      <c r="AY436" s="15" t="s">
        <v>219</v>
      </c>
      <c r="BE436" s="156">
        <f>IF(O436="základní",K436,0)</f>
        <v>0</v>
      </c>
      <c r="BF436" s="156">
        <f>IF(O436="snížená",K436,0)</f>
        <v>0</v>
      </c>
      <c r="BG436" s="156">
        <f>IF(O436="zákl. přenesená",K436,0)</f>
        <v>0</v>
      </c>
      <c r="BH436" s="156">
        <f>IF(O436="sníž. přenesená",K436,0)</f>
        <v>0</v>
      </c>
      <c r="BI436" s="156">
        <f>IF(O436="nulová",K436,0)</f>
        <v>0</v>
      </c>
      <c r="BJ436" s="15" t="s">
        <v>87</v>
      </c>
      <c r="BK436" s="156">
        <f>ROUND(P436*H436,2)</f>
        <v>0</v>
      </c>
      <c r="BL436" s="15" t="s">
        <v>158</v>
      </c>
      <c r="BM436" s="155" t="s">
        <v>2446</v>
      </c>
    </row>
    <row r="437" spans="2:65" s="1" customFormat="1" ht="19.5">
      <c r="B437" s="30"/>
      <c r="D437" s="157" t="s">
        <v>226</v>
      </c>
      <c r="F437" s="158" t="s">
        <v>881</v>
      </c>
      <c r="I437" s="159"/>
      <c r="J437" s="159"/>
      <c r="M437" s="30"/>
      <c r="N437" s="160"/>
      <c r="X437" s="54"/>
      <c r="AT437" s="15" t="s">
        <v>226</v>
      </c>
      <c r="AU437" s="15" t="s">
        <v>93</v>
      </c>
    </row>
    <row r="438" spans="2:65" s="12" customFormat="1" ht="11.25">
      <c r="B438" s="161"/>
      <c r="D438" s="157" t="s">
        <v>303</v>
      </c>
      <c r="E438" s="162" t="s">
        <v>1</v>
      </c>
      <c r="F438" s="163" t="s">
        <v>2447</v>
      </c>
      <c r="H438" s="164">
        <v>148.80000000000001</v>
      </c>
      <c r="I438" s="165"/>
      <c r="J438" s="165"/>
      <c r="M438" s="161"/>
      <c r="N438" s="166"/>
      <c r="X438" s="167"/>
      <c r="AT438" s="162" t="s">
        <v>303</v>
      </c>
      <c r="AU438" s="162" t="s">
        <v>93</v>
      </c>
      <c r="AV438" s="12" t="s">
        <v>93</v>
      </c>
      <c r="AW438" s="12" t="s">
        <v>5</v>
      </c>
      <c r="AX438" s="12" t="s">
        <v>87</v>
      </c>
      <c r="AY438" s="162" t="s">
        <v>219</v>
      </c>
    </row>
    <row r="439" spans="2:65" s="1" customFormat="1" ht="24.2" customHeight="1">
      <c r="B439" s="30"/>
      <c r="C439" s="142" t="s">
        <v>861</v>
      </c>
      <c r="D439" s="142" t="s">
        <v>220</v>
      </c>
      <c r="E439" s="143" t="s">
        <v>884</v>
      </c>
      <c r="F439" s="144" t="s">
        <v>885</v>
      </c>
      <c r="G439" s="145" t="s">
        <v>370</v>
      </c>
      <c r="H439" s="146">
        <v>148.80000000000001</v>
      </c>
      <c r="I439" s="147"/>
      <c r="J439" s="147"/>
      <c r="K439" s="148">
        <f>ROUND(P439*H439,2)</f>
        <v>0</v>
      </c>
      <c r="L439" s="149"/>
      <c r="M439" s="30"/>
      <c r="N439" s="150" t="s">
        <v>1</v>
      </c>
      <c r="O439" s="151" t="s">
        <v>43</v>
      </c>
      <c r="P439" s="152">
        <f>I439+J439</f>
        <v>0</v>
      </c>
      <c r="Q439" s="152">
        <f>ROUND(I439*H439,2)</f>
        <v>0</v>
      </c>
      <c r="R439" s="152">
        <f>ROUND(J439*H439,2)</f>
        <v>0</v>
      </c>
      <c r="T439" s="153">
        <f>S439*H439</f>
        <v>0</v>
      </c>
      <c r="U439" s="153">
        <v>0</v>
      </c>
      <c r="V439" s="153">
        <f>U439*H439</f>
        <v>0</v>
      </c>
      <c r="W439" s="153">
        <v>0</v>
      </c>
      <c r="X439" s="154">
        <f>W439*H439</f>
        <v>0</v>
      </c>
      <c r="AR439" s="155" t="s">
        <v>158</v>
      </c>
      <c r="AT439" s="155" t="s">
        <v>220</v>
      </c>
      <c r="AU439" s="155" t="s">
        <v>93</v>
      </c>
      <c r="AY439" s="15" t="s">
        <v>219</v>
      </c>
      <c r="BE439" s="156">
        <f>IF(O439="základní",K439,0)</f>
        <v>0</v>
      </c>
      <c r="BF439" s="156">
        <f>IF(O439="snížená",K439,0)</f>
        <v>0</v>
      </c>
      <c r="BG439" s="156">
        <f>IF(O439="zákl. přenesená",K439,0)</f>
        <v>0</v>
      </c>
      <c r="BH439" s="156">
        <f>IF(O439="sníž. přenesená",K439,0)</f>
        <v>0</v>
      </c>
      <c r="BI439" s="156">
        <f>IF(O439="nulová",K439,0)</f>
        <v>0</v>
      </c>
      <c r="BJ439" s="15" t="s">
        <v>87</v>
      </c>
      <c r="BK439" s="156">
        <f>ROUND(P439*H439,2)</f>
        <v>0</v>
      </c>
      <c r="BL439" s="15" t="s">
        <v>158</v>
      </c>
      <c r="BM439" s="155" t="s">
        <v>2448</v>
      </c>
    </row>
    <row r="440" spans="2:65" s="1" customFormat="1" ht="19.5">
      <c r="B440" s="30"/>
      <c r="D440" s="157" t="s">
        <v>226</v>
      </c>
      <c r="F440" s="158" t="s">
        <v>887</v>
      </c>
      <c r="I440" s="159"/>
      <c r="J440" s="159"/>
      <c r="M440" s="30"/>
      <c r="N440" s="160"/>
      <c r="X440" s="54"/>
      <c r="AT440" s="15" t="s">
        <v>226</v>
      </c>
      <c r="AU440" s="15" t="s">
        <v>93</v>
      </c>
    </row>
    <row r="441" spans="2:65" s="12" customFormat="1" ht="11.25">
      <c r="B441" s="161"/>
      <c r="D441" s="157" t="s">
        <v>303</v>
      </c>
      <c r="E441" s="162" t="s">
        <v>1</v>
      </c>
      <c r="F441" s="163" t="s">
        <v>2447</v>
      </c>
      <c r="H441" s="164">
        <v>148.80000000000001</v>
      </c>
      <c r="I441" s="165"/>
      <c r="J441" s="165"/>
      <c r="M441" s="161"/>
      <c r="N441" s="166"/>
      <c r="X441" s="167"/>
      <c r="AT441" s="162" t="s">
        <v>303</v>
      </c>
      <c r="AU441" s="162" t="s">
        <v>93</v>
      </c>
      <c r="AV441" s="12" t="s">
        <v>93</v>
      </c>
      <c r="AW441" s="12" t="s">
        <v>5</v>
      </c>
      <c r="AX441" s="12" t="s">
        <v>87</v>
      </c>
      <c r="AY441" s="162" t="s">
        <v>219</v>
      </c>
    </row>
    <row r="442" spans="2:65" s="1" customFormat="1" ht="16.5" customHeight="1">
      <c r="B442" s="30"/>
      <c r="C442" s="142" t="s">
        <v>866</v>
      </c>
      <c r="D442" s="142" t="s">
        <v>220</v>
      </c>
      <c r="E442" s="143" t="s">
        <v>889</v>
      </c>
      <c r="F442" s="144" t="s">
        <v>890</v>
      </c>
      <c r="G442" s="145" t="s">
        <v>370</v>
      </c>
      <c r="H442" s="146">
        <v>23.2</v>
      </c>
      <c r="I442" s="147"/>
      <c r="J442" s="147"/>
      <c r="K442" s="148">
        <f>ROUND(P442*H442,2)</f>
        <v>0</v>
      </c>
      <c r="L442" s="149"/>
      <c r="M442" s="30"/>
      <c r="N442" s="150" t="s">
        <v>1</v>
      </c>
      <c r="O442" s="151" t="s">
        <v>43</v>
      </c>
      <c r="P442" s="152">
        <f>I442+J442</f>
        <v>0</v>
      </c>
      <c r="Q442" s="152">
        <f>ROUND(I442*H442,2)</f>
        <v>0</v>
      </c>
      <c r="R442" s="152">
        <f>ROUND(J442*H442,2)</f>
        <v>0</v>
      </c>
      <c r="T442" s="153">
        <f>S442*H442</f>
        <v>0</v>
      </c>
      <c r="U442" s="153">
        <v>0</v>
      </c>
      <c r="V442" s="153">
        <f>U442*H442</f>
        <v>0</v>
      </c>
      <c r="W442" s="153">
        <v>0</v>
      </c>
      <c r="X442" s="154">
        <f>W442*H442</f>
        <v>0</v>
      </c>
      <c r="AR442" s="155" t="s">
        <v>158</v>
      </c>
      <c r="AT442" s="155" t="s">
        <v>220</v>
      </c>
      <c r="AU442" s="155" t="s">
        <v>93</v>
      </c>
      <c r="AY442" s="15" t="s">
        <v>219</v>
      </c>
      <c r="BE442" s="156">
        <f>IF(O442="základní",K442,0)</f>
        <v>0</v>
      </c>
      <c r="BF442" s="156">
        <f>IF(O442="snížená",K442,0)</f>
        <v>0</v>
      </c>
      <c r="BG442" s="156">
        <f>IF(O442="zákl. přenesená",K442,0)</f>
        <v>0</v>
      </c>
      <c r="BH442" s="156">
        <f>IF(O442="sníž. přenesená",K442,0)</f>
        <v>0</v>
      </c>
      <c r="BI442" s="156">
        <f>IF(O442="nulová",K442,0)</f>
        <v>0</v>
      </c>
      <c r="BJ442" s="15" t="s">
        <v>87</v>
      </c>
      <c r="BK442" s="156">
        <f>ROUND(P442*H442,2)</f>
        <v>0</v>
      </c>
      <c r="BL442" s="15" t="s">
        <v>158</v>
      </c>
      <c r="BM442" s="155" t="s">
        <v>2449</v>
      </c>
    </row>
    <row r="443" spans="2:65" s="1" customFormat="1" ht="19.5">
      <c r="B443" s="30"/>
      <c r="D443" s="157" t="s">
        <v>226</v>
      </c>
      <c r="F443" s="158" t="s">
        <v>892</v>
      </c>
      <c r="I443" s="159"/>
      <c r="J443" s="159"/>
      <c r="M443" s="30"/>
      <c r="N443" s="160"/>
      <c r="X443" s="54"/>
      <c r="AT443" s="15" t="s">
        <v>226</v>
      </c>
      <c r="AU443" s="15" t="s">
        <v>93</v>
      </c>
    </row>
    <row r="444" spans="2:65" s="12" customFormat="1" ht="11.25">
      <c r="B444" s="161"/>
      <c r="D444" s="157" t="s">
        <v>303</v>
      </c>
      <c r="E444" s="162" t="s">
        <v>1</v>
      </c>
      <c r="F444" s="163" t="s">
        <v>2356</v>
      </c>
      <c r="H444" s="164">
        <v>23.2</v>
      </c>
      <c r="I444" s="165"/>
      <c r="J444" s="165"/>
      <c r="M444" s="161"/>
      <c r="N444" s="166"/>
      <c r="X444" s="167"/>
      <c r="AT444" s="162" t="s">
        <v>303</v>
      </c>
      <c r="AU444" s="162" t="s">
        <v>93</v>
      </c>
      <c r="AV444" s="12" t="s">
        <v>93</v>
      </c>
      <c r="AW444" s="12" t="s">
        <v>5</v>
      </c>
      <c r="AX444" s="12" t="s">
        <v>87</v>
      </c>
      <c r="AY444" s="162" t="s">
        <v>219</v>
      </c>
    </row>
    <row r="445" spans="2:65" s="1" customFormat="1" ht="16.5" customHeight="1">
      <c r="B445" s="30"/>
      <c r="C445" s="142" t="s">
        <v>871</v>
      </c>
      <c r="D445" s="142" t="s">
        <v>220</v>
      </c>
      <c r="E445" s="143" t="s">
        <v>899</v>
      </c>
      <c r="F445" s="144" t="s">
        <v>900</v>
      </c>
      <c r="G445" s="145" t="s">
        <v>353</v>
      </c>
      <c r="H445" s="146">
        <v>297.60000000000002</v>
      </c>
      <c r="I445" s="147"/>
      <c r="J445" s="147"/>
      <c r="K445" s="148">
        <f>ROUND(P445*H445,2)</f>
        <v>0</v>
      </c>
      <c r="L445" s="149"/>
      <c r="M445" s="30"/>
      <c r="N445" s="150" t="s">
        <v>1</v>
      </c>
      <c r="O445" s="151" t="s">
        <v>43</v>
      </c>
      <c r="P445" s="152">
        <f>I445+J445</f>
        <v>0</v>
      </c>
      <c r="Q445" s="152">
        <f>ROUND(I445*H445,2)</f>
        <v>0</v>
      </c>
      <c r="R445" s="152">
        <f>ROUND(J445*H445,2)</f>
        <v>0</v>
      </c>
      <c r="T445" s="153">
        <f>S445*H445</f>
        <v>0</v>
      </c>
      <c r="U445" s="153">
        <v>0</v>
      </c>
      <c r="V445" s="153">
        <f>U445*H445</f>
        <v>0</v>
      </c>
      <c r="W445" s="153">
        <v>0.01</v>
      </c>
      <c r="X445" s="154">
        <f>W445*H445</f>
        <v>2.9760000000000004</v>
      </c>
      <c r="AR445" s="155" t="s">
        <v>158</v>
      </c>
      <c r="AT445" s="155" t="s">
        <v>220</v>
      </c>
      <c r="AU445" s="155" t="s">
        <v>93</v>
      </c>
      <c r="AY445" s="15" t="s">
        <v>219</v>
      </c>
      <c r="BE445" s="156">
        <f>IF(O445="základní",K445,0)</f>
        <v>0</v>
      </c>
      <c r="BF445" s="156">
        <f>IF(O445="snížená",K445,0)</f>
        <v>0</v>
      </c>
      <c r="BG445" s="156">
        <f>IF(O445="zákl. přenesená",K445,0)</f>
        <v>0</v>
      </c>
      <c r="BH445" s="156">
        <f>IF(O445="sníž. přenesená",K445,0)</f>
        <v>0</v>
      </c>
      <c r="BI445" s="156">
        <f>IF(O445="nulová",K445,0)</f>
        <v>0</v>
      </c>
      <c r="BJ445" s="15" t="s">
        <v>87</v>
      </c>
      <c r="BK445" s="156">
        <f>ROUND(P445*H445,2)</f>
        <v>0</v>
      </c>
      <c r="BL445" s="15" t="s">
        <v>158</v>
      </c>
      <c r="BM445" s="155" t="s">
        <v>2450</v>
      </c>
    </row>
    <row r="446" spans="2:65" s="1" customFormat="1" ht="19.5">
      <c r="B446" s="30"/>
      <c r="D446" s="157" t="s">
        <v>226</v>
      </c>
      <c r="F446" s="158" t="s">
        <v>902</v>
      </c>
      <c r="I446" s="159"/>
      <c r="J446" s="159"/>
      <c r="M446" s="30"/>
      <c r="N446" s="160"/>
      <c r="X446" s="54"/>
      <c r="AT446" s="15" t="s">
        <v>226</v>
      </c>
      <c r="AU446" s="15" t="s">
        <v>93</v>
      </c>
    </row>
    <row r="447" spans="2:65" s="12" customFormat="1" ht="11.25">
      <c r="B447" s="161"/>
      <c r="D447" s="157" t="s">
        <v>303</v>
      </c>
      <c r="E447" s="162" t="s">
        <v>1</v>
      </c>
      <c r="F447" s="163" t="s">
        <v>2451</v>
      </c>
      <c r="H447" s="164">
        <v>297.60000000000002</v>
      </c>
      <c r="I447" s="165"/>
      <c r="J447" s="165"/>
      <c r="M447" s="161"/>
      <c r="N447" s="166"/>
      <c r="X447" s="167"/>
      <c r="AT447" s="162" t="s">
        <v>303</v>
      </c>
      <c r="AU447" s="162" t="s">
        <v>93</v>
      </c>
      <c r="AV447" s="12" t="s">
        <v>93</v>
      </c>
      <c r="AW447" s="12" t="s">
        <v>5</v>
      </c>
      <c r="AX447" s="12" t="s">
        <v>87</v>
      </c>
      <c r="AY447" s="162" t="s">
        <v>219</v>
      </c>
    </row>
    <row r="448" spans="2:65" s="11" customFormat="1" ht="20.85" customHeight="1">
      <c r="B448" s="129"/>
      <c r="D448" s="130" t="s">
        <v>79</v>
      </c>
      <c r="E448" s="140" t="s">
        <v>871</v>
      </c>
      <c r="F448" s="140" t="s">
        <v>904</v>
      </c>
      <c r="I448" s="132"/>
      <c r="J448" s="132"/>
      <c r="K448" s="141">
        <f>BK448</f>
        <v>0</v>
      </c>
      <c r="M448" s="129"/>
      <c r="N448" s="134"/>
      <c r="Q448" s="135">
        <f>SUM(Q449:Q476)</f>
        <v>0</v>
      </c>
      <c r="R448" s="135">
        <f>SUM(R449:R476)</f>
        <v>0</v>
      </c>
      <c r="T448" s="136">
        <f>SUM(T449:T476)</f>
        <v>0</v>
      </c>
      <c r="V448" s="136">
        <f>SUM(V449:V476)</f>
        <v>0</v>
      </c>
      <c r="X448" s="137">
        <f>SUM(X449:X476)</f>
        <v>0</v>
      </c>
      <c r="AR448" s="130" t="s">
        <v>87</v>
      </c>
      <c r="AT448" s="138" t="s">
        <v>79</v>
      </c>
      <c r="AU448" s="138" t="s">
        <v>93</v>
      </c>
      <c r="AY448" s="130" t="s">
        <v>219</v>
      </c>
      <c r="BK448" s="139">
        <f>SUM(BK449:BK476)</f>
        <v>0</v>
      </c>
    </row>
    <row r="449" spans="2:65" s="1" customFormat="1" ht="21.75" customHeight="1">
      <c r="B449" s="30"/>
      <c r="C449" s="142" t="s">
        <v>390</v>
      </c>
      <c r="D449" s="142" t="s">
        <v>220</v>
      </c>
      <c r="E449" s="143" t="s">
        <v>906</v>
      </c>
      <c r="F449" s="144" t="s">
        <v>907</v>
      </c>
      <c r="G449" s="145" t="s">
        <v>370</v>
      </c>
      <c r="H449" s="146">
        <v>23.2</v>
      </c>
      <c r="I449" s="147"/>
      <c r="J449" s="147"/>
      <c r="K449" s="148">
        <f>ROUND(P449*H449,2)</f>
        <v>0</v>
      </c>
      <c r="L449" s="149"/>
      <c r="M449" s="30"/>
      <c r="N449" s="150" t="s">
        <v>1</v>
      </c>
      <c r="O449" s="151" t="s">
        <v>43</v>
      </c>
      <c r="P449" s="152">
        <f>I449+J449</f>
        <v>0</v>
      </c>
      <c r="Q449" s="152">
        <f>ROUND(I449*H449,2)</f>
        <v>0</v>
      </c>
      <c r="R449" s="152">
        <f>ROUND(J449*H449,2)</f>
        <v>0</v>
      </c>
      <c r="T449" s="153">
        <f>S449*H449</f>
        <v>0</v>
      </c>
      <c r="U449" s="153">
        <v>0</v>
      </c>
      <c r="V449" s="153">
        <f>U449*H449</f>
        <v>0</v>
      </c>
      <c r="W449" s="153">
        <v>0</v>
      </c>
      <c r="X449" s="154">
        <f>W449*H449</f>
        <v>0</v>
      </c>
      <c r="AR449" s="155" t="s">
        <v>158</v>
      </c>
      <c r="AT449" s="155" t="s">
        <v>220</v>
      </c>
      <c r="AU449" s="155" t="s">
        <v>150</v>
      </c>
      <c r="AY449" s="15" t="s">
        <v>219</v>
      </c>
      <c r="BE449" s="156">
        <f>IF(O449="základní",K449,0)</f>
        <v>0</v>
      </c>
      <c r="BF449" s="156">
        <f>IF(O449="snížená",K449,0)</f>
        <v>0</v>
      </c>
      <c r="BG449" s="156">
        <f>IF(O449="zákl. přenesená",K449,0)</f>
        <v>0</v>
      </c>
      <c r="BH449" s="156">
        <f>IF(O449="sníž. přenesená",K449,0)</f>
        <v>0</v>
      </c>
      <c r="BI449" s="156">
        <f>IF(O449="nulová",K449,0)</f>
        <v>0</v>
      </c>
      <c r="BJ449" s="15" t="s">
        <v>87</v>
      </c>
      <c r="BK449" s="156">
        <f>ROUND(P449*H449,2)</f>
        <v>0</v>
      </c>
      <c r="BL449" s="15" t="s">
        <v>158</v>
      </c>
      <c r="BM449" s="155" t="s">
        <v>2452</v>
      </c>
    </row>
    <row r="450" spans="2:65" s="1" customFormat="1" ht="19.5">
      <c r="B450" s="30"/>
      <c r="D450" s="157" t="s">
        <v>226</v>
      </c>
      <c r="F450" s="158" t="s">
        <v>909</v>
      </c>
      <c r="I450" s="159"/>
      <c r="J450" s="159"/>
      <c r="M450" s="30"/>
      <c r="N450" s="160"/>
      <c r="X450" s="54"/>
      <c r="AT450" s="15" t="s">
        <v>226</v>
      </c>
      <c r="AU450" s="15" t="s">
        <v>150</v>
      </c>
    </row>
    <row r="451" spans="2:65" s="12" customFormat="1" ht="11.25">
      <c r="B451" s="161"/>
      <c r="D451" s="157" t="s">
        <v>303</v>
      </c>
      <c r="E451" s="162" t="s">
        <v>1</v>
      </c>
      <c r="F451" s="163" t="s">
        <v>2356</v>
      </c>
      <c r="H451" s="164">
        <v>23.2</v>
      </c>
      <c r="I451" s="165"/>
      <c r="J451" s="165"/>
      <c r="M451" s="161"/>
      <c r="N451" s="166"/>
      <c r="X451" s="167"/>
      <c r="AT451" s="162" t="s">
        <v>303</v>
      </c>
      <c r="AU451" s="162" t="s">
        <v>150</v>
      </c>
      <c r="AV451" s="12" t="s">
        <v>93</v>
      </c>
      <c r="AW451" s="12" t="s">
        <v>5</v>
      </c>
      <c r="AX451" s="12" t="s">
        <v>87</v>
      </c>
      <c r="AY451" s="162" t="s">
        <v>219</v>
      </c>
    </row>
    <row r="452" spans="2:65" s="1" customFormat="1" ht="24.2" customHeight="1">
      <c r="B452" s="30"/>
      <c r="C452" s="142" t="s">
        <v>883</v>
      </c>
      <c r="D452" s="142" t="s">
        <v>220</v>
      </c>
      <c r="E452" s="143" t="s">
        <v>911</v>
      </c>
      <c r="F452" s="144" t="s">
        <v>912</v>
      </c>
      <c r="G452" s="145" t="s">
        <v>565</v>
      </c>
      <c r="H452" s="146">
        <v>27.882000000000001</v>
      </c>
      <c r="I452" s="147"/>
      <c r="J452" s="147"/>
      <c r="K452" s="148">
        <f>ROUND(P452*H452,2)</f>
        <v>0</v>
      </c>
      <c r="L452" s="149"/>
      <c r="M452" s="30"/>
      <c r="N452" s="150" t="s">
        <v>1</v>
      </c>
      <c r="O452" s="151" t="s">
        <v>43</v>
      </c>
      <c r="P452" s="152">
        <f>I452+J452</f>
        <v>0</v>
      </c>
      <c r="Q452" s="152">
        <f>ROUND(I452*H452,2)</f>
        <v>0</v>
      </c>
      <c r="R452" s="152">
        <f>ROUND(J452*H452,2)</f>
        <v>0</v>
      </c>
      <c r="T452" s="153">
        <f>S452*H452</f>
        <v>0</v>
      </c>
      <c r="U452" s="153">
        <v>0</v>
      </c>
      <c r="V452" s="153">
        <f>U452*H452</f>
        <v>0</v>
      </c>
      <c r="W452" s="153">
        <v>0</v>
      </c>
      <c r="X452" s="154">
        <f>W452*H452</f>
        <v>0</v>
      </c>
      <c r="AR452" s="155" t="s">
        <v>158</v>
      </c>
      <c r="AT452" s="155" t="s">
        <v>220</v>
      </c>
      <c r="AU452" s="155" t="s">
        <v>150</v>
      </c>
      <c r="AY452" s="15" t="s">
        <v>219</v>
      </c>
      <c r="BE452" s="156">
        <f>IF(O452="základní",K452,0)</f>
        <v>0</v>
      </c>
      <c r="BF452" s="156">
        <f>IF(O452="snížená",K452,0)</f>
        <v>0</v>
      </c>
      <c r="BG452" s="156">
        <f>IF(O452="zákl. přenesená",K452,0)</f>
        <v>0</v>
      </c>
      <c r="BH452" s="156">
        <f>IF(O452="sníž. přenesená",K452,0)</f>
        <v>0</v>
      </c>
      <c r="BI452" s="156">
        <f>IF(O452="nulová",K452,0)</f>
        <v>0</v>
      </c>
      <c r="BJ452" s="15" t="s">
        <v>87</v>
      </c>
      <c r="BK452" s="156">
        <f>ROUND(P452*H452,2)</f>
        <v>0</v>
      </c>
      <c r="BL452" s="15" t="s">
        <v>158</v>
      </c>
      <c r="BM452" s="155" t="s">
        <v>2453</v>
      </c>
    </row>
    <row r="453" spans="2:65" s="1" customFormat="1" ht="19.5">
      <c r="B453" s="30"/>
      <c r="D453" s="157" t="s">
        <v>226</v>
      </c>
      <c r="F453" s="158" t="s">
        <v>914</v>
      </c>
      <c r="I453" s="159"/>
      <c r="J453" s="159"/>
      <c r="M453" s="30"/>
      <c r="N453" s="160"/>
      <c r="X453" s="54"/>
      <c r="AT453" s="15" t="s">
        <v>226</v>
      </c>
      <c r="AU453" s="15" t="s">
        <v>150</v>
      </c>
    </row>
    <row r="454" spans="2:65" s="12" customFormat="1" ht="11.25">
      <c r="B454" s="161"/>
      <c r="D454" s="157" t="s">
        <v>303</v>
      </c>
      <c r="E454" s="162" t="s">
        <v>1</v>
      </c>
      <c r="F454" s="163" t="s">
        <v>2454</v>
      </c>
      <c r="H454" s="164">
        <v>3.5939999999999999</v>
      </c>
      <c r="I454" s="165"/>
      <c r="J454" s="165"/>
      <c r="M454" s="161"/>
      <c r="N454" s="166"/>
      <c r="X454" s="167"/>
      <c r="AT454" s="162" t="s">
        <v>303</v>
      </c>
      <c r="AU454" s="162" t="s">
        <v>150</v>
      </c>
      <c r="AV454" s="12" t="s">
        <v>93</v>
      </c>
      <c r="AW454" s="12" t="s">
        <v>5</v>
      </c>
      <c r="AX454" s="12" t="s">
        <v>80</v>
      </c>
      <c r="AY454" s="162" t="s">
        <v>219</v>
      </c>
    </row>
    <row r="455" spans="2:65" s="12" customFormat="1" ht="11.25">
      <c r="B455" s="161"/>
      <c r="D455" s="157" t="s">
        <v>303</v>
      </c>
      <c r="E455" s="162" t="s">
        <v>1</v>
      </c>
      <c r="F455" s="163" t="s">
        <v>2455</v>
      </c>
      <c r="H455" s="164">
        <v>24.288000000000004</v>
      </c>
      <c r="I455" s="165"/>
      <c r="J455" s="165"/>
      <c r="M455" s="161"/>
      <c r="N455" s="166"/>
      <c r="X455" s="167"/>
      <c r="AT455" s="162" t="s">
        <v>303</v>
      </c>
      <c r="AU455" s="162" t="s">
        <v>150</v>
      </c>
      <c r="AV455" s="12" t="s">
        <v>93</v>
      </c>
      <c r="AW455" s="12" t="s">
        <v>5</v>
      </c>
      <c r="AX455" s="12" t="s">
        <v>80</v>
      </c>
      <c r="AY455" s="162" t="s">
        <v>219</v>
      </c>
    </row>
    <row r="456" spans="2:65" s="13" customFormat="1" ht="11.25">
      <c r="B456" s="171"/>
      <c r="D456" s="157" t="s">
        <v>303</v>
      </c>
      <c r="E456" s="172" t="s">
        <v>1</v>
      </c>
      <c r="F456" s="173" t="s">
        <v>362</v>
      </c>
      <c r="H456" s="174">
        <v>27.882000000000005</v>
      </c>
      <c r="I456" s="175"/>
      <c r="J456" s="175"/>
      <c r="M456" s="171"/>
      <c r="N456" s="176"/>
      <c r="X456" s="177"/>
      <c r="AT456" s="172" t="s">
        <v>303</v>
      </c>
      <c r="AU456" s="172" t="s">
        <v>150</v>
      </c>
      <c r="AV456" s="13" t="s">
        <v>158</v>
      </c>
      <c r="AW456" s="13" t="s">
        <v>4</v>
      </c>
      <c r="AX456" s="13" t="s">
        <v>87</v>
      </c>
      <c r="AY456" s="172" t="s">
        <v>219</v>
      </c>
    </row>
    <row r="457" spans="2:65" s="1" customFormat="1" ht="24.2" customHeight="1">
      <c r="B457" s="30"/>
      <c r="C457" s="142" t="s">
        <v>888</v>
      </c>
      <c r="D457" s="142" t="s">
        <v>220</v>
      </c>
      <c r="E457" s="143" t="s">
        <v>918</v>
      </c>
      <c r="F457" s="144" t="s">
        <v>919</v>
      </c>
      <c r="G457" s="145" t="s">
        <v>565</v>
      </c>
      <c r="H457" s="146">
        <v>195.17400000000001</v>
      </c>
      <c r="I457" s="147"/>
      <c r="J457" s="147"/>
      <c r="K457" s="148">
        <f>ROUND(P457*H457,2)</f>
        <v>0</v>
      </c>
      <c r="L457" s="149"/>
      <c r="M457" s="30"/>
      <c r="N457" s="150" t="s">
        <v>1</v>
      </c>
      <c r="O457" s="151" t="s">
        <v>43</v>
      </c>
      <c r="P457" s="152">
        <f>I457+J457</f>
        <v>0</v>
      </c>
      <c r="Q457" s="152">
        <f>ROUND(I457*H457,2)</f>
        <v>0</v>
      </c>
      <c r="R457" s="152">
        <f>ROUND(J457*H457,2)</f>
        <v>0</v>
      </c>
      <c r="T457" s="153">
        <f>S457*H457</f>
        <v>0</v>
      </c>
      <c r="U457" s="153">
        <v>0</v>
      </c>
      <c r="V457" s="153">
        <f>U457*H457</f>
        <v>0</v>
      </c>
      <c r="W457" s="153">
        <v>0</v>
      </c>
      <c r="X457" s="154">
        <f>W457*H457</f>
        <v>0</v>
      </c>
      <c r="AR457" s="155" t="s">
        <v>158</v>
      </c>
      <c r="AT457" s="155" t="s">
        <v>220</v>
      </c>
      <c r="AU457" s="155" t="s">
        <v>150</v>
      </c>
      <c r="AY457" s="15" t="s">
        <v>219</v>
      </c>
      <c r="BE457" s="156">
        <f>IF(O457="základní",K457,0)</f>
        <v>0</v>
      </c>
      <c r="BF457" s="156">
        <f>IF(O457="snížená",K457,0)</f>
        <v>0</v>
      </c>
      <c r="BG457" s="156">
        <f>IF(O457="zákl. přenesená",K457,0)</f>
        <v>0</v>
      </c>
      <c r="BH457" s="156">
        <f>IF(O457="sníž. přenesená",K457,0)</f>
        <v>0</v>
      </c>
      <c r="BI457" s="156">
        <f>IF(O457="nulová",K457,0)</f>
        <v>0</v>
      </c>
      <c r="BJ457" s="15" t="s">
        <v>87</v>
      </c>
      <c r="BK457" s="156">
        <f>ROUND(P457*H457,2)</f>
        <v>0</v>
      </c>
      <c r="BL457" s="15" t="s">
        <v>158</v>
      </c>
      <c r="BM457" s="155" t="s">
        <v>2456</v>
      </c>
    </row>
    <row r="458" spans="2:65" s="1" customFormat="1" ht="19.5">
      <c r="B458" s="30"/>
      <c r="D458" s="157" t="s">
        <v>226</v>
      </c>
      <c r="F458" s="158" t="s">
        <v>919</v>
      </c>
      <c r="I458" s="159"/>
      <c r="J458" s="159"/>
      <c r="M458" s="30"/>
      <c r="N458" s="160"/>
      <c r="X458" s="54"/>
      <c r="AT458" s="15" t="s">
        <v>226</v>
      </c>
      <c r="AU458" s="15" t="s">
        <v>150</v>
      </c>
    </row>
    <row r="459" spans="2:65" s="12" customFormat="1" ht="11.25">
      <c r="B459" s="161"/>
      <c r="D459" s="157" t="s">
        <v>303</v>
      </c>
      <c r="E459" s="162" t="s">
        <v>1</v>
      </c>
      <c r="F459" s="163" t="s">
        <v>2457</v>
      </c>
      <c r="H459" s="164">
        <v>195.17400000000001</v>
      </c>
      <c r="I459" s="165"/>
      <c r="J459" s="165"/>
      <c r="M459" s="161"/>
      <c r="N459" s="166"/>
      <c r="X459" s="167"/>
      <c r="AT459" s="162" t="s">
        <v>303</v>
      </c>
      <c r="AU459" s="162" t="s">
        <v>150</v>
      </c>
      <c r="AV459" s="12" t="s">
        <v>93</v>
      </c>
      <c r="AW459" s="12" t="s">
        <v>5</v>
      </c>
      <c r="AX459" s="12" t="s">
        <v>80</v>
      </c>
      <c r="AY459" s="162" t="s">
        <v>219</v>
      </c>
    </row>
    <row r="460" spans="2:65" s="13" customFormat="1" ht="11.25">
      <c r="B460" s="171"/>
      <c r="D460" s="157" t="s">
        <v>303</v>
      </c>
      <c r="E460" s="172" t="s">
        <v>1</v>
      </c>
      <c r="F460" s="173" t="s">
        <v>362</v>
      </c>
      <c r="H460" s="174">
        <v>195.17400000000001</v>
      </c>
      <c r="I460" s="175"/>
      <c r="J460" s="175"/>
      <c r="M460" s="171"/>
      <c r="N460" s="176"/>
      <c r="X460" s="177"/>
      <c r="AT460" s="172" t="s">
        <v>303</v>
      </c>
      <c r="AU460" s="172" t="s">
        <v>150</v>
      </c>
      <c r="AV460" s="13" t="s">
        <v>158</v>
      </c>
      <c r="AW460" s="13" t="s">
        <v>4</v>
      </c>
      <c r="AX460" s="13" t="s">
        <v>87</v>
      </c>
      <c r="AY460" s="172" t="s">
        <v>219</v>
      </c>
    </row>
    <row r="461" spans="2:65" s="1" customFormat="1" ht="24.2" customHeight="1">
      <c r="B461" s="30"/>
      <c r="C461" s="142" t="s">
        <v>893</v>
      </c>
      <c r="D461" s="142" t="s">
        <v>220</v>
      </c>
      <c r="E461" s="143" t="s">
        <v>923</v>
      </c>
      <c r="F461" s="144" t="s">
        <v>924</v>
      </c>
      <c r="G461" s="145" t="s">
        <v>565</v>
      </c>
      <c r="H461" s="146">
        <v>27.882000000000001</v>
      </c>
      <c r="I461" s="147"/>
      <c r="J461" s="147"/>
      <c r="K461" s="148">
        <f>ROUND(P461*H461,2)</f>
        <v>0</v>
      </c>
      <c r="L461" s="149"/>
      <c r="M461" s="30"/>
      <c r="N461" s="150" t="s">
        <v>1</v>
      </c>
      <c r="O461" s="151" t="s">
        <v>43</v>
      </c>
      <c r="P461" s="152">
        <f>I461+J461</f>
        <v>0</v>
      </c>
      <c r="Q461" s="152">
        <f>ROUND(I461*H461,2)</f>
        <v>0</v>
      </c>
      <c r="R461" s="152">
        <f>ROUND(J461*H461,2)</f>
        <v>0</v>
      </c>
      <c r="T461" s="153">
        <f>S461*H461</f>
        <v>0</v>
      </c>
      <c r="U461" s="153">
        <v>0</v>
      </c>
      <c r="V461" s="153">
        <f>U461*H461</f>
        <v>0</v>
      </c>
      <c r="W461" s="153">
        <v>0</v>
      </c>
      <c r="X461" s="154">
        <f>W461*H461</f>
        <v>0</v>
      </c>
      <c r="AR461" s="155" t="s">
        <v>158</v>
      </c>
      <c r="AT461" s="155" t="s">
        <v>220</v>
      </c>
      <c r="AU461" s="155" t="s">
        <v>150</v>
      </c>
      <c r="AY461" s="15" t="s">
        <v>219</v>
      </c>
      <c r="BE461" s="156">
        <f>IF(O461="základní",K461,0)</f>
        <v>0</v>
      </c>
      <c r="BF461" s="156">
        <f>IF(O461="snížená",K461,0)</f>
        <v>0</v>
      </c>
      <c r="BG461" s="156">
        <f>IF(O461="zákl. přenesená",K461,0)</f>
        <v>0</v>
      </c>
      <c r="BH461" s="156">
        <f>IF(O461="sníž. přenesená",K461,0)</f>
        <v>0</v>
      </c>
      <c r="BI461" s="156">
        <f>IF(O461="nulová",K461,0)</f>
        <v>0</v>
      </c>
      <c r="BJ461" s="15" t="s">
        <v>87</v>
      </c>
      <c r="BK461" s="156">
        <f>ROUND(P461*H461,2)</f>
        <v>0</v>
      </c>
      <c r="BL461" s="15" t="s">
        <v>158</v>
      </c>
      <c r="BM461" s="155" t="s">
        <v>2458</v>
      </c>
    </row>
    <row r="462" spans="2:65" s="1" customFormat="1" ht="19.5">
      <c r="B462" s="30"/>
      <c r="D462" s="157" t="s">
        <v>226</v>
      </c>
      <c r="F462" s="158" t="s">
        <v>926</v>
      </c>
      <c r="I462" s="159"/>
      <c r="J462" s="159"/>
      <c r="M462" s="30"/>
      <c r="N462" s="160"/>
      <c r="X462" s="54"/>
      <c r="AT462" s="15" t="s">
        <v>226</v>
      </c>
      <c r="AU462" s="15" t="s">
        <v>150</v>
      </c>
    </row>
    <row r="463" spans="2:65" s="12" customFormat="1" ht="11.25">
      <c r="B463" s="161"/>
      <c r="D463" s="157" t="s">
        <v>303</v>
      </c>
      <c r="E463" s="162" t="s">
        <v>1</v>
      </c>
      <c r="F463" s="163" t="s">
        <v>2454</v>
      </c>
      <c r="H463" s="164">
        <v>3.5939999999999999</v>
      </c>
      <c r="I463" s="165"/>
      <c r="J463" s="165"/>
      <c r="M463" s="161"/>
      <c r="N463" s="166"/>
      <c r="X463" s="167"/>
      <c r="AT463" s="162" t="s">
        <v>303</v>
      </c>
      <c r="AU463" s="162" t="s">
        <v>150</v>
      </c>
      <c r="AV463" s="12" t="s">
        <v>93</v>
      </c>
      <c r="AW463" s="12" t="s">
        <v>5</v>
      </c>
      <c r="AX463" s="12" t="s">
        <v>80</v>
      </c>
      <c r="AY463" s="162" t="s">
        <v>219</v>
      </c>
    </row>
    <row r="464" spans="2:65" s="12" customFormat="1" ht="11.25">
      <c r="B464" s="161"/>
      <c r="D464" s="157" t="s">
        <v>303</v>
      </c>
      <c r="E464" s="162" t="s">
        <v>1</v>
      </c>
      <c r="F464" s="163" t="s">
        <v>2455</v>
      </c>
      <c r="H464" s="164">
        <v>24.288000000000004</v>
      </c>
      <c r="I464" s="165"/>
      <c r="J464" s="165"/>
      <c r="M464" s="161"/>
      <c r="N464" s="166"/>
      <c r="X464" s="167"/>
      <c r="AT464" s="162" t="s">
        <v>303</v>
      </c>
      <c r="AU464" s="162" t="s">
        <v>150</v>
      </c>
      <c r="AV464" s="12" t="s">
        <v>93</v>
      </c>
      <c r="AW464" s="12" t="s">
        <v>5</v>
      </c>
      <c r="AX464" s="12" t="s">
        <v>80</v>
      </c>
      <c r="AY464" s="162" t="s">
        <v>219</v>
      </c>
    </row>
    <row r="465" spans="2:65" s="13" customFormat="1" ht="11.25">
      <c r="B465" s="171"/>
      <c r="D465" s="157" t="s">
        <v>303</v>
      </c>
      <c r="E465" s="172" t="s">
        <v>1</v>
      </c>
      <c r="F465" s="173" t="s">
        <v>362</v>
      </c>
      <c r="H465" s="174">
        <v>27.882000000000005</v>
      </c>
      <c r="I465" s="175"/>
      <c r="J465" s="175"/>
      <c r="M465" s="171"/>
      <c r="N465" s="176"/>
      <c r="X465" s="177"/>
      <c r="AT465" s="172" t="s">
        <v>303</v>
      </c>
      <c r="AU465" s="172" t="s">
        <v>150</v>
      </c>
      <c r="AV465" s="13" t="s">
        <v>158</v>
      </c>
      <c r="AW465" s="13" t="s">
        <v>4</v>
      </c>
      <c r="AX465" s="13" t="s">
        <v>87</v>
      </c>
      <c r="AY465" s="172" t="s">
        <v>219</v>
      </c>
    </row>
    <row r="466" spans="2:65" s="1" customFormat="1" ht="33" customHeight="1">
      <c r="B466" s="30"/>
      <c r="C466" s="142" t="s">
        <v>898</v>
      </c>
      <c r="D466" s="142" t="s">
        <v>220</v>
      </c>
      <c r="E466" s="143" t="s">
        <v>928</v>
      </c>
      <c r="F466" s="144" t="s">
        <v>929</v>
      </c>
      <c r="G466" s="145" t="s">
        <v>565</v>
      </c>
      <c r="H466" s="146">
        <v>52.17</v>
      </c>
      <c r="I466" s="147"/>
      <c r="J466" s="147"/>
      <c r="K466" s="148">
        <f>ROUND(P466*H466,2)</f>
        <v>0</v>
      </c>
      <c r="L466" s="149"/>
      <c r="M466" s="30"/>
      <c r="N466" s="150" t="s">
        <v>1</v>
      </c>
      <c r="O466" s="151" t="s">
        <v>43</v>
      </c>
      <c r="P466" s="152">
        <f>I466+J466</f>
        <v>0</v>
      </c>
      <c r="Q466" s="152">
        <f>ROUND(I466*H466,2)</f>
        <v>0</v>
      </c>
      <c r="R466" s="152">
        <f>ROUND(J466*H466,2)</f>
        <v>0</v>
      </c>
      <c r="T466" s="153">
        <f>S466*H466</f>
        <v>0</v>
      </c>
      <c r="U466" s="153">
        <v>0</v>
      </c>
      <c r="V466" s="153">
        <f>U466*H466</f>
        <v>0</v>
      </c>
      <c r="W466" s="153">
        <v>0</v>
      </c>
      <c r="X466" s="154">
        <f>W466*H466</f>
        <v>0</v>
      </c>
      <c r="AR466" s="155" t="s">
        <v>158</v>
      </c>
      <c r="AT466" s="155" t="s">
        <v>220</v>
      </c>
      <c r="AU466" s="155" t="s">
        <v>150</v>
      </c>
      <c r="AY466" s="15" t="s">
        <v>219</v>
      </c>
      <c r="BE466" s="156">
        <f>IF(O466="základní",K466,0)</f>
        <v>0</v>
      </c>
      <c r="BF466" s="156">
        <f>IF(O466="snížená",K466,0)</f>
        <v>0</v>
      </c>
      <c r="BG466" s="156">
        <f>IF(O466="zákl. přenesená",K466,0)</f>
        <v>0</v>
      </c>
      <c r="BH466" s="156">
        <f>IF(O466="sníž. přenesená",K466,0)</f>
        <v>0</v>
      </c>
      <c r="BI466" s="156">
        <f>IF(O466="nulová",K466,0)</f>
        <v>0</v>
      </c>
      <c r="BJ466" s="15" t="s">
        <v>87</v>
      </c>
      <c r="BK466" s="156">
        <f>ROUND(P466*H466,2)</f>
        <v>0</v>
      </c>
      <c r="BL466" s="15" t="s">
        <v>158</v>
      </c>
      <c r="BM466" s="155" t="s">
        <v>2459</v>
      </c>
    </row>
    <row r="467" spans="2:65" s="1" customFormat="1" ht="29.25">
      <c r="B467" s="30"/>
      <c r="D467" s="157" t="s">
        <v>226</v>
      </c>
      <c r="F467" s="158" t="s">
        <v>931</v>
      </c>
      <c r="I467" s="159"/>
      <c r="J467" s="159"/>
      <c r="M467" s="30"/>
      <c r="N467" s="160"/>
      <c r="X467" s="54"/>
      <c r="AT467" s="15" t="s">
        <v>226</v>
      </c>
      <c r="AU467" s="15" t="s">
        <v>150</v>
      </c>
    </row>
    <row r="468" spans="2:65" s="12" customFormat="1" ht="11.25">
      <c r="B468" s="161"/>
      <c r="D468" s="157" t="s">
        <v>303</v>
      </c>
      <c r="E468" s="162" t="s">
        <v>1</v>
      </c>
      <c r="F468" s="163" t="s">
        <v>2454</v>
      </c>
      <c r="H468" s="164">
        <v>3.5939999999999999</v>
      </c>
      <c r="I468" s="165"/>
      <c r="J468" s="165"/>
      <c r="M468" s="161"/>
      <c r="N468" s="166"/>
      <c r="X468" s="167"/>
      <c r="AT468" s="162" t="s">
        <v>303</v>
      </c>
      <c r="AU468" s="162" t="s">
        <v>150</v>
      </c>
      <c r="AV468" s="12" t="s">
        <v>93</v>
      </c>
      <c r="AW468" s="12" t="s">
        <v>5</v>
      </c>
      <c r="AX468" s="12" t="s">
        <v>80</v>
      </c>
      <c r="AY468" s="162" t="s">
        <v>219</v>
      </c>
    </row>
    <row r="469" spans="2:65" s="12" customFormat="1" ht="11.25">
      <c r="B469" s="161"/>
      <c r="D469" s="157" t="s">
        <v>303</v>
      </c>
      <c r="E469" s="162" t="s">
        <v>1</v>
      </c>
      <c r="F469" s="163" t="s">
        <v>2460</v>
      </c>
      <c r="H469" s="164">
        <v>48.576000000000008</v>
      </c>
      <c r="I469" s="165"/>
      <c r="J469" s="165"/>
      <c r="M469" s="161"/>
      <c r="N469" s="166"/>
      <c r="X469" s="167"/>
      <c r="AT469" s="162" t="s">
        <v>303</v>
      </c>
      <c r="AU469" s="162" t="s">
        <v>150</v>
      </c>
      <c r="AV469" s="12" t="s">
        <v>93</v>
      </c>
      <c r="AW469" s="12" t="s">
        <v>5</v>
      </c>
      <c r="AX469" s="12" t="s">
        <v>80</v>
      </c>
      <c r="AY469" s="162" t="s">
        <v>219</v>
      </c>
    </row>
    <row r="470" spans="2:65" s="13" customFormat="1" ht="11.25">
      <c r="B470" s="171"/>
      <c r="D470" s="157" t="s">
        <v>303</v>
      </c>
      <c r="E470" s="172" t="s">
        <v>1</v>
      </c>
      <c r="F470" s="173" t="s">
        <v>362</v>
      </c>
      <c r="H470" s="174">
        <v>52.170000000000009</v>
      </c>
      <c r="I470" s="175"/>
      <c r="J470" s="175"/>
      <c r="M470" s="171"/>
      <c r="N470" s="176"/>
      <c r="X470" s="177"/>
      <c r="AT470" s="172" t="s">
        <v>303</v>
      </c>
      <c r="AU470" s="172" t="s">
        <v>150</v>
      </c>
      <c r="AV470" s="13" t="s">
        <v>158</v>
      </c>
      <c r="AW470" s="13" t="s">
        <v>4</v>
      </c>
      <c r="AX470" s="13" t="s">
        <v>87</v>
      </c>
      <c r="AY470" s="172" t="s">
        <v>219</v>
      </c>
    </row>
    <row r="471" spans="2:65" s="1" customFormat="1" ht="24.2" customHeight="1">
      <c r="B471" s="30"/>
      <c r="C471" s="142" t="s">
        <v>905</v>
      </c>
      <c r="D471" s="142" t="s">
        <v>220</v>
      </c>
      <c r="E471" s="143" t="s">
        <v>934</v>
      </c>
      <c r="F471" s="144" t="s">
        <v>935</v>
      </c>
      <c r="G471" s="145" t="s">
        <v>565</v>
      </c>
      <c r="H471" s="146">
        <v>3</v>
      </c>
      <c r="I471" s="147"/>
      <c r="J471" s="147"/>
      <c r="K471" s="148">
        <f>ROUND(P471*H471,2)</f>
        <v>0</v>
      </c>
      <c r="L471" s="149"/>
      <c r="M471" s="30"/>
      <c r="N471" s="150" t="s">
        <v>1</v>
      </c>
      <c r="O471" s="151" t="s">
        <v>43</v>
      </c>
      <c r="P471" s="152">
        <f>I471+J471</f>
        <v>0</v>
      </c>
      <c r="Q471" s="152">
        <f>ROUND(I471*H471,2)</f>
        <v>0</v>
      </c>
      <c r="R471" s="152">
        <f>ROUND(J471*H471,2)</f>
        <v>0</v>
      </c>
      <c r="T471" s="153">
        <f>S471*H471</f>
        <v>0</v>
      </c>
      <c r="U471" s="153">
        <v>0</v>
      </c>
      <c r="V471" s="153">
        <f>U471*H471</f>
        <v>0</v>
      </c>
      <c r="W471" s="153">
        <v>0</v>
      </c>
      <c r="X471" s="154">
        <f>W471*H471</f>
        <v>0</v>
      </c>
      <c r="AR471" s="155" t="s">
        <v>158</v>
      </c>
      <c r="AT471" s="155" t="s">
        <v>220</v>
      </c>
      <c r="AU471" s="155" t="s">
        <v>150</v>
      </c>
      <c r="AY471" s="15" t="s">
        <v>219</v>
      </c>
      <c r="BE471" s="156">
        <f>IF(O471="základní",K471,0)</f>
        <v>0</v>
      </c>
      <c r="BF471" s="156">
        <f>IF(O471="snížená",K471,0)</f>
        <v>0</v>
      </c>
      <c r="BG471" s="156">
        <f>IF(O471="zákl. přenesená",K471,0)</f>
        <v>0</v>
      </c>
      <c r="BH471" s="156">
        <f>IF(O471="sníž. přenesená",K471,0)</f>
        <v>0</v>
      </c>
      <c r="BI471" s="156">
        <f>IF(O471="nulová",K471,0)</f>
        <v>0</v>
      </c>
      <c r="BJ471" s="15" t="s">
        <v>87</v>
      </c>
      <c r="BK471" s="156">
        <f>ROUND(P471*H471,2)</f>
        <v>0</v>
      </c>
      <c r="BL471" s="15" t="s">
        <v>158</v>
      </c>
      <c r="BM471" s="155" t="s">
        <v>2461</v>
      </c>
    </row>
    <row r="472" spans="2:65" s="1" customFormat="1" ht="29.25">
      <c r="B472" s="30"/>
      <c r="D472" s="157" t="s">
        <v>226</v>
      </c>
      <c r="F472" s="158" t="s">
        <v>937</v>
      </c>
      <c r="I472" s="159"/>
      <c r="J472" s="159"/>
      <c r="M472" s="30"/>
      <c r="N472" s="160"/>
      <c r="X472" s="54"/>
      <c r="AT472" s="15" t="s">
        <v>226</v>
      </c>
      <c r="AU472" s="15" t="s">
        <v>150</v>
      </c>
    </row>
    <row r="473" spans="2:65" s="12" customFormat="1" ht="11.25">
      <c r="B473" s="161"/>
      <c r="D473" s="157" t="s">
        <v>303</v>
      </c>
      <c r="E473" s="162" t="s">
        <v>1</v>
      </c>
      <c r="F473" s="163" t="s">
        <v>1400</v>
      </c>
      <c r="H473" s="164">
        <v>3</v>
      </c>
      <c r="I473" s="165"/>
      <c r="J473" s="165"/>
      <c r="M473" s="161"/>
      <c r="N473" s="166"/>
      <c r="X473" s="167"/>
      <c r="AT473" s="162" t="s">
        <v>303</v>
      </c>
      <c r="AU473" s="162" t="s">
        <v>150</v>
      </c>
      <c r="AV473" s="12" t="s">
        <v>93</v>
      </c>
      <c r="AW473" s="12" t="s">
        <v>5</v>
      </c>
      <c r="AX473" s="12" t="s">
        <v>87</v>
      </c>
      <c r="AY473" s="162" t="s">
        <v>219</v>
      </c>
    </row>
    <row r="474" spans="2:65" s="1" customFormat="1" ht="24.2" customHeight="1">
      <c r="B474" s="30"/>
      <c r="C474" s="142" t="s">
        <v>910</v>
      </c>
      <c r="D474" s="142" t="s">
        <v>220</v>
      </c>
      <c r="E474" s="143" t="s">
        <v>1806</v>
      </c>
      <c r="F474" s="144" t="s">
        <v>1807</v>
      </c>
      <c r="G474" s="145" t="s">
        <v>565</v>
      </c>
      <c r="H474" s="146">
        <v>4</v>
      </c>
      <c r="I474" s="147"/>
      <c r="J474" s="147"/>
      <c r="K474" s="148">
        <f>ROUND(P474*H474,2)</f>
        <v>0</v>
      </c>
      <c r="L474" s="149"/>
      <c r="M474" s="30"/>
      <c r="N474" s="150" t="s">
        <v>1</v>
      </c>
      <c r="O474" s="151" t="s">
        <v>43</v>
      </c>
      <c r="P474" s="152">
        <f>I474+J474</f>
        <v>0</v>
      </c>
      <c r="Q474" s="152">
        <f>ROUND(I474*H474,2)</f>
        <v>0</v>
      </c>
      <c r="R474" s="152">
        <f>ROUND(J474*H474,2)</f>
        <v>0</v>
      </c>
      <c r="T474" s="153">
        <f>S474*H474</f>
        <v>0</v>
      </c>
      <c r="U474" s="153">
        <v>0</v>
      </c>
      <c r="V474" s="153">
        <f>U474*H474</f>
        <v>0</v>
      </c>
      <c r="W474" s="153">
        <v>0</v>
      </c>
      <c r="X474" s="154">
        <f>W474*H474</f>
        <v>0</v>
      </c>
      <c r="AR474" s="155" t="s">
        <v>158</v>
      </c>
      <c r="AT474" s="155" t="s">
        <v>220</v>
      </c>
      <c r="AU474" s="155" t="s">
        <v>150</v>
      </c>
      <c r="AY474" s="15" t="s">
        <v>219</v>
      </c>
      <c r="BE474" s="156">
        <f>IF(O474="základní",K474,0)</f>
        <v>0</v>
      </c>
      <c r="BF474" s="156">
        <f>IF(O474="snížená",K474,0)</f>
        <v>0</v>
      </c>
      <c r="BG474" s="156">
        <f>IF(O474="zákl. přenesená",K474,0)</f>
        <v>0</v>
      </c>
      <c r="BH474" s="156">
        <f>IF(O474="sníž. přenesená",K474,0)</f>
        <v>0</v>
      </c>
      <c r="BI474" s="156">
        <f>IF(O474="nulová",K474,0)</f>
        <v>0</v>
      </c>
      <c r="BJ474" s="15" t="s">
        <v>87</v>
      </c>
      <c r="BK474" s="156">
        <f>ROUND(P474*H474,2)</f>
        <v>0</v>
      </c>
      <c r="BL474" s="15" t="s">
        <v>158</v>
      </c>
      <c r="BM474" s="155" t="s">
        <v>2462</v>
      </c>
    </row>
    <row r="475" spans="2:65" s="1" customFormat="1" ht="29.25">
      <c r="B475" s="30"/>
      <c r="D475" s="157" t="s">
        <v>226</v>
      </c>
      <c r="F475" s="158" t="s">
        <v>1809</v>
      </c>
      <c r="I475" s="159"/>
      <c r="J475" s="159"/>
      <c r="M475" s="30"/>
      <c r="N475" s="160"/>
      <c r="X475" s="54"/>
      <c r="AT475" s="15" t="s">
        <v>226</v>
      </c>
      <c r="AU475" s="15" t="s">
        <v>150</v>
      </c>
    </row>
    <row r="476" spans="2:65" s="12" customFormat="1" ht="11.25">
      <c r="B476" s="161"/>
      <c r="D476" s="157" t="s">
        <v>303</v>
      </c>
      <c r="E476" s="162" t="s">
        <v>1</v>
      </c>
      <c r="F476" s="163" t="s">
        <v>158</v>
      </c>
      <c r="H476" s="164">
        <v>4</v>
      </c>
      <c r="I476" s="165"/>
      <c r="J476" s="165"/>
      <c r="M476" s="161"/>
      <c r="N476" s="166"/>
      <c r="X476" s="167"/>
      <c r="AT476" s="162" t="s">
        <v>303</v>
      </c>
      <c r="AU476" s="162" t="s">
        <v>150</v>
      </c>
      <c r="AV476" s="12" t="s">
        <v>93</v>
      </c>
      <c r="AW476" s="12" t="s">
        <v>5</v>
      </c>
      <c r="AX476" s="12" t="s">
        <v>87</v>
      </c>
      <c r="AY476" s="162" t="s">
        <v>219</v>
      </c>
    </row>
    <row r="477" spans="2:65" s="11" customFormat="1" ht="22.9" customHeight="1">
      <c r="B477" s="129"/>
      <c r="D477" s="130" t="s">
        <v>79</v>
      </c>
      <c r="E477" s="140" t="s">
        <v>939</v>
      </c>
      <c r="F477" s="140" t="s">
        <v>940</v>
      </c>
      <c r="I477" s="132"/>
      <c r="J477" s="132"/>
      <c r="K477" s="141">
        <f>BK477</f>
        <v>0</v>
      </c>
      <c r="M477" s="129"/>
      <c r="N477" s="134"/>
      <c r="Q477" s="135">
        <f>SUM(Q478:Q483)</f>
        <v>0</v>
      </c>
      <c r="R477" s="135">
        <f>SUM(R478:R483)</f>
        <v>0</v>
      </c>
      <c r="T477" s="136">
        <f>SUM(T478:T483)</f>
        <v>0</v>
      </c>
      <c r="V477" s="136">
        <f>SUM(V478:V483)</f>
        <v>0</v>
      </c>
      <c r="X477" s="137">
        <f>SUM(X478:X483)</f>
        <v>0</v>
      </c>
      <c r="AR477" s="130" t="s">
        <v>87</v>
      </c>
      <c r="AT477" s="138" t="s">
        <v>79</v>
      </c>
      <c r="AU477" s="138" t="s">
        <v>87</v>
      </c>
      <c r="AY477" s="130" t="s">
        <v>219</v>
      </c>
      <c r="BK477" s="139">
        <f>SUM(BK478:BK483)</f>
        <v>0</v>
      </c>
    </row>
    <row r="478" spans="2:65" s="1" customFormat="1" ht="33" customHeight="1">
      <c r="B478" s="30"/>
      <c r="C478" s="142" t="s">
        <v>917</v>
      </c>
      <c r="D478" s="142" t="s">
        <v>220</v>
      </c>
      <c r="E478" s="143" t="s">
        <v>942</v>
      </c>
      <c r="F478" s="144" t="s">
        <v>943</v>
      </c>
      <c r="G478" s="145" t="s">
        <v>565</v>
      </c>
      <c r="H478" s="146">
        <v>3.5939999999999999</v>
      </c>
      <c r="I478" s="147"/>
      <c r="J478" s="147"/>
      <c r="K478" s="148">
        <f>ROUND(P478*H478,2)</f>
        <v>0</v>
      </c>
      <c r="L478" s="149"/>
      <c r="M478" s="30"/>
      <c r="N478" s="150" t="s">
        <v>1</v>
      </c>
      <c r="O478" s="151" t="s">
        <v>43</v>
      </c>
      <c r="P478" s="152">
        <f>I478+J478</f>
        <v>0</v>
      </c>
      <c r="Q478" s="152">
        <f>ROUND(I478*H478,2)</f>
        <v>0</v>
      </c>
      <c r="R478" s="152">
        <f>ROUND(J478*H478,2)</f>
        <v>0</v>
      </c>
      <c r="T478" s="153">
        <f>S478*H478</f>
        <v>0</v>
      </c>
      <c r="U478" s="153">
        <v>0</v>
      </c>
      <c r="V478" s="153">
        <f>U478*H478</f>
        <v>0</v>
      </c>
      <c r="W478" s="153">
        <v>0</v>
      </c>
      <c r="X478" s="154">
        <f>W478*H478</f>
        <v>0</v>
      </c>
      <c r="AR478" s="155" t="s">
        <v>158</v>
      </c>
      <c r="AT478" s="155" t="s">
        <v>220</v>
      </c>
      <c r="AU478" s="155" t="s">
        <v>93</v>
      </c>
      <c r="AY478" s="15" t="s">
        <v>219</v>
      </c>
      <c r="BE478" s="156">
        <f>IF(O478="základní",K478,0)</f>
        <v>0</v>
      </c>
      <c r="BF478" s="156">
        <f>IF(O478="snížená",K478,0)</f>
        <v>0</v>
      </c>
      <c r="BG478" s="156">
        <f>IF(O478="zákl. přenesená",K478,0)</f>
        <v>0</v>
      </c>
      <c r="BH478" s="156">
        <f>IF(O478="sníž. přenesená",K478,0)</f>
        <v>0</v>
      </c>
      <c r="BI478" s="156">
        <f>IF(O478="nulová",K478,0)</f>
        <v>0</v>
      </c>
      <c r="BJ478" s="15" t="s">
        <v>87</v>
      </c>
      <c r="BK478" s="156">
        <f>ROUND(P478*H478,2)</f>
        <v>0</v>
      </c>
      <c r="BL478" s="15" t="s">
        <v>158</v>
      </c>
      <c r="BM478" s="155" t="s">
        <v>2463</v>
      </c>
    </row>
    <row r="479" spans="2:65" s="1" customFormat="1" ht="29.25">
      <c r="B479" s="30"/>
      <c r="D479" s="157" t="s">
        <v>226</v>
      </c>
      <c r="F479" s="158" t="s">
        <v>945</v>
      </c>
      <c r="I479" s="159"/>
      <c r="J479" s="159"/>
      <c r="M479" s="30"/>
      <c r="N479" s="160"/>
      <c r="X479" s="54"/>
      <c r="AT479" s="15" t="s">
        <v>226</v>
      </c>
      <c r="AU479" s="15" t="s">
        <v>93</v>
      </c>
    </row>
    <row r="480" spans="2:65" s="12" customFormat="1" ht="11.25">
      <c r="B480" s="161"/>
      <c r="D480" s="157" t="s">
        <v>303</v>
      </c>
      <c r="E480" s="162" t="s">
        <v>1</v>
      </c>
      <c r="F480" s="163" t="s">
        <v>2454</v>
      </c>
      <c r="H480" s="164">
        <v>3.5939999999999999</v>
      </c>
      <c r="I480" s="165"/>
      <c r="J480" s="165"/>
      <c r="M480" s="161"/>
      <c r="N480" s="166"/>
      <c r="X480" s="167"/>
      <c r="AT480" s="162" t="s">
        <v>303</v>
      </c>
      <c r="AU480" s="162" t="s">
        <v>93</v>
      </c>
      <c r="AV480" s="12" t="s">
        <v>93</v>
      </c>
      <c r="AW480" s="12" t="s">
        <v>5</v>
      </c>
      <c r="AX480" s="12" t="s">
        <v>87</v>
      </c>
      <c r="AY480" s="162" t="s">
        <v>219</v>
      </c>
    </row>
    <row r="481" spans="2:65" s="1" customFormat="1" ht="44.25" customHeight="1">
      <c r="B481" s="30"/>
      <c r="C481" s="142" t="s">
        <v>922</v>
      </c>
      <c r="D481" s="142" t="s">
        <v>220</v>
      </c>
      <c r="E481" s="143" t="s">
        <v>947</v>
      </c>
      <c r="F481" s="144" t="s">
        <v>948</v>
      </c>
      <c r="G481" s="145" t="s">
        <v>565</v>
      </c>
      <c r="H481" s="146">
        <v>24.288</v>
      </c>
      <c r="I481" s="147"/>
      <c r="J481" s="147"/>
      <c r="K481" s="148">
        <f>ROUND(P481*H481,2)</f>
        <v>0</v>
      </c>
      <c r="L481" s="149"/>
      <c r="M481" s="30"/>
      <c r="N481" s="150" t="s">
        <v>1</v>
      </c>
      <c r="O481" s="151" t="s">
        <v>43</v>
      </c>
      <c r="P481" s="152">
        <f>I481+J481</f>
        <v>0</v>
      </c>
      <c r="Q481" s="152">
        <f>ROUND(I481*H481,2)</f>
        <v>0</v>
      </c>
      <c r="R481" s="152">
        <f>ROUND(J481*H481,2)</f>
        <v>0</v>
      </c>
      <c r="T481" s="153">
        <f>S481*H481</f>
        <v>0</v>
      </c>
      <c r="U481" s="153">
        <v>0</v>
      </c>
      <c r="V481" s="153">
        <f>U481*H481</f>
        <v>0</v>
      </c>
      <c r="W481" s="153">
        <v>0</v>
      </c>
      <c r="X481" s="154">
        <f>W481*H481</f>
        <v>0</v>
      </c>
      <c r="AR481" s="155" t="s">
        <v>158</v>
      </c>
      <c r="AT481" s="155" t="s">
        <v>220</v>
      </c>
      <c r="AU481" s="155" t="s">
        <v>93</v>
      </c>
      <c r="AY481" s="15" t="s">
        <v>219</v>
      </c>
      <c r="BE481" s="156">
        <f>IF(O481="základní",K481,0)</f>
        <v>0</v>
      </c>
      <c r="BF481" s="156">
        <f>IF(O481="snížená",K481,0)</f>
        <v>0</v>
      </c>
      <c r="BG481" s="156">
        <f>IF(O481="zákl. přenesená",K481,0)</f>
        <v>0</v>
      </c>
      <c r="BH481" s="156">
        <f>IF(O481="sníž. přenesená",K481,0)</f>
        <v>0</v>
      </c>
      <c r="BI481" s="156">
        <f>IF(O481="nulová",K481,0)</f>
        <v>0</v>
      </c>
      <c r="BJ481" s="15" t="s">
        <v>87</v>
      </c>
      <c r="BK481" s="156">
        <f>ROUND(P481*H481,2)</f>
        <v>0</v>
      </c>
      <c r="BL481" s="15" t="s">
        <v>158</v>
      </c>
      <c r="BM481" s="155" t="s">
        <v>2464</v>
      </c>
    </row>
    <row r="482" spans="2:65" s="1" customFormat="1" ht="29.25">
      <c r="B482" s="30"/>
      <c r="D482" s="157" t="s">
        <v>226</v>
      </c>
      <c r="F482" s="158" t="s">
        <v>948</v>
      </c>
      <c r="I482" s="159"/>
      <c r="J482" s="159"/>
      <c r="M482" s="30"/>
      <c r="N482" s="160"/>
      <c r="X482" s="54"/>
      <c r="AT482" s="15" t="s">
        <v>226</v>
      </c>
      <c r="AU482" s="15" t="s">
        <v>93</v>
      </c>
    </row>
    <row r="483" spans="2:65" s="12" customFormat="1" ht="11.25">
      <c r="B483" s="161"/>
      <c r="D483" s="157" t="s">
        <v>303</v>
      </c>
      <c r="E483" s="162" t="s">
        <v>1</v>
      </c>
      <c r="F483" s="163" t="s">
        <v>2455</v>
      </c>
      <c r="H483" s="164">
        <v>24.288000000000004</v>
      </c>
      <c r="I483" s="165"/>
      <c r="J483" s="165"/>
      <c r="M483" s="161"/>
      <c r="N483" s="166"/>
      <c r="X483" s="167"/>
      <c r="AT483" s="162" t="s">
        <v>303</v>
      </c>
      <c r="AU483" s="162" t="s">
        <v>93</v>
      </c>
      <c r="AV483" s="12" t="s">
        <v>93</v>
      </c>
      <c r="AW483" s="12" t="s">
        <v>5</v>
      </c>
      <c r="AX483" s="12" t="s">
        <v>87</v>
      </c>
      <c r="AY483" s="162" t="s">
        <v>219</v>
      </c>
    </row>
    <row r="484" spans="2:65" s="11" customFormat="1" ht="25.9" customHeight="1">
      <c r="B484" s="129"/>
      <c r="D484" s="130" t="s">
        <v>79</v>
      </c>
      <c r="E484" s="131" t="s">
        <v>957</v>
      </c>
      <c r="F484" s="131" t="s">
        <v>958</v>
      </c>
      <c r="I484" s="132"/>
      <c r="J484" s="132"/>
      <c r="K484" s="133">
        <f>BK484</f>
        <v>0</v>
      </c>
      <c r="M484" s="129"/>
      <c r="N484" s="134"/>
      <c r="Q484" s="135">
        <f>Q485</f>
        <v>0</v>
      </c>
      <c r="R484" s="135">
        <f>R485</f>
        <v>0</v>
      </c>
      <c r="T484" s="136">
        <f>T485</f>
        <v>0</v>
      </c>
      <c r="V484" s="136">
        <f>V485</f>
        <v>0</v>
      </c>
      <c r="X484" s="137">
        <f>X485</f>
        <v>0</v>
      </c>
      <c r="AR484" s="130" t="s">
        <v>93</v>
      </c>
      <c r="AT484" s="138" t="s">
        <v>79</v>
      </c>
      <c r="AU484" s="138" t="s">
        <v>80</v>
      </c>
      <c r="AY484" s="130" t="s">
        <v>219</v>
      </c>
      <c r="BK484" s="139">
        <f>BK485</f>
        <v>0</v>
      </c>
    </row>
    <row r="485" spans="2:65" s="11" customFormat="1" ht="22.9" customHeight="1">
      <c r="B485" s="129"/>
      <c r="D485" s="130" t="s">
        <v>79</v>
      </c>
      <c r="E485" s="140" t="s">
        <v>959</v>
      </c>
      <c r="F485" s="140" t="s">
        <v>960</v>
      </c>
      <c r="I485" s="132"/>
      <c r="J485" s="132"/>
      <c r="K485" s="141">
        <f>BK485</f>
        <v>0</v>
      </c>
      <c r="M485" s="129"/>
      <c r="N485" s="134"/>
      <c r="Q485" s="135">
        <f>SUM(Q486:Q488)</f>
        <v>0</v>
      </c>
      <c r="R485" s="135">
        <f>SUM(R486:R488)</f>
        <v>0</v>
      </c>
      <c r="T485" s="136">
        <f>SUM(T486:T488)</f>
        <v>0</v>
      </c>
      <c r="V485" s="136">
        <f>SUM(V486:V488)</f>
        <v>0</v>
      </c>
      <c r="X485" s="137">
        <f>SUM(X486:X488)</f>
        <v>0</v>
      </c>
      <c r="AR485" s="130" t="s">
        <v>93</v>
      </c>
      <c r="AT485" s="138" t="s">
        <v>79</v>
      </c>
      <c r="AU485" s="138" t="s">
        <v>87</v>
      </c>
      <c r="AY485" s="130" t="s">
        <v>219</v>
      </c>
      <c r="BK485" s="139">
        <f>SUM(BK486:BK488)</f>
        <v>0</v>
      </c>
    </row>
    <row r="486" spans="2:65" s="1" customFormat="1" ht="24.2" customHeight="1">
      <c r="B486" s="30"/>
      <c r="C486" s="142" t="s">
        <v>927</v>
      </c>
      <c r="D486" s="142" t="s">
        <v>220</v>
      </c>
      <c r="E486" s="143" t="s">
        <v>962</v>
      </c>
      <c r="F486" s="144" t="s">
        <v>963</v>
      </c>
      <c r="G486" s="145" t="s">
        <v>370</v>
      </c>
      <c r="H486" s="146">
        <v>3</v>
      </c>
      <c r="I486" s="147"/>
      <c r="J486" s="147"/>
      <c r="K486" s="148">
        <f>ROUND(P486*H486,2)</f>
        <v>0</v>
      </c>
      <c r="L486" s="149"/>
      <c r="M486" s="30"/>
      <c r="N486" s="150" t="s">
        <v>1</v>
      </c>
      <c r="O486" s="151" t="s">
        <v>43</v>
      </c>
      <c r="P486" s="152">
        <f>I486+J486</f>
        <v>0</v>
      </c>
      <c r="Q486" s="152">
        <f>ROUND(I486*H486,2)</f>
        <v>0</v>
      </c>
      <c r="R486" s="152">
        <f>ROUND(J486*H486,2)</f>
        <v>0</v>
      </c>
      <c r="T486" s="153">
        <f>S486*H486</f>
        <v>0</v>
      </c>
      <c r="U486" s="153">
        <v>0</v>
      </c>
      <c r="V486" s="153">
        <f>U486*H486</f>
        <v>0</v>
      </c>
      <c r="W486" s="153">
        <v>0</v>
      </c>
      <c r="X486" s="154">
        <f>W486*H486</f>
        <v>0</v>
      </c>
      <c r="AR486" s="155" t="s">
        <v>298</v>
      </c>
      <c r="AT486" s="155" t="s">
        <v>220</v>
      </c>
      <c r="AU486" s="155" t="s">
        <v>93</v>
      </c>
      <c r="AY486" s="15" t="s">
        <v>219</v>
      </c>
      <c r="BE486" s="156">
        <f>IF(O486="základní",K486,0)</f>
        <v>0</v>
      </c>
      <c r="BF486" s="156">
        <f>IF(O486="snížená",K486,0)</f>
        <v>0</v>
      </c>
      <c r="BG486" s="156">
        <f>IF(O486="zákl. přenesená",K486,0)</f>
        <v>0</v>
      </c>
      <c r="BH486" s="156">
        <f>IF(O486="sníž. přenesená",K486,0)</f>
        <v>0</v>
      </c>
      <c r="BI486" s="156">
        <f>IF(O486="nulová",K486,0)</f>
        <v>0</v>
      </c>
      <c r="BJ486" s="15" t="s">
        <v>87</v>
      </c>
      <c r="BK486" s="156">
        <f>ROUND(P486*H486,2)</f>
        <v>0</v>
      </c>
      <c r="BL486" s="15" t="s">
        <v>298</v>
      </c>
      <c r="BM486" s="155" t="s">
        <v>2465</v>
      </c>
    </row>
    <row r="487" spans="2:65" s="1" customFormat="1" ht="19.5">
      <c r="B487" s="30"/>
      <c r="D487" s="157" t="s">
        <v>226</v>
      </c>
      <c r="F487" s="158" t="s">
        <v>963</v>
      </c>
      <c r="I487" s="159"/>
      <c r="J487" s="159"/>
      <c r="M487" s="30"/>
      <c r="N487" s="160"/>
      <c r="X487" s="54"/>
      <c r="AT487" s="15" t="s">
        <v>226</v>
      </c>
      <c r="AU487" s="15" t="s">
        <v>93</v>
      </c>
    </row>
    <row r="488" spans="2:65" s="12" customFormat="1" ht="11.25">
      <c r="B488" s="161"/>
      <c r="D488" s="157" t="s">
        <v>303</v>
      </c>
      <c r="E488" s="162" t="s">
        <v>1</v>
      </c>
      <c r="F488" s="163" t="s">
        <v>150</v>
      </c>
      <c r="H488" s="164">
        <v>3</v>
      </c>
      <c r="I488" s="165"/>
      <c r="J488" s="165"/>
      <c r="M488" s="161"/>
      <c r="N488" s="188"/>
      <c r="O488" s="189"/>
      <c r="P488" s="189"/>
      <c r="Q488" s="189"/>
      <c r="R488" s="189"/>
      <c r="S488" s="189"/>
      <c r="T488" s="189"/>
      <c r="U488" s="189"/>
      <c r="V488" s="189"/>
      <c r="W488" s="189"/>
      <c r="X488" s="190"/>
      <c r="AT488" s="162" t="s">
        <v>303</v>
      </c>
      <c r="AU488" s="162" t="s">
        <v>93</v>
      </c>
      <c r="AV488" s="12" t="s">
        <v>93</v>
      </c>
      <c r="AW488" s="12" t="s">
        <v>5</v>
      </c>
      <c r="AX488" s="12" t="s">
        <v>87</v>
      </c>
      <c r="AY488" s="162" t="s">
        <v>219</v>
      </c>
    </row>
    <row r="489" spans="2:65" s="1" customFormat="1" ht="6.95" customHeight="1">
      <c r="B489" s="42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30"/>
    </row>
  </sheetData>
  <sheetProtection algorithmName="SHA-512" hashValue="CQWgPxZUS5tQSd0ADrZKDzyNRQ5GeKJxrXwfI+0qLLLeBsfU592A2cjf3EwJqmaz2FYeNtGG5x+KsRlL1hb1yQ==" saltValue="Z1tmmf1UXsJyaHNUtT/sGukXnOihCj6Hsu2qihD3qfhgOudhxU4ir9Tf5ZTP/PQMsN0xnVp0mpjOFsTXz3qiig==" spinCount="100000" sheet="1" objects="1" scenarios="1" formatColumns="0" formatRows="0" autoFilter="0"/>
  <autoFilter ref="C131:L488" xr:uid="{00000000-0009-0000-0000-00000C000000}"/>
  <mergeCells count="12">
    <mergeCell ref="E124:H124"/>
    <mergeCell ref="M2:Z2"/>
    <mergeCell ref="E84:H84"/>
    <mergeCell ref="E86:H86"/>
    <mergeCell ref="E88:H88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50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131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2466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ROUND(K132,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ROUND((SUM(BE132:BE502)),  2)</f>
        <v>0</v>
      </c>
      <c r="I37" s="99">
        <v>0.21</v>
      </c>
      <c r="K37" s="86">
        <f>ROUND(((SUM(BE132:BE502))*I37),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ROUND((SUM(BF132:BF502)),  2)</f>
        <v>0</v>
      </c>
      <c r="I38" s="99">
        <v>0.12</v>
      </c>
      <c r="K38" s="86">
        <f>ROUND(((SUM(BF132:BF502))*I38),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ROUND((SUM(BG132:BG502)),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ROUND((SUM(BH132:BH502)),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ROUND((SUM(BI132:BI502)),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2022_4.12 - IO 07.2  Tlakový řad T2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Q132</f>
        <v>0</v>
      </c>
      <c r="J97" s="64">
        <f t="shared" si="0"/>
        <v>0</v>
      </c>
      <c r="K97" s="64">
        <f>K132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K133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K134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Q250</f>
        <v>0</v>
      </c>
      <c r="J100" s="118">
        <f>R250</f>
        <v>0</v>
      </c>
      <c r="K100" s="118">
        <f>K250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Q254</f>
        <v>0</v>
      </c>
      <c r="J101" s="118">
        <f>R254</f>
        <v>0</v>
      </c>
      <c r="K101" s="118">
        <f>K254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Q258</f>
        <v>0</v>
      </c>
      <c r="J102" s="118">
        <f>R258</f>
        <v>0</v>
      </c>
      <c r="K102" s="118">
        <f>K258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Q268</f>
        <v>0</v>
      </c>
      <c r="J103" s="118">
        <f>R268</f>
        <v>0</v>
      </c>
      <c r="K103" s="118">
        <f>K268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Q300</f>
        <v>0</v>
      </c>
      <c r="J104" s="118">
        <f>R300</f>
        <v>0</v>
      </c>
      <c r="K104" s="118">
        <f>K300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Q304</f>
        <v>0</v>
      </c>
      <c r="J105" s="118">
        <f>R304</f>
        <v>0</v>
      </c>
      <c r="K105" s="118">
        <f>K304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Q449</f>
        <v>0</v>
      </c>
      <c r="J106" s="118">
        <f>R449</f>
        <v>0</v>
      </c>
      <c r="K106" s="118">
        <f>K449</f>
        <v>0</v>
      </c>
      <c r="M106" s="115"/>
    </row>
    <row r="107" spans="2:47" s="9" customFormat="1" ht="19.899999999999999" customHeight="1">
      <c r="B107" s="115"/>
      <c r="D107" s="116" t="s">
        <v>342</v>
      </c>
      <c r="E107" s="117"/>
      <c r="F107" s="117"/>
      <c r="G107" s="117"/>
      <c r="H107" s="117"/>
      <c r="I107" s="118">
        <f>Q462</f>
        <v>0</v>
      </c>
      <c r="J107" s="118">
        <f>R462</f>
        <v>0</v>
      </c>
      <c r="K107" s="118">
        <f>K462</f>
        <v>0</v>
      </c>
      <c r="M107" s="115"/>
    </row>
    <row r="108" spans="2:47" s="8" customFormat="1" ht="24.95" customHeight="1">
      <c r="B108" s="111"/>
      <c r="D108" s="112" t="s">
        <v>344</v>
      </c>
      <c r="E108" s="113"/>
      <c r="F108" s="113"/>
      <c r="G108" s="113"/>
      <c r="H108" s="113"/>
      <c r="I108" s="114">
        <f>Q469</f>
        <v>0</v>
      </c>
      <c r="J108" s="114">
        <f>R469</f>
        <v>0</v>
      </c>
      <c r="K108" s="114">
        <f>K469</f>
        <v>0</v>
      </c>
      <c r="M108" s="111"/>
    </row>
    <row r="109" spans="2:47" s="9" customFormat="1" ht="19.899999999999999" customHeight="1">
      <c r="B109" s="115"/>
      <c r="D109" s="116" t="s">
        <v>345</v>
      </c>
      <c r="E109" s="117"/>
      <c r="F109" s="117"/>
      <c r="G109" s="117"/>
      <c r="H109" s="117"/>
      <c r="I109" s="118">
        <f>Q470</f>
        <v>0</v>
      </c>
      <c r="J109" s="118">
        <f>R470</f>
        <v>0</v>
      </c>
      <c r="K109" s="118">
        <f>K470</f>
        <v>0</v>
      </c>
      <c r="M109" s="115"/>
    </row>
    <row r="110" spans="2:47" s="9" customFormat="1" ht="14.85" customHeight="1">
      <c r="B110" s="115"/>
      <c r="D110" s="116" t="s">
        <v>341</v>
      </c>
      <c r="E110" s="117"/>
      <c r="F110" s="117"/>
      <c r="G110" s="117"/>
      <c r="H110" s="117"/>
      <c r="I110" s="118">
        <f>Q474</f>
        <v>0</v>
      </c>
      <c r="J110" s="118">
        <f>R474</f>
        <v>0</v>
      </c>
      <c r="K110" s="118">
        <f>K474</f>
        <v>0</v>
      </c>
      <c r="M110" s="115"/>
    </row>
    <row r="111" spans="2:47" s="1" customFormat="1" ht="21.75" customHeight="1">
      <c r="B111" s="30"/>
      <c r="M111" s="30"/>
    </row>
    <row r="112" spans="2:47" s="1" customFormat="1" ht="6.95" customHeight="1"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30"/>
    </row>
    <row r="116" spans="2:13" s="1" customFormat="1" ht="6.95" customHeight="1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0"/>
    </row>
    <row r="117" spans="2:13" s="1" customFormat="1" ht="24.95" customHeight="1">
      <c r="B117" s="30"/>
      <c r="C117" s="19" t="s">
        <v>199</v>
      </c>
      <c r="M117" s="30"/>
    </row>
    <row r="118" spans="2:13" s="1" customFormat="1" ht="6.95" customHeight="1">
      <c r="B118" s="30"/>
      <c r="M118" s="30"/>
    </row>
    <row r="119" spans="2:13" s="1" customFormat="1" ht="12" customHeight="1">
      <c r="B119" s="30"/>
      <c r="C119" s="25" t="s">
        <v>17</v>
      </c>
      <c r="M119" s="30"/>
    </row>
    <row r="120" spans="2:13" s="1" customFormat="1" ht="16.5" customHeight="1">
      <c r="B120" s="30"/>
      <c r="E120" s="234" t="str">
        <f>E7</f>
        <v>Splašková kanalizace Lada</v>
      </c>
      <c r="F120" s="235"/>
      <c r="G120" s="235"/>
      <c r="H120" s="235"/>
      <c r="M120" s="30"/>
    </row>
    <row r="121" spans="2:13" ht="12" customHeight="1">
      <c r="B121" s="18"/>
      <c r="C121" s="25" t="s">
        <v>170</v>
      </c>
      <c r="M121" s="18"/>
    </row>
    <row r="122" spans="2:13" s="1" customFormat="1" ht="16.5" customHeight="1">
      <c r="B122" s="30"/>
      <c r="E122" s="234" t="s">
        <v>171</v>
      </c>
      <c r="F122" s="236"/>
      <c r="G122" s="236"/>
      <c r="H122" s="236"/>
      <c r="M122" s="30"/>
    </row>
    <row r="123" spans="2:13" s="1" customFormat="1" ht="12" customHeight="1">
      <c r="B123" s="30"/>
      <c r="C123" s="25" t="s">
        <v>172</v>
      </c>
      <c r="M123" s="30"/>
    </row>
    <row r="124" spans="2:13" s="1" customFormat="1" ht="16.5" customHeight="1">
      <c r="B124" s="30"/>
      <c r="E124" s="195" t="str">
        <f>E11</f>
        <v>2022_4.12 - IO 07.2  Tlakový řad T2</v>
      </c>
      <c r="F124" s="236"/>
      <c r="G124" s="236"/>
      <c r="H124" s="236"/>
      <c r="M124" s="30"/>
    </row>
    <row r="125" spans="2:13" s="1" customFormat="1" ht="6.95" customHeight="1">
      <c r="B125" s="30"/>
      <c r="M125" s="30"/>
    </row>
    <row r="126" spans="2:13" s="1" customFormat="1" ht="12" customHeight="1">
      <c r="B126" s="30"/>
      <c r="C126" s="25" t="s">
        <v>21</v>
      </c>
      <c r="F126" s="23" t="str">
        <f>F14</f>
        <v>Česká Lípa</v>
      </c>
      <c r="I126" s="25" t="s">
        <v>23</v>
      </c>
      <c r="J126" s="50" t="str">
        <f>IF(J14="","",J14)</f>
        <v>2. 4. 2025</v>
      </c>
      <c r="M126" s="30"/>
    </row>
    <row r="127" spans="2:13" s="1" customFormat="1" ht="6.95" customHeight="1">
      <c r="B127" s="30"/>
      <c r="M127" s="30"/>
    </row>
    <row r="128" spans="2:13" s="1" customFormat="1" ht="25.7" customHeight="1">
      <c r="B128" s="30"/>
      <c r="C128" s="25" t="s">
        <v>25</v>
      </c>
      <c r="F128" s="23" t="str">
        <f>E17</f>
        <v>Město Česká Lípa</v>
      </c>
      <c r="I128" s="25" t="s">
        <v>32</v>
      </c>
      <c r="J128" s="28" t="str">
        <f>E23</f>
        <v>Vodohospodářský rozvoj a výstavba a.s.</v>
      </c>
      <c r="M128" s="30"/>
    </row>
    <row r="129" spans="2:65" s="1" customFormat="1" ht="15.2" customHeight="1">
      <c r="B129" s="30"/>
      <c r="C129" s="25" t="s">
        <v>30</v>
      </c>
      <c r="F129" s="23" t="str">
        <f>IF(E20="","",E20)</f>
        <v>Vyplň údaj</v>
      </c>
      <c r="I129" s="25" t="s">
        <v>35</v>
      </c>
      <c r="J129" s="28" t="str">
        <f>E26</f>
        <v>Dvořák</v>
      </c>
      <c r="M129" s="30"/>
    </row>
    <row r="130" spans="2:65" s="1" customFormat="1" ht="10.35" customHeight="1">
      <c r="B130" s="30"/>
      <c r="M130" s="30"/>
    </row>
    <row r="131" spans="2:65" s="10" customFormat="1" ht="29.25" customHeight="1">
      <c r="B131" s="119"/>
      <c r="C131" s="120" t="s">
        <v>200</v>
      </c>
      <c r="D131" s="121" t="s">
        <v>63</v>
      </c>
      <c r="E131" s="121" t="s">
        <v>59</v>
      </c>
      <c r="F131" s="121" t="s">
        <v>60</v>
      </c>
      <c r="G131" s="121" t="s">
        <v>201</v>
      </c>
      <c r="H131" s="121" t="s">
        <v>202</v>
      </c>
      <c r="I131" s="121" t="s">
        <v>203</v>
      </c>
      <c r="J131" s="121" t="s">
        <v>204</v>
      </c>
      <c r="K131" s="122" t="s">
        <v>190</v>
      </c>
      <c r="L131" s="123" t="s">
        <v>205</v>
      </c>
      <c r="M131" s="119"/>
      <c r="N131" s="57" t="s">
        <v>1</v>
      </c>
      <c r="O131" s="58" t="s">
        <v>42</v>
      </c>
      <c r="P131" s="58" t="s">
        <v>206</v>
      </c>
      <c r="Q131" s="58" t="s">
        <v>207</v>
      </c>
      <c r="R131" s="58" t="s">
        <v>208</v>
      </c>
      <c r="S131" s="58" t="s">
        <v>209</v>
      </c>
      <c r="T131" s="58" t="s">
        <v>210</v>
      </c>
      <c r="U131" s="58" t="s">
        <v>211</v>
      </c>
      <c r="V131" s="58" t="s">
        <v>212</v>
      </c>
      <c r="W131" s="58" t="s">
        <v>213</v>
      </c>
      <c r="X131" s="59" t="s">
        <v>214</v>
      </c>
    </row>
    <row r="132" spans="2:65" s="1" customFormat="1" ht="22.9" customHeight="1">
      <c r="B132" s="30"/>
      <c r="C132" s="62" t="s">
        <v>215</v>
      </c>
      <c r="K132" s="124">
        <f>BK132</f>
        <v>0</v>
      </c>
      <c r="M132" s="30"/>
      <c r="N132" s="60"/>
      <c r="O132" s="51"/>
      <c r="P132" s="51"/>
      <c r="Q132" s="125">
        <f>Q133+Q469</f>
        <v>0</v>
      </c>
      <c r="R132" s="125">
        <f>R133+R469</f>
        <v>0</v>
      </c>
      <c r="S132" s="51"/>
      <c r="T132" s="126">
        <f>T133+T469</f>
        <v>0</v>
      </c>
      <c r="U132" s="51"/>
      <c r="V132" s="126">
        <f>V133+V469</f>
        <v>102.07784522</v>
      </c>
      <c r="W132" s="51"/>
      <c r="X132" s="127">
        <f>X133+X469</f>
        <v>27.726659999999999</v>
      </c>
      <c r="AT132" s="15" t="s">
        <v>79</v>
      </c>
      <c r="AU132" s="15" t="s">
        <v>192</v>
      </c>
      <c r="BK132" s="128">
        <f>BK133+BK469</f>
        <v>0</v>
      </c>
    </row>
    <row r="133" spans="2:65" s="11" customFormat="1" ht="25.9" customHeight="1">
      <c r="B133" s="129"/>
      <c r="D133" s="130" t="s">
        <v>79</v>
      </c>
      <c r="E133" s="131" t="s">
        <v>348</v>
      </c>
      <c r="F133" s="131" t="s">
        <v>349</v>
      </c>
      <c r="I133" s="132"/>
      <c r="J133" s="132"/>
      <c r="K133" s="133">
        <f>BK133</f>
        <v>0</v>
      </c>
      <c r="M133" s="129"/>
      <c r="N133" s="134"/>
      <c r="Q133" s="135">
        <f>Q134+Q250+Q254+Q258+Q268+Q300+Q304+Q449+Q462</f>
        <v>0</v>
      </c>
      <c r="R133" s="135">
        <f>R134+R250+R254+R258+R268+R300+R304+R449+R462</f>
        <v>0</v>
      </c>
      <c r="T133" s="136">
        <f>T134+T250+T254+T258+T268+T300+T304+T449+T462</f>
        <v>0</v>
      </c>
      <c r="V133" s="136">
        <f>V134+V250+V254+V258+V268+V300+V304+V449+V462</f>
        <v>102.07784522</v>
      </c>
      <c r="X133" s="137">
        <f>X134+X250+X254+X258+X268+X300+X304+X449+X462</f>
        <v>27.726659999999999</v>
      </c>
      <c r="AR133" s="130" t="s">
        <v>87</v>
      </c>
      <c r="AT133" s="138" t="s">
        <v>79</v>
      </c>
      <c r="AU133" s="138" t="s">
        <v>80</v>
      </c>
      <c r="AY133" s="130" t="s">
        <v>219</v>
      </c>
      <c r="BK133" s="139">
        <f>BK134+BK250+BK254+BK258+BK268+BK300+BK304+BK449+BK462</f>
        <v>0</v>
      </c>
    </row>
    <row r="134" spans="2:65" s="11" customFormat="1" ht="22.9" customHeight="1">
      <c r="B134" s="129"/>
      <c r="D134" s="130" t="s">
        <v>79</v>
      </c>
      <c r="E134" s="140" t="s">
        <v>87</v>
      </c>
      <c r="F134" s="140" t="s">
        <v>350</v>
      </c>
      <c r="I134" s="132"/>
      <c r="J134" s="132"/>
      <c r="K134" s="141">
        <f>BK134</f>
        <v>0</v>
      </c>
      <c r="M134" s="129"/>
      <c r="N134" s="134"/>
      <c r="Q134" s="135">
        <f>SUM(Q135:Q249)</f>
        <v>0</v>
      </c>
      <c r="R134" s="135">
        <f>SUM(R135:R249)</f>
        <v>0</v>
      </c>
      <c r="T134" s="136">
        <f>SUM(T135:T249)</f>
        <v>0</v>
      </c>
      <c r="V134" s="136">
        <f>SUM(V135:V249)</f>
        <v>57.933637000000004</v>
      </c>
      <c r="X134" s="137">
        <f>SUM(X135:X249)</f>
        <v>24.066659999999999</v>
      </c>
      <c r="AR134" s="130" t="s">
        <v>87</v>
      </c>
      <c r="AT134" s="138" t="s">
        <v>79</v>
      </c>
      <c r="AU134" s="138" t="s">
        <v>87</v>
      </c>
      <c r="AY134" s="130" t="s">
        <v>219</v>
      </c>
      <c r="BK134" s="139">
        <f>SUM(BK135:BK249)</f>
        <v>0</v>
      </c>
    </row>
    <row r="135" spans="2:65" s="1" customFormat="1" ht="24.2" customHeight="1">
      <c r="B135" s="30"/>
      <c r="C135" s="142" t="s">
        <v>87</v>
      </c>
      <c r="D135" s="142" t="s">
        <v>220</v>
      </c>
      <c r="E135" s="143" t="s">
        <v>351</v>
      </c>
      <c r="F135" s="144" t="s">
        <v>352</v>
      </c>
      <c r="G135" s="145" t="s">
        <v>353</v>
      </c>
      <c r="H135" s="146">
        <v>74.52</v>
      </c>
      <c r="I135" s="147"/>
      <c r="J135" s="147"/>
      <c r="K135" s="148">
        <f>ROUND(P135*H135,2)</f>
        <v>0</v>
      </c>
      <c r="L135" s="149"/>
      <c r="M135" s="30"/>
      <c r="N135" s="150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0</v>
      </c>
      <c r="V135" s="153">
        <f>U135*H135</f>
        <v>0</v>
      </c>
      <c r="W135" s="153">
        <v>0.28999999999999998</v>
      </c>
      <c r="X135" s="154">
        <f>W135*H135</f>
        <v>21.610799999999998</v>
      </c>
      <c r="AR135" s="155" t="s">
        <v>158</v>
      </c>
      <c r="AT135" s="155" t="s">
        <v>220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158</v>
      </c>
      <c r="BM135" s="155" t="s">
        <v>2467</v>
      </c>
    </row>
    <row r="136" spans="2:65" s="1" customFormat="1" ht="39">
      <c r="B136" s="30"/>
      <c r="D136" s="157" t="s">
        <v>226</v>
      </c>
      <c r="F136" s="158" t="s">
        <v>355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2" customFormat="1" ht="11.25">
      <c r="B137" s="161"/>
      <c r="D137" s="157" t="s">
        <v>303</v>
      </c>
      <c r="E137" s="162" t="s">
        <v>1</v>
      </c>
      <c r="F137" s="163" t="s">
        <v>2468</v>
      </c>
      <c r="H137" s="164">
        <v>74.52</v>
      </c>
      <c r="I137" s="165"/>
      <c r="J137" s="165"/>
      <c r="M137" s="161"/>
      <c r="N137" s="166"/>
      <c r="X137" s="167"/>
      <c r="AT137" s="162" t="s">
        <v>303</v>
      </c>
      <c r="AU137" s="162" t="s">
        <v>93</v>
      </c>
      <c r="AV137" s="12" t="s">
        <v>93</v>
      </c>
      <c r="AW137" s="12" t="s">
        <v>5</v>
      </c>
      <c r="AX137" s="12" t="s">
        <v>87</v>
      </c>
      <c r="AY137" s="162" t="s">
        <v>219</v>
      </c>
    </row>
    <row r="138" spans="2:65" s="1" customFormat="1" ht="24.2" customHeight="1">
      <c r="B138" s="30"/>
      <c r="C138" s="142" t="s">
        <v>93</v>
      </c>
      <c r="D138" s="142" t="s">
        <v>220</v>
      </c>
      <c r="E138" s="143" t="s">
        <v>357</v>
      </c>
      <c r="F138" s="144" t="s">
        <v>358</v>
      </c>
      <c r="G138" s="145" t="s">
        <v>353</v>
      </c>
      <c r="H138" s="146">
        <v>5.61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0.316</v>
      </c>
      <c r="X138" s="154">
        <f>W138*H138</f>
        <v>1.7727600000000001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2469</v>
      </c>
    </row>
    <row r="139" spans="2:65" s="1" customFormat="1" ht="39">
      <c r="B139" s="30"/>
      <c r="D139" s="157" t="s">
        <v>226</v>
      </c>
      <c r="F139" s="158" t="s">
        <v>360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2470</v>
      </c>
      <c r="H140" s="164">
        <v>5.6099999999999994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80</v>
      </c>
      <c r="AY140" s="162" t="s">
        <v>219</v>
      </c>
    </row>
    <row r="141" spans="2:65" s="13" customFormat="1" ht="11.25">
      <c r="B141" s="171"/>
      <c r="D141" s="157" t="s">
        <v>303</v>
      </c>
      <c r="E141" s="172" t="s">
        <v>1</v>
      </c>
      <c r="F141" s="173" t="s">
        <v>362</v>
      </c>
      <c r="H141" s="174">
        <v>5.6099999999999994</v>
      </c>
      <c r="I141" s="175"/>
      <c r="J141" s="175"/>
      <c r="M141" s="171"/>
      <c r="N141" s="176"/>
      <c r="X141" s="177"/>
      <c r="AT141" s="172" t="s">
        <v>303</v>
      </c>
      <c r="AU141" s="172" t="s">
        <v>93</v>
      </c>
      <c r="AV141" s="13" t="s">
        <v>158</v>
      </c>
      <c r="AW141" s="13" t="s">
        <v>4</v>
      </c>
      <c r="AX141" s="13" t="s">
        <v>87</v>
      </c>
      <c r="AY141" s="172" t="s">
        <v>219</v>
      </c>
    </row>
    <row r="142" spans="2:65" s="1" customFormat="1" ht="24.2" customHeight="1">
      <c r="B142" s="30"/>
      <c r="C142" s="142" t="s">
        <v>150</v>
      </c>
      <c r="D142" s="142" t="s">
        <v>220</v>
      </c>
      <c r="E142" s="143" t="s">
        <v>363</v>
      </c>
      <c r="F142" s="144" t="s">
        <v>364</v>
      </c>
      <c r="G142" s="145" t="s">
        <v>353</v>
      </c>
      <c r="H142" s="146">
        <v>5.94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1.0000000000000001E-5</v>
      </c>
      <c r="V142" s="153">
        <f>U142*H142</f>
        <v>5.9400000000000007E-5</v>
      </c>
      <c r="W142" s="153">
        <v>0.115</v>
      </c>
      <c r="X142" s="154">
        <f>W142*H142</f>
        <v>0.68310000000000004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2471</v>
      </c>
    </row>
    <row r="143" spans="2:65" s="1" customFormat="1" ht="29.25">
      <c r="B143" s="30"/>
      <c r="D143" s="157" t="s">
        <v>226</v>
      </c>
      <c r="F143" s="158" t="s">
        <v>366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2472</v>
      </c>
      <c r="H144" s="164">
        <v>5.9399999999999995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16.5" customHeight="1">
      <c r="B145" s="30"/>
      <c r="C145" s="142" t="s">
        <v>158</v>
      </c>
      <c r="D145" s="142" t="s">
        <v>220</v>
      </c>
      <c r="E145" s="143" t="s">
        <v>368</v>
      </c>
      <c r="F145" s="144" t="s">
        <v>369</v>
      </c>
      <c r="G145" s="145" t="s">
        <v>370</v>
      </c>
      <c r="H145" s="146">
        <v>10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7.1900000000000002E-3</v>
      </c>
      <c r="V145" s="153">
        <f>U145*H145</f>
        <v>7.1900000000000006E-2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2473</v>
      </c>
    </row>
    <row r="146" spans="2:65" s="1" customFormat="1" ht="11.25">
      <c r="B146" s="30"/>
      <c r="D146" s="157" t="s">
        <v>226</v>
      </c>
      <c r="F146" s="158" t="s">
        <v>372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265</v>
      </c>
      <c r="H147" s="164">
        <v>10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218</v>
      </c>
      <c r="D148" s="142" t="s">
        <v>220</v>
      </c>
      <c r="E148" s="143" t="s">
        <v>374</v>
      </c>
      <c r="F148" s="144" t="s">
        <v>375</v>
      </c>
      <c r="G148" s="145" t="s">
        <v>376</v>
      </c>
      <c r="H148" s="146">
        <v>8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4.0000000000000003E-5</v>
      </c>
      <c r="V148" s="153">
        <f>U148*H148</f>
        <v>3.2000000000000003E-4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2474</v>
      </c>
    </row>
    <row r="149" spans="2:65" s="1" customFormat="1" ht="19.5">
      <c r="B149" s="30"/>
      <c r="D149" s="157" t="s">
        <v>226</v>
      </c>
      <c r="F149" s="158" t="s">
        <v>378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2054</v>
      </c>
      <c r="H150" s="164">
        <v>8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244</v>
      </c>
      <c r="D151" s="142" t="s">
        <v>220</v>
      </c>
      <c r="E151" s="143" t="s">
        <v>380</v>
      </c>
      <c r="F151" s="144" t="s">
        <v>381</v>
      </c>
      <c r="G151" s="145" t="s">
        <v>382</v>
      </c>
      <c r="H151" s="146">
        <v>2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0</v>
      </c>
      <c r="V151" s="153">
        <f>U151*H151</f>
        <v>0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2475</v>
      </c>
    </row>
    <row r="152" spans="2:65" s="1" customFormat="1" ht="19.5">
      <c r="B152" s="30"/>
      <c r="D152" s="157" t="s">
        <v>226</v>
      </c>
      <c r="F152" s="158" t="s">
        <v>384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93</v>
      </c>
      <c r="H153" s="164">
        <v>2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249</v>
      </c>
      <c r="D154" s="142" t="s">
        <v>220</v>
      </c>
      <c r="E154" s="143" t="s">
        <v>386</v>
      </c>
      <c r="F154" s="144" t="s">
        <v>387</v>
      </c>
      <c r="G154" s="145" t="s">
        <v>370</v>
      </c>
      <c r="H154" s="146">
        <v>2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8.6800000000000002E-3</v>
      </c>
      <c r="V154" s="153">
        <f>U154*H154</f>
        <v>1.736E-2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2476</v>
      </c>
    </row>
    <row r="155" spans="2:65" s="1" customFormat="1" ht="58.5">
      <c r="B155" s="30"/>
      <c r="D155" s="157" t="s">
        <v>226</v>
      </c>
      <c r="F155" s="158" t="s">
        <v>389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93</v>
      </c>
      <c r="H156" s="164">
        <v>2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16.5" customHeight="1">
      <c r="B157" s="30"/>
      <c r="C157" s="178" t="s">
        <v>254</v>
      </c>
      <c r="D157" s="178" t="s">
        <v>460</v>
      </c>
      <c r="E157" s="179" t="s">
        <v>588</v>
      </c>
      <c r="F157" s="180" t="s">
        <v>589</v>
      </c>
      <c r="G157" s="181" t="s">
        <v>565</v>
      </c>
      <c r="H157" s="182">
        <v>57.216999999999999</v>
      </c>
      <c r="I157" s="183"/>
      <c r="J157" s="184"/>
      <c r="K157" s="185">
        <f>ROUND(P157*H157,2)</f>
        <v>0</v>
      </c>
      <c r="L157" s="184"/>
      <c r="M157" s="186"/>
      <c r="N157" s="187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1</v>
      </c>
      <c r="V157" s="153">
        <f>U157*H157</f>
        <v>57.216999999999999</v>
      </c>
      <c r="W157" s="153">
        <v>0</v>
      </c>
      <c r="X157" s="154">
        <f>W157*H157</f>
        <v>0</v>
      </c>
      <c r="AR157" s="155" t="s">
        <v>254</v>
      </c>
      <c r="AT157" s="155" t="s">
        <v>460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2477</v>
      </c>
    </row>
    <row r="158" spans="2:65" s="1" customFormat="1" ht="11.25">
      <c r="B158" s="30"/>
      <c r="D158" s="157" t="s">
        <v>226</v>
      </c>
      <c r="F158" s="158" t="s">
        <v>589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2478</v>
      </c>
      <c r="H159" s="164">
        <v>-3.9825331999999998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80</v>
      </c>
      <c r="AY159" s="162" t="s">
        <v>219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2479</v>
      </c>
      <c r="H160" s="164">
        <v>61.2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3" customFormat="1" ht="11.25">
      <c r="B161" s="171"/>
      <c r="D161" s="157" t="s">
        <v>303</v>
      </c>
      <c r="E161" s="172" t="s">
        <v>1</v>
      </c>
      <c r="F161" s="173" t="s">
        <v>362</v>
      </c>
      <c r="H161" s="174">
        <v>57.217466800000004</v>
      </c>
      <c r="I161" s="175"/>
      <c r="J161" s="175"/>
      <c r="M161" s="171"/>
      <c r="N161" s="176"/>
      <c r="X161" s="177"/>
      <c r="AT161" s="172" t="s">
        <v>303</v>
      </c>
      <c r="AU161" s="172" t="s">
        <v>93</v>
      </c>
      <c r="AV161" s="13" t="s">
        <v>158</v>
      </c>
      <c r="AW161" s="13" t="s">
        <v>4</v>
      </c>
      <c r="AX161" s="13" t="s">
        <v>87</v>
      </c>
      <c r="AY161" s="172" t="s">
        <v>219</v>
      </c>
    </row>
    <row r="162" spans="2:65" s="1" customFormat="1" ht="24.2" customHeight="1">
      <c r="B162" s="30"/>
      <c r="C162" s="142" t="s">
        <v>260</v>
      </c>
      <c r="D162" s="142" t="s">
        <v>220</v>
      </c>
      <c r="E162" s="143" t="s">
        <v>391</v>
      </c>
      <c r="F162" s="144" t="s">
        <v>392</v>
      </c>
      <c r="G162" s="145" t="s">
        <v>370</v>
      </c>
      <c r="H162" s="146">
        <v>10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3.6900000000000002E-2</v>
      </c>
      <c r="V162" s="153">
        <f>U162*H162</f>
        <v>0.36899999999999999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2480</v>
      </c>
    </row>
    <row r="163" spans="2:65" s="1" customFormat="1" ht="58.5">
      <c r="B163" s="30"/>
      <c r="D163" s="157" t="s">
        <v>226</v>
      </c>
      <c r="F163" s="158" t="s">
        <v>394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265</v>
      </c>
      <c r="H164" s="164">
        <v>10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24.2" customHeight="1">
      <c r="B165" s="30"/>
      <c r="C165" s="142" t="s">
        <v>265</v>
      </c>
      <c r="D165" s="142" t="s">
        <v>220</v>
      </c>
      <c r="E165" s="143" t="s">
        <v>396</v>
      </c>
      <c r="F165" s="144" t="s">
        <v>397</v>
      </c>
      <c r="G165" s="145" t="s">
        <v>398</v>
      </c>
      <c r="H165" s="146">
        <v>70.400000000000006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2481</v>
      </c>
    </row>
    <row r="166" spans="2:65" s="1" customFormat="1" ht="19.5">
      <c r="B166" s="30"/>
      <c r="D166" s="157" t="s">
        <v>226</v>
      </c>
      <c r="F166" s="158" t="s">
        <v>400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11.25">
      <c r="B167" s="161"/>
      <c r="D167" s="157" t="s">
        <v>303</v>
      </c>
      <c r="E167" s="162" t="s">
        <v>1</v>
      </c>
      <c r="F167" s="163" t="s">
        <v>2482</v>
      </c>
      <c r="H167" s="164">
        <v>70.400000000000006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87</v>
      </c>
      <c r="AY167" s="162" t="s">
        <v>219</v>
      </c>
    </row>
    <row r="168" spans="2:65" s="1" customFormat="1" ht="33" customHeight="1">
      <c r="B168" s="30"/>
      <c r="C168" s="142" t="s">
        <v>270</v>
      </c>
      <c r="D168" s="142" t="s">
        <v>220</v>
      </c>
      <c r="E168" s="143" t="s">
        <v>1168</v>
      </c>
      <c r="F168" s="144" t="s">
        <v>1169</v>
      </c>
      <c r="G168" s="145" t="s">
        <v>398</v>
      </c>
      <c r="H168" s="146">
        <v>45.267000000000003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0</v>
      </c>
      <c r="V168" s="153">
        <f>U168*H168</f>
        <v>0</v>
      </c>
      <c r="W168" s="153">
        <v>0</v>
      </c>
      <c r="X168" s="154">
        <f>W168*H168</f>
        <v>0</v>
      </c>
      <c r="AR168" s="155" t="s">
        <v>158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158</v>
      </c>
      <c r="BM168" s="155" t="s">
        <v>2483</v>
      </c>
    </row>
    <row r="169" spans="2:65" s="1" customFormat="1" ht="29.25">
      <c r="B169" s="30"/>
      <c r="D169" s="157" t="s">
        <v>226</v>
      </c>
      <c r="F169" s="158" t="s">
        <v>1171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" customFormat="1" ht="37.9" customHeight="1">
      <c r="B170" s="30"/>
      <c r="C170" s="142" t="s">
        <v>9</v>
      </c>
      <c r="D170" s="142" t="s">
        <v>220</v>
      </c>
      <c r="E170" s="143" t="s">
        <v>428</v>
      </c>
      <c r="F170" s="144" t="s">
        <v>429</v>
      </c>
      <c r="G170" s="145" t="s">
        <v>398</v>
      </c>
      <c r="H170" s="146">
        <v>10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2484</v>
      </c>
    </row>
    <row r="171" spans="2:65" s="1" customFormat="1" ht="39">
      <c r="B171" s="30"/>
      <c r="D171" s="157" t="s">
        <v>226</v>
      </c>
      <c r="F171" s="158" t="s">
        <v>431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11.25">
      <c r="B172" s="161"/>
      <c r="D172" s="157" t="s">
        <v>303</v>
      </c>
      <c r="E172" s="162" t="s">
        <v>1</v>
      </c>
      <c r="F172" s="163" t="s">
        <v>265</v>
      </c>
      <c r="H172" s="164">
        <v>10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87</v>
      </c>
      <c r="AY172" s="162" t="s">
        <v>219</v>
      </c>
    </row>
    <row r="173" spans="2:65" s="1" customFormat="1" ht="33" customHeight="1">
      <c r="B173" s="30"/>
      <c r="C173" s="142" t="s">
        <v>279</v>
      </c>
      <c r="D173" s="142" t="s">
        <v>220</v>
      </c>
      <c r="E173" s="143" t="s">
        <v>1175</v>
      </c>
      <c r="F173" s="144" t="s">
        <v>1176</v>
      </c>
      <c r="G173" s="145" t="s">
        <v>398</v>
      </c>
      <c r="H173" s="146">
        <v>46.582999999999998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0</v>
      </c>
      <c r="V173" s="153">
        <f>U173*H173</f>
        <v>0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2485</v>
      </c>
    </row>
    <row r="174" spans="2:65" s="1" customFormat="1" ht="29.25">
      <c r="B174" s="30"/>
      <c r="D174" s="157" t="s">
        <v>226</v>
      </c>
      <c r="F174" s="158" t="s">
        <v>1178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22.5">
      <c r="B175" s="161"/>
      <c r="D175" s="157" t="s">
        <v>303</v>
      </c>
      <c r="E175" s="162" t="s">
        <v>1</v>
      </c>
      <c r="F175" s="163" t="s">
        <v>2486</v>
      </c>
      <c r="H175" s="164">
        <v>54.331999999999994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80</v>
      </c>
      <c r="AY175" s="162" t="s">
        <v>219</v>
      </c>
    </row>
    <row r="176" spans="2:65" s="12" customFormat="1" ht="11.25">
      <c r="B176" s="161"/>
      <c r="D176" s="157" t="s">
        <v>303</v>
      </c>
      <c r="E176" s="162" t="s">
        <v>1</v>
      </c>
      <c r="F176" s="163" t="s">
        <v>2487</v>
      </c>
      <c r="H176" s="164">
        <v>-7.7490000000000006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3" customFormat="1" ht="11.25">
      <c r="B177" s="171"/>
      <c r="D177" s="157" t="s">
        <v>303</v>
      </c>
      <c r="E177" s="172" t="s">
        <v>1</v>
      </c>
      <c r="F177" s="173" t="s">
        <v>362</v>
      </c>
      <c r="H177" s="174">
        <v>46.582999999999991</v>
      </c>
      <c r="I177" s="175"/>
      <c r="J177" s="175"/>
      <c r="M177" s="171"/>
      <c r="N177" s="176"/>
      <c r="X177" s="177"/>
      <c r="AT177" s="172" t="s">
        <v>303</v>
      </c>
      <c r="AU177" s="172" t="s">
        <v>93</v>
      </c>
      <c r="AV177" s="13" t="s">
        <v>158</v>
      </c>
      <c r="AW177" s="13" t="s">
        <v>4</v>
      </c>
      <c r="AX177" s="13" t="s">
        <v>87</v>
      </c>
      <c r="AY177" s="172" t="s">
        <v>219</v>
      </c>
    </row>
    <row r="178" spans="2:65" s="1" customFormat="1" ht="33" customHeight="1">
      <c r="B178" s="30"/>
      <c r="C178" s="142" t="s">
        <v>284</v>
      </c>
      <c r="D178" s="142" t="s">
        <v>220</v>
      </c>
      <c r="E178" s="143" t="s">
        <v>444</v>
      </c>
      <c r="F178" s="144" t="s">
        <v>445</v>
      </c>
      <c r="G178" s="145" t="s">
        <v>398</v>
      </c>
      <c r="H178" s="146">
        <v>5.6580000000000004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0</v>
      </c>
      <c r="V178" s="153">
        <f>U178*H178</f>
        <v>0</v>
      </c>
      <c r="W178" s="153">
        <v>0</v>
      </c>
      <c r="X178" s="154">
        <f>W178*H178</f>
        <v>0</v>
      </c>
      <c r="AR178" s="155" t="s">
        <v>158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158</v>
      </c>
      <c r="BM178" s="155" t="s">
        <v>2488</v>
      </c>
    </row>
    <row r="179" spans="2:65" s="1" customFormat="1" ht="29.25">
      <c r="B179" s="30"/>
      <c r="D179" s="157" t="s">
        <v>226</v>
      </c>
      <c r="F179" s="158" t="s">
        <v>447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22.5">
      <c r="B180" s="161"/>
      <c r="D180" s="157" t="s">
        <v>303</v>
      </c>
      <c r="E180" s="162" t="s">
        <v>1</v>
      </c>
      <c r="F180" s="163" t="s">
        <v>2489</v>
      </c>
      <c r="H180" s="164">
        <v>6.4332000000000003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80</v>
      </c>
      <c r="AY180" s="162" t="s">
        <v>219</v>
      </c>
    </row>
    <row r="181" spans="2:65" s="12" customFormat="1" ht="11.25">
      <c r="B181" s="161"/>
      <c r="D181" s="157" t="s">
        <v>303</v>
      </c>
      <c r="E181" s="162" t="s">
        <v>1</v>
      </c>
      <c r="F181" s="163" t="s">
        <v>2490</v>
      </c>
      <c r="H181" s="164">
        <v>-0.77490000000000014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3" customFormat="1" ht="11.25">
      <c r="B182" s="171"/>
      <c r="D182" s="157" t="s">
        <v>303</v>
      </c>
      <c r="E182" s="172" t="s">
        <v>1</v>
      </c>
      <c r="F182" s="173" t="s">
        <v>362</v>
      </c>
      <c r="H182" s="174">
        <v>5.6583000000000006</v>
      </c>
      <c r="I182" s="175"/>
      <c r="J182" s="175"/>
      <c r="M182" s="171"/>
      <c r="N182" s="176"/>
      <c r="X182" s="177"/>
      <c r="AT182" s="172" t="s">
        <v>303</v>
      </c>
      <c r="AU182" s="172" t="s">
        <v>93</v>
      </c>
      <c r="AV182" s="13" t="s">
        <v>158</v>
      </c>
      <c r="AW182" s="13" t="s">
        <v>4</v>
      </c>
      <c r="AX182" s="13" t="s">
        <v>87</v>
      </c>
      <c r="AY182" s="172" t="s">
        <v>219</v>
      </c>
    </row>
    <row r="183" spans="2:65" s="1" customFormat="1" ht="33" customHeight="1">
      <c r="B183" s="30"/>
      <c r="C183" s="142" t="s">
        <v>291</v>
      </c>
      <c r="D183" s="142" t="s">
        <v>220</v>
      </c>
      <c r="E183" s="143" t="s">
        <v>450</v>
      </c>
      <c r="F183" s="144" t="s">
        <v>451</v>
      </c>
      <c r="G183" s="145" t="s">
        <v>398</v>
      </c>
      <c r="H183" s="146">
        <v>5.6580000000000004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2491</v>
      </c>
    </row>
    <row r="184" spans="2:65" s="1" customFormat="1" ht="29.25">
      <c r="B184" s="30"/>
      <c r="D184" s="157" t="s">
        <v>226</v>
      </c>
      <c r="F184" s="158" t="s">
        <v>453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22.5">
      <c r="B185" s="161"/>
      <c r="D185" s="157" t="s">
        <v>303</v>
      </c>
      <c r="E185" s="162" t="s">
        <v>1</v>
      </c>
      <c r="F185" s="163" t="s">
        <v>2489</v>
      </c>
      <c r="H185" s="164">
        <v>6.4332000000000003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80</v>
      </c>
      <c r="AY185" s="162" t="s">
        <v>219</v>
      </c>
    </row>
    <row r="186" spans="2:65" s="12" customFormat="1" ht="11.25">
      <c r="B186" s="161"/>
      <c r="D186" s="157" t="s">
        <v>303</v>
      </c>
      <c r="E186" s="162" t="s">
        <v>1</v>
      </c>
      <c r="F186" s="163" t="s">
        <v>2490</v>
      </c>
      <c r="H186" s="164">
        <v>-0.77490000000000014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80</v>
      </c>
      <c r="AY186" s="162" t="s">
        <v>219</v>
      </c>
    </row>
    <row r="187" spans="2:65" s="13" customFormat="1" ht="11.25">
      <c r="B187" s="171"/>
      <c r="D187" s="157" t="s">
        <v>303</v>
      </c>
      <c r="E187" s="172" t="s">
        <v>1</v>
      </c>
      <c r="F187" s="173" t="s">
        <v>362</v>
      </c>
      <c r="H187" s="174">
        <v>5.6583000000000006</v>
      </c>
      <c r="I187" s="175"/>
      <c r="J187" s="175"/>
      <c r="M187" s="171"/>
      <c r="N187" s="176"/>
      <c r="X187" s="177"/>
      <c r="AT187" s="172" t="s">
        <v>303</v>
      </c>
      <c r="AU187" s="172" t="s">
        <v>93</v>
      </c>
      <c r="AV187" s="13" t="s">
        <v>158</v>
      </c>
      <c r="AW187" s="13" t="s">
        <v>4</v>
      </c>
      <c r="AX187" s="13" t="s">
        <v>87</v>
      </c>
      <c r="AY187" s="172" t="s">
        <v>219</v>
      </c>
    </row>
    <row r="188" spans="2:65" s="1" customFormat="1" ht="21.75" customHeight="1">
      <c r="B188" s="30"/>
      <c r="C188" s="142" t="s">
        <v>298</v>
      </c>
      <c r="D188" s="142" t="s">
        <v>220</v>
      </c>
      <c r="E188" s="143" t="s">
        <v>2074</v>
      </c>
      <c r="F188" s="144" t="s">
        <v>2075</v>
      </c>
      <c r="G188" s="145" t="s">
        <v>353</v>
      </c>
      <c r="H188" s="146">
        <v>307.14</v>
      </c>
      <c r="I188" s="147"/>
      <c r="J188" s="147"/>
      <c r="K188" s="148">
        <f>ROUND(P188*H188,2)</f>
        <v>0</v>
      </c>
      <c r="L188" s="149"/>
      <c r="M188" s="30"/>
      <c r="N188" s="150" t="s">
        <v>1</v>
      </c>
      <c r="O188" s="151" t="s">
        <v>43</v>
      </c>
      <c r="P188" s="152">
        <f>I188+J188</f>
        <v>0</v>
      </c>
      <c r="Q188" s="152">
        <f>ROUND(I188*H188,2)</f>
        <v>0</v>
      </c>
      <c r="R188" s="152">
        <f>ROUND(J188*H188,2)</f>
        <v>0</v>
      </c>
      <c r="T188" s="153">
        <f>S188*H188</f>
        <v>0</v>
      </c>
      <c r="U188" s="153">
        <v>8.4000000000000003E-4</v>
      </c>
      <c r="V188" s="153">
        <f>U188*H188</f>
        <v>0.25799759999999999</v>
      </c>
      <c r="W188" s="153">
        <v>0</v>
      </c>
      <c r="X188" s="154">
        <f>W188*H188</f>
        <v>0</v>
      </c>
      <c r="AR188" s="155" t="s">
        <v>158</v>
      </c>
      <c r="AT188" s="155" t="s">
        <v>220</v>
      </c>
      <c r="AU188" s="155" t="s">
        <v>93</v>
      </c>
      <c r="AY188" s="15" t="s">
        <v>219</v>
      </c>
      <c r="BE188" s="156">
        <f>IF(O188="základní",K188,0)</f>
        <v>0</v>
      </c>
      <c r="BF188" s="156">
        <f>IF(O188="snížená",K188,0)</f>
        <v>0</v>
      </c>
      <c r="BG188" s="156">
        <f>IF(O188="zákl. přenesená",K188,0)</f>
        <v>0</v>
      </c>
      <c r="BH188" s="156">
        <f>IF(O188="sníž. přenesená",K188,0)</f>
        <v>0</v>
      </c>
      <c r="BI188" s="156">
        <f>IF(O188="nulová",K188,0)</f>
        <v>0</v>
      </c>
      <c r="BJ188" s="15" t="s">
        <v>87</v>
      </c>
      <c r="BK188" s="156">
        <f>ROUND(P188*H188,2)</f>
        <v>0</v>
      </c>
      <c r="BL188" s="15" t="s">
        <v>158</v>
      </c>
      <c r="BM188" s="155" t="s">
        <v>2492</v>
      </c>
    </row>
    <row r="189" spans="2:65" s="1" customFormat="1" ht="19.5">
      <c r="B189" s="30"/>
      <c r="D189" s="157" t="s">
        <v>226</v>
      </c>
      <c r="F189" s="158" t="s">
        <v>2077</v>
      </c>
      <c r="I189" s="159"/>
      <c r="J189" s="159"/>
      <c r="M189" s="30"/>
      <c r="N189" s="160"/>
      <c r="X189" s="54"/>
      <c r="AT189" s="15" t="s">
        <v>226</v>
      </c>
      <c r="AU189" s="15" t="s">
        <v>93</v>
      </c>
    </row>
    <row r="190" spans="2:65" s="12" customFormat="1" ht="11.25">
      <c r="B190" s="161"/>
      <c r="D190" s="157" t="s">
        <v>303</v>
      </c>
      <c r="E190" s="162" t="s">
        <v>1</v>
      </c>
      <c r="F190" s="163" t="s">
        <v>2493</v>
      </c>
      <c r="H190" s="164">
        <v>307.14</v>
      </c>
      <c r="I190" s="165"/>
      <c r="J190" s="165"/>
      <c r="M190" s="161"/>
      <c r="N190" s="166"/>
      <c r="X190" s="167"/>
      <c r="AT190" s="162" t="s">
        <v>303</v>
      </c>
      <c r="AU190" s="162" t="s">
        <v>93</v>
      </c>
      <c r="AV190" s="12" t="s">
        <v>93</v>
      </c>
      <c r="AW190" s="12" t="s">
        <v>5</v>
      </c>
      <c r="AX190" s="12" t="s">
        <v>87</v>
      </c>
      <c r="AY190" s="162" t="s">
        <v>219</v>
      </c>
    </row>
    <row r="191" spans="2:65" s="1" customFormat="1" ht="24.2" customHeight="1">
      <c r="B191" s="30"/>
      <c r="C191" s="142" t="s">
        <v>306</v>
      </c>
      <c r="D191" s="142" t="s">
        <v>220</v>
      </c>
      <c r="E191" s="143" t="s">
        <v>2079</v>
      </c>
      <c r="F191" s="144" t="s">
        <v>2080</v>
      </c>
      <c r="G191" s="145" t="s">
        <v>353</v>
      </c>
      <c r="H191" s="146">
        <v>307.14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2494</v>
      </c>
    </row>
    <row r="192" spans="2:65" s="1" customFormat="1" ht="29.25">
      <c r="B192" s="30"/>
      <c r="D192" s="157" t="s">
        <v>226</v>
      </c>
      <c r="F192" s="158" t="s">
        <v>2082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2493</v>
      </c>
      <c r="H193" s="164">
        <v>307.14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87</v>
      </c>
      <c r="AY193" s="162" t="s">
        <v>219</v>
      </c>
    </row>
    <row r="194" spans="2:65" s="1" customFormat="1" ht="24.2" customHeight="1">
      <c r="B194" s="30"/>
      <c r="C194" s="142" t="s">
        <v>313</v>
      </c>
      <c r="D194" s="142" t="s">
        <v>220</v>
      </c>
      <c r="E194" s="143" t="s">
        <v>513</v>
      </c>
      <c r="F194" s="144" t="s">
        <v>514</v>
      </c>
      <c r="G194" s="145" t="s">
        <v>398</v>
      </c>
      <c r="H194" s="146">
        <v>203.69900000000001</v>
      </c>
      <c r="I194" s="147"/>
      <c r="J194" s="147"/>
      <c r="K194" s="148">
        <f>ROUND(P194*H194,2)</f>
        <v>0</v>
      </c>
      <c r="L194" s="149"/>
      <c r="M194" s="30"/>
      <c r="N194" s="150" t="s">
        <v>1</v>
      </c>
      <c r="O194" s="151" t="s">
        <v>43</v>
      </c>
      <c r="P194" s="152">
        <f>I194+J194</f>
        <v>0</v>
      </c>
      <c r="Q194" s="152">
        <f>ROUND(I194*H194,2)</f>
        <v>0</v>
      </c>
      <c r="R194" s="152">
        <f>ROUND(J194*H194,2)</f>
        <v>0</v>
      </c>
      <c r="T194" s="153">
        <f>S194*H194</f>
        <v>0</v>
      </c>
      <c r="U194" s="153">
        <v>0</v>
      </c>
      <c r="V194" s="153">
        <f>U194*H194</f>
        <v>0</v>
      </c>
      <c r="W194" s="153">
        <v>0</v>
      </c>
      <c r="X194" s="154">
        <f>W194*H194</f>
        <v>0</v>
      </c>
      <c r="AR194" s="155" t="s">
        <v>158</v>
      </c>
      <c r="AT194" s="155" t="s">
        <v>220</v>
      </c>
      <c r="AU194" s="155" t="s">
        <v>93</v>
      </c>
      <c r="AY194" s="15" t="s">
        <v>219</v>
      </c>
      <c r="BE194" s="156">
        <f>IF(O194="základní",K194,0)</f>
        <v>0</v>
      </c>
      <c r="BF194" s="156">
        <f>IF(O194="snížená",K194,0)</f>
        <v>0</v>
      </c>
      <c r="BG194" s="156">
        <f>IF(O194="zákl. přenesená",K194,0)</f>
        <v>0</v>
      </c>
      <c r="BH194" s="156">
        <f>IF(O194="sníž. přenesená",K194,0)</f>
        <v>0</v>
      </c>
      <c r="BI194" s="156">
        <f>IF(O194="nulová",K194,0)</f>
        <v>0</v>
      </c>
      <c r="BJ194" s="15" t="s">
        <v>87</v>
      </c>
      <c r="BK194" s="156">
        <f>ROUND(P194*H194,2)</f>
        <v>0</v>
      </c>
      <c r="BL194" s="15" t="s">
        <v>158</v>
      </c>
      <c r="BM194" s="155" t="s">
        <v>2495</v>
      </c>
    </row>
    <row r="195" spans="2:65" s="1" customFormat="1" ht="39">
      <c r="B195" s="30"/>
      <c r="D195" s="157" t="s">
        <v>226</v>
      </c>
      <c r="F195" s="158" t="s">
        <v>516</v>
      </c>
      <c r="I195" s="159"/>
      <c r="J195" s="159"/>
      <c r="M195" s="30"/>
      <c r="N195" s="160"/>
      <c r="X195" s="54"/>
      <c r="AT195" s="15" t="s">
        <v>226</v>
      </c>
      <c r="AU195" s="15" t="s">
        <v>93</v>
      </c>
    </row>
    <row r="196" spans="2:65" s="12" customFormat="1" ht="22.5">
      <c r="B196" s="161"/>
      <c r="D196" s="157" t="s">
        <v>303</v>
      </c>
      <c r="E196" s="162" t="s">
        <v>1</v>
      </c>
      <c r="F196" s="163" t="s">
        <v>2496</v>
      </c>
      <c r="H196" s="164">
        <v>231.59520000000001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80</v>
      </c>
      <c r="AY196" s="162" t="s">
        <v>219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2497</v>
      </c>
      <c r="H197" s="164">
        <v>-27.896400000000003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3" customFormat="1" ht="11.25">
      <c r="B198" s="171"/>
      <c r="D198" s="157" t="s">
        <v>303</v>
      </c>
      <c r="E198" s="172" t="s">
        <v>1</v>
      </c>
      <c r="F198" s="173" t="s">
        <v>362</v>
      </c>
      <c r="H198" s="174">
        <v>203.69880000000001</v>
      </c>
      <c r="I198" s="175"/>
      <c r="J198" s="175"/>
      <c r="M198" s="171"/>
      <c r="N198" s="176"/>
      <c r="X198" s="177"/>
      <c r="AT198" s="172" t="s">
        <v>303</v>
      </c>
      <c r="AU198" s="172" t="s">
        <v>93</v>
      </c>
      <c r="AV198" s="13" t="s">
        <v>158</v>
      </c>
      <c r="AW198" s="13" t="s">
        <v>4</v>
      </c>
      <c r="AX198" s="13" t="s">
        <v>87</v>
      </c>
      <c r="AY198" s="172" t="s">
        <v>219</v>
      </c>
    </row>
    <row r="199" spans="2:65" s="1" customFormat="1" ht="24.2" customHeight="1">
      <c r="B199" s="30"/>
      <c r="C199" s="142" t="s">
        <v>318</v>
      </c>
      <c r="D199" s="142" t="s">
        <v>220</v>
      </c>
      <c r="E199" s="143" t="s">
        <v>521</v>
      </c>
      <c r="F199" s="144" t="s">
        <v>522</v>
      </c>
      <c r="G199" s="145" t="s">
        <v>398</v>
      </c>
      <c r="H199" s="146">
        <v>22.632999999999999</v>
      </c>
      <c r="I199" s="147"/>
      <c r="J199" s="147"/>
      <c r="K199" s="148">
        <f>ROUND(P199*H199,2)</f>
        <v>0</v>
      </c>
      <c r="L199" s="149"/>
      <c r="M199" s="30"/>
      <c r="N199" s="150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0</v>
      </c>
      <c r="V199" s="153">
        <f>U199*H199</f>
        <v>0</v>
      </c>
      <c r="W199" s="153">
        <v>0</v>
      </c>
      <c r="X199" s="154">
        <f>W199*H199</f>
        <v>0</v>
      </c>
      <c r="AR199" s="155" t="s">
        <v>158</v>
      </c>
      <c r="AT199" s="155" t="s">
        <v>220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158</v>
      </c>
      <c r="BM199" s="155" t="s">
        <v>2498</v>
      </c>
    </row>
    <row r="200" spans="2:65" s="1" customFormat="1" ht="39">
      <c r="B200" s="30"/>
      <c r="D200" s="157" t="s">
        <v>226</v>
      </c>
      <c r="F200" s="158" t="s">
        <v>524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22.5">
      <c r="B201" s="161"/>
      <c r="D201" s="157" t="s">
        <v>303</v>
      </c>
      <c r="E201" s="162" t="s">
        <v>1</v>
      </c>
      <c r="F201" s="163" t="s">
        <v>2499</v>
      </c>
      <c r="H201" s="164">
        <v>25.732800000000001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2" customFormat="1" ht="11.25">
      <c r="B202" s="161"/>
      <c r="D202" s="157" t="s">
        <v>303</v>
      </c>
      <c r="E202" s="162" t="s">
        <v>1</v>
      </c>
      <c r="F202" s="163" t="s">
        <v>2500</v>
      </c>
      <c r="H202" s="164">
        <v>-3.0996000000000006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3" customFormat="1" ht="11.25">
      <c r="B203" s="171"/>
      <c r="D203" s="157" t="s">
        <v>303</v>
      </c>
      <c r="E203" s="172" t="s">
        <v>1</v>
      </c>
      <c r="F203" s="173" t="s">
        <v>362</v>
      </c>
      <c r="H203" s="174">
        <v>22.633200000000002</v>
      </c>
      <c r="I203" s="175"/>
      <c r="J203" s="175"/>
      <c r="M203" s="171"/>
      <c r="N203" s="176"/>
      <c r="X203" s="177"/>
      <c r="AT203" s="172" t="s">
        <v>303</v>
      </c>
      <c r="AU203" s="172" t="s">
        <v>93</v>
      </c>
      <c r="AV203" s="13" t="s">
        <v>158</v>
      </c>
      <c r="AW203" s="13" t="s">
        <v>4</v>
      </c>
      <c r="AX203" s="13" t="s">
        <v>87</v>
      </c>
      <c r="AY203" s="172" t="s">
        <v>219</v>
      </c>
    </row>
    <row r="204" spans="2:65" s="1" customFormat="1" ht="33" customHeight="1">
      <c r="B204" s="30"/>
      <c r="C204" s="142" t="s">
        <v>323</v>
      </c>
      <c r="D204" s="142" t="s">
        <v>220</v>
      </c>
      <c r="E204" s="143" t="s">
        <v>529</v>
      </c>
      <c r="F204" s="144" t="s">
        <v>530</v>
      </c>
      <c r="G204" s="145" t="s">
        <v>398</v>
      </c>
      <c r="H204" s="146">
        <v>203.69900000000001</v>
      </c>
      <c r="I204" s="147"/>
      <c r="J204" s="147"/>
      <c r="K204" s="148">
        <f>ROUND(P204*H204,2)</f>
        <v>0</v>
      </c>
      <c r="L204" s="149"/>
      <c r="M204" s="30"/>
      <c r="N204" s="150" t="s">
        <v>1</v>
      </c>
      <c r="O204" s="151" t="s">
        <v>43</v>
      </c>
      <c r="P204" s="152">
        <f>I204+J204</f>
        <v>0</v>
      </c>
      <c r="Q204" s="152">
        <f>ROUND(I204*H204,2)</f>
        <v>0</v>
      </c>
      <c r="R204" s="152">
        <f>ROUND(J204*H204,2)</f>
        <v>0</v>
      </c>
      <c r="T204" s="153">
        <f>S204*H204</f>
        <v>0</v>
      </c>
      <c r="U204" s="153">
        <v>0</v>
      </c>
      <c r="V204" s="153">
        <f>U204*H204</f>
        <v>0</v>
      </c>
      <c r="W204" s="153">
        <v>0</v>
      </c>
      <c r="X204" s="154">
        <f>W204*H204</f>
        <v>0</v>
      </c>
      <c r="AR204" s="155" t="s">
        <v>158</v>
      </c>
      <c r="AT204" s="155" t="s">
        <v>220</v>
      </c>
      <c r="AU204" s="155" t="s">
        <v>93</v>
      </c>
      <c r="AY204" s="15" t="s">
        <v>219</v>
      </c>
      <c r="BE204" s="156">
        <f>IF(O204="základní",K204,0)</f>
        <v>0</v>
      </c>
      <c r="BF204" s="156">
        <f>IF(O204="snížená",K204,0)</f>
        <v>0</v>
      </c>
      <c r="BG204" s="156">
        <f>IF(O204="zákl. přenesená",K204,0)</f>
        <v>0</v>
      </c>
      <c r="BH204" s="156">
        <f>IF(O204="sníž. přenesená",K204,0)</f>
        <v>0</v>
      </c>
      <c r="BI204" s="156">
        <f>IF(O204="nulová",K204,0)</f>
        <v>0</v>
      </c>
      <c r="BJ204" s="15" t="s">
        <v>87</v>
      </c>
      <c r="BK204" s="156">
        <f>ROUND(P204*H204,2)</f>
        <v>0</v>
      </c>
      <c r="BL204" s="15" t="s">
        <v>158</v>
      </c>
      <c r="BM204" s="155" t="s">
        <v>2501</v>
      </c>
    </row>
    <row r="205" spans="2:65" s="1" customFormat="1" ht="39">
      <c r="B205" s="30"/>
      <c r="D205" s="157" t="s">
        <v>226</v>
      </c>
      <c r="F205" s="158" t="s">
        <v>532</v>
      </c>
      <c r="I205" s="159"/>
      <c r="J205" s="159"/>
      <c r="M205" s="30"/>
      <c r="N205" s="160"/>
      <c r="X205" s="54"/>
      <c r="AT205" s="15" t="s">
        <v>226</v>
      </c>
      <c r="AU205" s="15" t="s">
        <v>93</v>
      </c>
    </row>
    <row r="206" spans="2:65" s="12" customFormat="1" ht="22.5">
      <c r="B206" s="161"/>
      <c r="D206" s="157" t="s">
        <v>303</v>
      </c>
      <c r="E206" s="162" t="s">
        <v>1</v>
      </c>
      <c r="F206" s="163" t="s">
        <v>2502</v>
      </c>
      <c r="H206" s="164">
        <v>231.59520000000001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80</v>
      </c>
      <c r="AY206" s="162" t="s">
        <v>219</v>
      </c>
    </row>
    <row r="207" spans="2:65" s="12" customFormat="1" ht="11.25">
      <c r="B207" s="161"/>
      <c r="D207" s="157" t="s">
        <v>303</v>
      </c>
      <c r="E207" s="162" t="s">
        <v>1</v>
      </c>
      <c r="F207" s="163" t="s">
        <v>2497</v>
      </c>
      <c r="H207" s="164">
        <v>-27.896400000000003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80</v>
      </c>
      <c r="AY207" s="162" t="s">
        <v>219</v>
      </c>
    </row>
    <row r="208" spans="2:65" s="13" customFormat="1" ht="11.25">
      <c r="B208" s="171"/>
      <c r="D208" s="157" t="s">
        <v>303</v>
      </c>
      <c r="E208" s="172" t="s">
        <v>1</v>
      </c>
      <c r="F208" s="173" t="s">
        <v>362</v>
      </c>
      <c r="H208" s="174">
        <v>203.69880000000001</v>
      </c>
      <c r="I208" s="175"/>
      <c r="J208" s="175"/>
      <c r="M208" s="171"/>
      <c r="N208" s="176"/>
      <c r="X208" s="177"/>
      <c r="AT208" s="172" t="s">
        <v>303</v>
      </c>
      <c r="AU208" s="172" t="s">
        <v>93</v>
      </c>
      <c r="AV208" s="13" t="s">
        <v>158</v>
      </c>
      <c r="AW208" s="13" t="s">
        <v>4</v>
      </c>
      <c r="AX208" s="13" t="s">
        <v>87</v>
      </c>
      <c r="AY208" s="172" t="s">
        <v>219</v>
      </c>
    </row>
    <row r="209" spans="2:65" s="1" customFormat="1" ht="33" customHeight="1">
      <c r="B209" s="30"/>
      <c r="C209" s="142" t="s">
        <v>8</v>
      </c>
      <c r="D209" s="142" t="s">
        <v>220</v>
      </c>
      <c r="E209" s="143" t="s">
        <v>534</v>
      </c>
      <c r="F209" s="144" t="s">
        <v>535</v>
      </c>
      <c r="G209" s="145" t="s">
        <v>398</v>
      </c>
      <c r="H209" s="146">
        <v>22.632999999999999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2503</v>
      </c>
    </row>
    <row r="210" spans="2:65" s="1" customFormat="1" ht="39">
      <c r="B210" s="30"/>
      <c r="D210" s="157" t="s">
        <v>226</v>
      </c>
      <c r="F210" s="158" t="s">
        <v>537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2504</v>
      </c>
      <c r="H211" s="164">
        <v>25.732800000000001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2500</v>
      </c>
      <c r="H212" s="164">
        <v>-3.0996000000000006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22.633200000000002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37.9" customHeight="1">
      <c r="B214" s="30"/>
      <c r="C214" s="142" t="s">
        <v>464</v>
      </c>
      <c r="D214" s="142" t="s">
        <v>220</v>
      </c>
      <c r="E214" s="143" t="s">
        <v>1034</v>
      </c>
      <c r="F214" s="144" t="s">
        <v>1035</v>
      </c>
      <c r="G214" s="145" t="s">
        <v>398</v>
      </c>
      <c r="H214" s="146">
        <v>31.530999999999999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2505</v>
      </c>
    </row>
    <row r="215" spans="2:65" s="1" customFormat="1" ht="39">
      <c r="B215" s="30"/>
      <c r="D215" s="157" t="s">
        <v>226</v>
      </c>
      <c r="F215" s="158" t="s">
        <v>1037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11.25">
      <c r="B216" s="161"/>
      <c r="D216" s="157" t="s">
        <v>303</v>
      </c>
      <c r="E216" s="162" t="s">
        <v>1</v>
      </c>
      <c r="F216" s="163" t="s">
        <v>2506</v>
      </c>
      <c r="H216" s="164">
        <v>31.531000000000002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87</v>
      </c>
      <c r="AY216" s="162" t="s">
        <v>219</v>
      </c>
    </row>
    <row r="217" spans="2:65" s="1" customFormat="1" ht="37.9" customHeight="1">
      <c r="B217" s="30"/>
      <c r="C217" s="142" t="s">
        <v>470</v>
      </c>
      <c r="D217" s="142" t="s">
        <v>220</v>
      </c>
      <c r="E217" s="143" t="s">
        <v>1039</v>
      </c>
      <c r="F217" s="144" t="s">
        <v>1040</v>
      </c>
      <c r="G217" s="145" t="s">
        <v>398</v>
      </c>
      <c r="H217" s="146">
        <v>22.632999999999999</v>
      </c>
      <c r="I217" s="147"/>
      <c r="J217" s="147"/>
      <c r="K217" s="148">
        <f>ROUND(P217*H217,2)</f>
        <v>0</v>
      </c>
      <c r="L217" s="149"/>
      <c r="M217" s="30"/>
      <c r="N217" s="150" t="s">
        <v>1</v>
      </c>
      <c r="O217" s="151" t="s">
        <v>43</v>
      </c>
      <c r="P217" s="152">
        <f>I217+J217</f>
        <v>0</v>
      </c>
      <c r="Q217" s="152">
        <f>ROUND(I217*H217,2)</f>
        <v>0</v>
      </c>
      <c r="R217" s="152">
        <f>ROUND(J217*H217,2)</f>
        <v>0</v>
      </c>
      <c r="T217" s="153">
        <f>S217*H217</f>
        <v>0</v>
      </c>
      <c r="U217" s="153">
        <v>0</v>
      </c>
      <c r="V217" s="153">
        <f>U217*H217</f>
        <v>0</v>
      </c>
      <c r="W217" s="153">
        <v>0</v>
      </c>
      <c r="X217" s="154">
        <f>W217*H217</f>
        <v>0</v>
      </c>
      <c r="AR217" s="155" t="s">
        <v>158</v>
      </c>
      <c r="AT217" s="155" t="s">
        <v>220</v>
      </c>
      <c r="AU217" s="155" t="s">
        <v>93</v>
      </c>
      <c r="AY217" s="15" t="s">
        <v>219</v>
      </c>
      <c r="BE217" s="156">
        <f>IF(O217="základní",K217,0)</f>
        <v>0</v>
      </c>
      <c r="BF217" s="156">
        <f>IF(O217="snížená",K217,0)</f>
        <v>0</v>
      </c>
      <c r="BG217" s="156">
        <f>IF(O217="zákl. přenesená",K217,0)</f>
        <v>0</v>
      </c>
      <c r="BH217" s="156">
        <f>IF(O217="sníž. přenesená",K217,0)</f>
        <v>0</v>
      </c>
      <c r="BI217" s="156">
        <f>IF(O217="nulová",K217,0)</f>
        <v>0</v>
      </c>
      <c r="BJ217" s="15" t="s">
        <v>87</v>
      </c>
      <c r="BK217" s="156">
        <f>ROUND(P217*H217,2)</f>
        <v>0</v>
      </c>
      <c r="BL217" s="15" t="s">
        <v>158</v>
      </c>
      <c r="BM217" s="155" t="s">
        <v>2507</v>
      </c>
    </row>
    <row r="218" spans="2:65" s="1" customFormat="1" ht="39">
      <c r="B218" s="30"/>
      <c r="D218" s="157" t="s">
        <v>226</v>
      </c>
      <c r="F218" s="158" t="s">
        <v>1042</v>
      </c>
      <c r="I218" s="159"/>
      <c r="J218" s="159"/>
      <c r="M218" s="30"/>
      <c r="N218" s="160"/>
      <c r="X218" s="54"/>
      <c r="AT218" s="15" t="s">
        <v>226</v>
      </c>
      <c r="AU218" s="15" t="s">
        <v>93</v>
      </c>
    </row>
    <row r="219" spans="2:65" s="12" customFormat="1" ht="22.5">
      <c r="B219" s="161"/>
      <c r="D219" s="157" t="s">
        <v>303</v>
      </c>
      <c r="E219" s="162" t="s">
        <v>1</v>
      </c>
      <c r="F219" s="163" t="s">
        <v>2504</v>
      </c>
      <c r="H219" s="164">
        <v>25.732800000000001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80</v>
      </c>
      <c r="AY219" s="162" t="s">
        <v>219</v>
      </c>
    </row>
    <row r="220" spans="2:65" s="12" customFormat="1" ht="11.25">
      <c r="B220" s="161"/>
      <c r="D220" s="157" t="s">
        <v>303</v>
      </c>
      <c r="E220" s="162" t="s">
        <v>1</v>
      </c>
      <c r="F220" s="163" t="s">
        <v>2500</v>
      </c>
      <c r="H220" s="164">
        <v>-3.0996000000000006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3" customFormat="1" ht="11.25">
      <c r="B221" s="171"/>
      <c r="D221" s="157" t="s">
        <v>303</v>
      </c>
      <c r="E221" s="172" t="s">
        <v>1</v>
      </c>
      <c r="F221" s="173" t="s">
        <v>362</v>
      </c>
      <c r="H221" s="174">
        <v>22.633200000000002</v>
      </c>
      <c r="I221" s="175"/>
      <c r="J221" s="175"/>
      <c r="M221" s="171"/>
      <c r="N221" s="176"/>
      <c r="X221" s="177"/>
      <c r="AT221" s="172" t="s">
        <v>303</v>
      </c>
      <c r="AU221" s="172" t="s">
        <v>93</v>
      </c>
      <c r="AV221" s="13" t="s">
        <v>158</v>
      </c>
      <c r="AW221" s="13" t="s">
        <v>4</v>
      </c>
      <c r="AX221" s="13" t="s">
        <v>87</v>
      </c>
      <c r="AY221" s="172" t="s">
        <v>219</v>
      </c>
    </row>
    <row r="222" spans="2:65" s="1" customFormat="1" ht="24.2" customHeight="1">
      <c r="B222" s="30"/>
      <c r="C222" s="142" t="s">
        <v>474</v>
      </c>
      <c r="D222" s="142" t="s">
        <v>220</v>
      </c>
      <c r="E222" s="143" t="s">
        <v>1043</v>
      </c>
      <c r="F222" s="144" t="s">
        <v>1044</v>
      </c>
      <c r="G222" s="145" t="s">
        <v>398</v>
      </c>
      <c r="H222" s="146">
        <v>204.768</v>
      </c>
      <c r="I222" s="147"/>
      <c r="J222" s="147"/>
      <c r="K222" s="148">
        <f>ROUND(P222*H222,2)</f>
        <v>0</v>
      </c>
      <c r="L222" s="149"/>
      <c r="M222" s="30"/>
      <c r="N222" s="150" t="s">
        <v>1</v>
      </c>
      <c r="O222" s="151" t="s">
        <v>43</v>
      </c>
      <c r="P222" s="152">
        <f>I222+J222</f>
        <v>0</v>
      </c>
      <c r="Q222" s="152">
        <f>ROUND(I222*H222,2)</f>
        <v>0</v>
      </c>
      <c r="R222" s="152">
        <f>ROUND(J222*H222,2)</f>
        <v>0</v>
      </c>
      <c r="T222" s="153">
        <f>S222*H222</f>
        <v>0</v>
      </c>
      <c r="U222" s="153">
        <v>0</v>
      </c>
      <c r="V222" s="153">
        <f>U222*H222</f>
        <v>0</v>
      </c>
      <c r="W222" s="153">
        <v>0</v>
      </c>
      <c r="X222" s="154">
        <f>W222*H222</f>
        <v>0</v>
      </c>
      <c r="AR222" s="155" t="s">
        <v>158</v>
      </c>
      <c r="AT222" s="155" t="s">
        <v>220</v>
      </c>
      <c r="AU222" s="155" t="s">
        <v>93</v>
      </c>
      <c r="AY222" s="15" t="s">
        <v>219</v>
      </c>
      <c r="BE222" s="156">
        <f>IF(O222="základní",K222,0)</f>
        <v>0</v>
      </c>
      <c r="BF222" s="156">
        <f>IF(O222="snížená",K222,0)</f>
        <v>0</v>
      </c>
      <c r="BG222" s="156">
        <f>IF(O222="zákl. přenesená",K222,0)</f>
        <v>0</v>
      </c>
      <c r="BH222" s="156">
        <f>IF(O222="sníž. přenesená",K222,0)</f>
        <v>0</v>
      </c>
      <c r="BI222" s="156">
        <f>IF(O222="nulová",K222,0)</f>
        <v>0</v>
      </c>
      <c r="BJ222" s="15" t="s">
        <v>87</v>
      </c>
      <c r="BK222" s="156">
        <f>ROUND(P222*H222,2)</f>
        <v>0</v>
      </c>
      <c r="BL222" s="15" t="s">
        <v>158</v>
      </c>
      <c r="BM222" s="155" t="s">
        <v>2508</v>
      </c>
    </row>
    <row r="223" spans="2:65" s="1" customFormat="1" ht="29.25">
      <c r="B223" s="30"/>
      <c r="D223" s="157" t="s">
        <v>226</v>
      </c>
      <c r="F223" s="158" t="s">
        <v>1046</v>
      </c>
      <c r="I223" s="159"/>
      <c r="J223" s="159"/>
      <c r="M223" s="30"/>
      <c r="N223" s="160"/>
      <c r="X223" s="54"/>
      <c r="AT223" s="15" t="s">
        <v>226</v>
      </c>
      <c r="AU223" s="15" t="s">
        <v>93</v>
      </c>
    </row>
    <row r="224" spans="2:65" s="12" customFormat="1" ht="22.5">
      <c r="B224" s="161"/>
      <c r="D224" s="157" t="s">
        <v>303</v>
      </c>
      <c r="E224" s="162" t="s">
        <v>1</v>
      </c>
      <c r="F224" s="163" t="s">
        <v>2509</v>
      </c>
      <c r="H224" s="164">
        <v>231.59520000000001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80</v>
      </c>
      <c r="AY224" s="162" t="s">
        <v>219</v>
      </c>
    </row>
    <row r="225" spans="2:65" s="12" customFormat="1" ht="11.25">
      <c r="B225" s="161"/>
      <c r="D225" s="157" t="s">
        <v>303</v>
      </c>
      <c r="E225" s="162" t="s">
        <v>1</v>
      </c>
      <c r="F225" s="163" t="s">
        <v>2510</v>
      </c>
      <c r="H225" s="164">
        <v>-26.827200000000005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3" customFormat="1" ht="11.25">
      <c r="B226" s="171"/>
      <c r="D226" s="157" t="s">
        <v>303</v>
      </c>
      <c r="E226" s="172" t="s">
        <v>1</v>
      </c>
      <c r="F226" s="173" t="s">
        <v>362</v>
      </c>
      <c r="H226" s="174">
        <v>204.768</v>
      </c>
      <c r="I226" s="175"/>
      <c r="J226" s="175"/>
      <c r="M226" s="171"/>
      <c r="N226" s="176"/>
      <c r="X226" s="177"/>
      <c r="AT226" s="172" t="s">
        <v>303</v>
      </c>
      <c r="AU226" s="172" t="s">
        <v>93</v>
      </c>
      <c r="AV226" s="13" t="s">
        <v>158</v>
      </c>
      <c r="AW226" s="13" t="s">
        <v>4</v>
      </c>
      <c r="AX226" s="13" t="s">
        <v>87</v>
      </c>
      <c r="AY226" s="172" t="s">
        <v>219</v>
      </c>
    </row>
    <row r="227" spans="2:65" s="1" customFormat="1" ht="24.2" customHeight="1">
      <c r="B227" s="30"/>
      <c r="C227" s="142" t="s">
        <v>480</v>
      </c>
      <c r="D227" s="142" t="s">
        <v>220</v>
      </c>
      <c r="E227" s="143" t="s">
        <v>550</v>
      </c>
      <c r="F227" s="144" t="s">
        <v>551</v>
      </c>
      <c r="G227" s="145" t="s">
        <v>398</v>
      </c>
      <c r="H227" s="146">
        <v>22.751999999999999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2511</v>
      </c>
    </row>
    <row r="228" spans="2:65" s="1" customFormat="1" ht="29.25">
      <c r="B228" s="30"/>
      <c r="D228" s="157" t="s">
        <v>226</v>
      </c>
      <c r="F228" s="158" t="s">
        <v>553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22.5">
      <c r="B229" s="161"/>
      <c r="D229" s="157" t="s">
        <v>303</v>
      </c>
      <c r="E229" s="162" t="s">
        <v>1</v>
      </c>
      <c r="F229" s="163" t="s">
        <v>2512</v>
      </c>
      <c r="H229" s="164">
        <v>25.732800000000001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80</v>
      </c>
      <c r="AY229" s="162" t="s">
        <v>219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2513</v>
      </c>
      <c r="H230" s="164">
        <v>-2.9808000000000003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80</v>
      </c>
      <c r="AY230" s="162" t="s">
        <v>219</v>
      </c>
    </row>
    <row r="231" spans="2:65" s="13" customFormat="1" ht="11.25">
      <c r="B231" s="171"/>
      <c r="D231" s="157" t="s">
        <v>303</v>
      </c>
      <c r="E231" s="172" t="s">
        <v>1</v>
      </c>
      <c r="F231" s="173" t="s">
        <v>362</v>
      </c>
      <c r="H231" s="174">
        <v>22.752000000000002</v>
      </c>
      <c r="I231" s="175"/>
      <c r="J231" s="175"/>
      <c r="M231" s="171"/>
      <c r="N231" s="176"/>
      <c r="X231" s="177"/>
      <c r="AT231" s="172" t="s">
        <v>303</v>
      </c>
      <c r="AU231" s="172" t="s">
        <v>93</v>
      </c>
      <c r="AV231" s="13" t="s">
        <v>158</v>
      </c>
      <c r="AW231" s="13" t="s">
        <v>4</v>
      </c>
      <c r="AX231" s="13" t="s">
        <v>87</v>
      </c>
      <c r="AY231" s="172" t="s">
        <v>219</v>
      </c>
    </row>
    <row r="232" spans="2:65" s="1" customFormat="1" ht="33" customHeight="1">
      <c r="B232" s="30"/>
      <c r="C232" s="142" t="s">
        <v>485</v>
      </c>
      <c r="D232" s="142" t="s">
        <v>220</v>
      </c>
      <c r="E232" s="143" t="s">
        <v>563</v>
      </c>
      <c r="F232" s="144" t="s">
        <v>564</v>
      </c>
      <c r="G232" s="145" t="s">
        <v>565</v>
      </c>
      <c r="H232" s="146">
        <v>108.30800000000001</v>
      </c>
      <c r="I232" s="147"/>
      <c r="J232" s="147"/>
      <c r="K232" s="148">
        <f>ROUND(P232*H232,2)</f>
        <v>0</v>
      </c>
      <c r="L232" s="149"/>
      <c r="M232" s="30"/>
      <c r="N232" s="150" t="s">
        <v>1</v>
      </c>
      <c r="O232" s="151" t="s">
        <v>43</v>
      </c>
      <c r="P232" s="152">
        <f>I232+J232</f>
        <v>0</v>
      </c>
      <c r="Q232" s="152">
        <f>ROUND(I232*H232,2)</f>
        <v>0</v>
      </c>
      <c r="R232" s="152">
        <f>ROUND(J232*H232,2)</f>
        <v>0</v>
      </c>
      <c r="T232" s="153">
        <f>S232*H232</f>
        <v>0</v>
      </c>
      <c r="U232" s="153">
        <v>0</v>
      </c>
      <c r="V232" s="153">
        <f>U232*H232</f>
        <v>0</v>
      </c>
      <c r="W232" s="153">
        <v>0</v>
      </c>
      <c r="X232" s="154">
        <f>W232*H232</f>
        <v>0</v>
      </c>
      <c r="AR232" s="155" t="s">
        <v>158</v>
      </c>
      <c r="AT232" s="155" t="s">
        <v>220</v>
      </c>
      <c r="AU232" s="155" t="s">
        <v>93</v>
      </c>
      <c r="AY232" s="15" t="s">
        <v>219</v>
      </c>
      <c r="BE232" s="156">
        <f>IF(O232="základní",K232,0)</f>
        <v>0</v>
      </c>
      <c r="BF232" s="156">
        <f>IF(O232="snížená",K232,0)</f>
        <v>0</v>
      </c>
      <c r="BG232" s="156">
        <f>IF(O232="zákl. přenesená",K232,0)</f>
        <v>0</v>
      </c>
      <c r="BH232" s="156">
        <f>IF(O232="sníž. přenesená",K232,0)</f>
        <v>0</v>
      </c>
      <c r="BI232" s="156">
        <f>IF(O232="nulová",K232,0)</f>
        <v>0</v>
      </c>
      <c r="BJ232" s="15" t="s">
        <v>87</v>
      </c>
      <c r="BK232" s="156">
        <f>ROUND(P232*H232,2)</f>
        <v>0</v>
      </c>
      <c r="BL232" s="15" t="s">
        <v>158</v>
      </c>
      <c r="BM232" s="155" t="s">
        <v>2514</v>
      </c>
    </row>
    <row r="233" spans="2:65" s="1" customFormat="1" ht="29.25">
      <c r="B233" s="30"/>
      <c r="D233" s="157" t="s">
        <v>226</v>
      </c>
      <c r="F233" s="158" t="s">
        <v>567</v>
      </c>
      <c r="I233" s="159"/>
      <c r="J233" s="159"/>
      <c r="M233" s="30"/>
      <c r="N233" s="160"/>
      <c r="X233" s="54"/>
      <c r="AT233" s="15" t="s">
        <v>226</v>
      </c>
      <c r="AU233" s="15" t="s">
        <v>93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2515</v>
      </c>
      <c r="H234" s="164">
        <v>108.30800000000001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87</v>
      </c>
      <c r="AY234" s="162" t="s">
        <v>219</v>
      </c>
    </row>
    <row r="235" spans="2:65" s="1" customFormat="1" ht="16.5" customHeight="1">
      <c r="B235" s="30"/>
      <c r="C235" s="142" t="s">
        <v>491</v>
      </c>
      <c r="D235" s="142" t="s">
        <v>220</v>
      </c>
      <c r="E235" s="143" t="s">
        <v>556</v>
      </c>
      <c r="F235" s="144" t="s">
        <v>557</v>
      </c>
      <c r="G235" s="145" t="s">
        <v>398</v>
      </c>
      <c r="H235" s="146">
        <v>54.154000000000003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2516</v>
      </c>
    </row>
    <row r="236" spans="2:65" s="1" customFormat="1" ht="19.5">
      <c r="B236" s="30"/>
      <c r="D236" s="157" t="s">
        <v>226</v>
      </c>
      <c r="F236" s="158" t="s">
        <v>559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2517</v>
      </c>
      <c r="H237" s="164">
        <v>54.153999999999996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87</v>
      </c>
      <c r="AY237" s="162" t="s">
        <v>219</v>
      </c>
    </row>
    <row r="238" spans="2:65" s="1" customFormat="1" ht="24.2" customHeight="1">
      <c r="B238" s="30"/>
      <c r="C238" s="142" t="s">
        <v>496</v>
      </c>
      <c r="D238" s="142" t="s">
        <v>220</v>
      </c>
      <c r="E238" s="143" t="s">
        <v>570</v>
      </c>
      <c r="F238" s="144" t="s">
        <v>571</v>
      </c>
      <c r="G238" s="145" t="s">
        <v>398</v>
      </c>
      <c r="H238" s="146">
        <v>74.415999999999997</v>
      </c>
      <c r="I238" s="147"/>
      <c r="J238" s="147"/>
      <c r="K238" s="148">
        <f>ROUND(P238*H238,2)</f>
        <v>0</v>
      </c>
      <c r="L238" s="149"/>
      <c r="M238" s="30"/>
      <c r="N238" s="150" t="s">
        <v>1</v>
      </c>
      <c r="O238" s="151" t="s">
        <v>43</v>
      </c>
      <c r="P238" s="152">
        <f>I238+J238</f>
        <v>0</v>
      </c>
      <c r="Q238" s="152">
        <f>ROUND(I238*H238,2)</f>
        <v>0</v>
      </c>
      <c r="R238" s="152">
        <f>ROUND(J238*H238,2)</f>
        <v>0</v>
      </c>
      <c r="T238" s="153">
        <f>S238*H238</f>
        <v>0</v>
      </c>
      <c r="U238" s="153">
        <v>0</v>
      </c>
      <c r="V238" s="153">
        <f>U238*H238</f>
        <v>0</v>
      </c>
      <c r="W238" s="153">
        <v>0</v>
      </c>
      <c r="X238" s="154">
        <f>W238*H238</f>
        <v>0</v>
      </c>
      <c r="AR238" s="155" t="s">
        <v>158</v>
      </c>
      <c r="AT238" s="155" t="s">
        <v>220</v>
      </c>
      <c r="AU238" s="155" t="s">
        <v>93</v>
      </c>
      <c r="AY238" s="15" t="s">
        <v>219</v>
      </c>
      <c r="BE238" s="156">
        <f>IF(O238="základní",K238,0)</f>
        <v>0</v>
      </c>
      <c r="BF238" s="156">
        <f>IF(O238="snížená",K238,0)</f>
        <v>0</v>
      </c>
      <c r="BG238" s="156">
        <f>IF(O238="zákl. přenesená",K238,0)</f>
        <v>0</v>
      </c>
      <c r="BH238" s="156">
        <f>IF(O238="sníž. přenesená",K238,0)</f>
        <v>0</v>
      </c>
      <c r="BI238" s="156">
        <f>IF(O238="nulová",K238,0)</f>
        <v>0</v>
      </c>
      <c r="BJ238" s="15" t="s">
        <v>87</v>
      </c>
      <c r="BK238" s="156">
        <f>ROUND(P238*H238,2)</f>
        <v>0</v>
      </c>
      <c r="BL238" s="15" t="s">
        <v>158</v>
      </c>
      <c r="BM238" s="155" t="s">
        <v>2518</v>
      </c>
    </row>
    <row r="239" spans="2:65" s="1" customFormat="1" ht="29.25">
      <c r="B239" s="30"/>
      <c r="D239" s="157" t="s">
        <v>226</v>
      </c>
      <c r="F239" s="158" t="s">
        <v>573</v>
      </c>
      <c r="I239" s="159"/>
      <c r="J239" s="159"/>
      <c r="M239" s="30"/>
      <c r="N239" s="160"/>
      <c r="X239" s="54"/>
      <c r="AT239" s="15" t="s">
        <v>226</v>
      </c>
      <c r="AU239" s="15" t="s">
        <v>93</v>
      </c>
    </row>
    <row r="240" spans="2:65" s="12" customFormat="1" ht="22.5">
      <c r="B240" s="161"/>
      <c r="D240" s="157" t="s">
        <v>303</v>
      </c>
      <c r="E240" s="162" t="s">
        <v>1</v>
      </c>
      <c r="F240" s="163" t="s">
        <v>2519</v>
      </c>
      <c r="H240" s="164">
        <v>128.66399999999999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2" customFormat="1" ht="11.25">
      <c r="B241" s="161"/>
      <c r="D241" s="157" t="s">
        <v>303</v>
      </c>
      <c r="E241" s="162" t="s">
        <v>1</v>
      </c>
      <c r="F241" s="163" t="s">
        <v>2520</v>
      </c>
      <c r="H241" s="164">
        <v>-15.498000000000001</v>
      </c>
      <c r="I241" s="165"/>
      <c r="J241" s="165"/>
      <c r="M241" s="161"/>
      <c r="N241" s="166"/>
      <c r="X241" s="167"/>
      <c r="AT241" s="162" t="s">
        <v>303</v>
      </c>
      <c r="AU241" s="162" t="s">
        <v>93</v>
      </c>
      <c r="AV241" s="12" t="s">
        <v>93</v>
      </c>
      <c r="AW241" s="12" t="s">
        <v>5</v>
      </c>
      <c r="AX241" s="12" t="s">
        <v>80</v>
      </c>
      <c r="AY241" s="162" t="s">
        <v>219</v>
      </c>
    </row>
    <row r="242" spans="2:65" s="12" customFormat="1" ht="11.25">
      <c r="B242" s="161"/>
      <c r="D242" s="157" t="s">
        <v>303</v>
      </c>
      <c r="E242" s="162" t="s">
        <v>1</v>
      </c>
      <c r="F242" s="163" t="s">
        <v>2521</v>
      </c>
      <c r="H242" s="164">
        <v>-38.25</v>
      </c>
      <c r="I242" s="165"/>
      <c r="J242" s="165"/>
      <c r="M242" s="161"/>
      <c r="N242" s="166"/>
      <c r="X242" s="167"/>
      <c r="AT242" s="162" t="s">
        <v>303</v>
      </c>
      <c r="AU242" s="162" t="s">
        <v>93</v>
      </c>
      <c r="AV242" s="12" t="s">
        <v>93</v>
      </c>
      <c r="AW242" s="12" t="s">
        <v>5</v>
      </c>
      <c r="AX242" s="12" t="s">
        <v>80</v>
      </c>
      <c r="AY242" s="162" t="s">
        <v>219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1345</v>
      </c>
      <c r="H243" s="164">
        <v>-0.5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3" customFormat="1" ht="11.25">
      <c r="B244" s="171"/>
      <c r="D244" s="157" t="s">
        <v>303</v>
      </c>
      <c r="E244" s="172" t="s">
        <v>1</v>
      </c>
      <c r="F244" s="173" t="s">
        <v>362</v>
      </c>
      <c r="H244" s="174">
        <v>74.415999999999983</v>
      </c>
      <c r="I244" s="175"/>
      <c r="J244" s="175"/>
      <c r="M244" s="171"/>
      <c r="N244" s="176"/>
      <c r="X244" s="177"/>
      <c r="AT244" s="172" t="s">
        <v>303</v>
      </c>
      <c r="AU244" s="172" t="s">
        <v>93</v>
      </c>
      <c r="AV244" s="13" t="s">
        <v>158</v>
      </c>
      <c r="AW244" s="13" t="s">
        <v>4</v>
      </c>
      <c r="AX244" s="13" t="s">
        <v>87</v>
      </c>
      <c r="AY244" s="172" t="s">
        <v>219</v>
      </c>
    </row>
    <row r="245" spans="2:65" s="1" customFormat="1" ht="24.2" customHeight="1">
      <c r="B245" s="30"/>
      <c r="C245" s="142" t="s">
        <v>502</v>
      </c>
      <c r="D245" s="142" t="s">
        <v>220</v>
      </c>
      <c r="E245" s="143" t="s">
        <v>580</v>
      </c>
      <c r="F245" s="144" t="s">
        <v>581</v>
      </c>
      <c r="G245" s="145" t="s">
        <v>398</v>
      </c>
      <c r="H245" s="146">
        <v>29.109000000000002</v>
      </c>
      <c r="I245" s="147"/>
      <c r="J245" s="147"/>
      <c r="K245" s="148">
        <f>ROUND(P245*H245,2)</f>
        <v>0</v>
      </c>
      <c r="L245" s="149"/>
      <c r="M245" s="30"/>
      <c r="N245" s="150" t="s">
        <v>1</v>
      </c>
      <c r="O245" s="151" t="s">
        <v>43</v>
      </c>
      <c r="P245" s="152">
        <f>I245+J245</f>
        <v>0</v>
      </c>
      <c r="Q245" s="152">
        <f>ROUND(I245*H245,2)</f>
        <v>0</v>
      </c>
      <c r="R245" s="152">
        <f>ROUND(J245*H245,2)</f>
        <v>0</v>
      </c>
      <c r="T245" s="153">
        <f>S245*H245</f>
        <v>0</v>
      </c>
      <c r="U245" s="153">
        <v>0</v>
      </c>
      <c r="V245" s="153">
        <f>U245*H245</f>
        <v>0</v>
      </c>
      <c r="W245" s="153">
        <v>0</v>
      </c>
      <c r="X245" s="154">
        <f>W245*H245</f>
        <v>0</v>
      </c>
      <c r="AR245" s="155" t="s">
        <v>158</v>
      </c>
      <c r="AT245" s="155" t="s">
        <v>220</v>
      </c>
      <c r="AU245" s="155" t="s">
        <v>93</v>
      </c>
      <c r="AY245" s="15" t="s">
        <v>219</v>
      </c>
      <c r="BE245" s="156">
        <f>IF(O245="základní",K245,0)</f>
        <v>0</v>
      </c>
      <c r="BF245" s="156">
        <f>IF(O245="snížená",K245,0)</f>
        <v>0</v>
      </c>
      <c r="BG245" s="156">
        <f>IF(O245="zákl. přenesená",K245,0)</f>
        <v>0</v>
      </c>
      <c r="BH245" s="156">
        <f>IF(O245="sníž. přenesená",K245,0)</f>
        <v>0</v>
      </c>
      <c r="BI245" s="156">
        <f>IF(O245="nulová",K245,0)</f>
        <v>0</v>
      </c>
      <c r="BJ245" s="15" t="s">
        <v>87</v>
      </c>
      <c r="BK245" s="156">
        <f>ROUND(P245*H245,2)</f>
        <v>0</v>
      </c>
      <c r="BL245" s="15" t="s">
        <v>158</v>
      </c>
      <c r="BM245" s="155" t="s">
        <v>2522</v>
      </c>
    </row>
    <row r="246" spans="2:65" s="1" customFormat="1" ht="39">
      <c r="B246" s="30"/>
      <c r="D246" s="157" t="s">
        <v>226</v>
      </c>
      <c r="F246" s="158" t="s">
        <v>583</v>
      </c>
      <c r="I246" s="159"/>
      <c r="J246" s="159"/>
      <c r="M246" s="30"/>
      <c r="N246" s="160"/>
      <c r="X246" s="54"/>
      <c r="AT246" s="15" t="s">
        <v>226</v>
      </c>
      <c r="AU246" s="15" t="s">
        <v>93</v>
      </c>
    </row>
    <row r="247" spans="2:65" s="12" customFormat="1" ht="22.5">
      <c r="B247" s="161"/>
      <c r="D247" s="157" t="s">
        <v>303</v>
      </c>
      <c r="E247" s="162" t="s">
        <v>1</v>
      </c>
      <c r="F247" s="163" t="s">
        <v>2523</v>
      </c>
      <c r="H247" s="164">
        <v>-1.4912666000000001</v>
      </c>
      <c r="I247" s="165"/>
      <c r="J247" s="165"/>
      <c r="M247" s="161"/>
      <c r="N247" s="166"/>
      <c r="X247" s="167"/>
      <c r="AT247" s="162" t="s">
        <v>303</v>
      </c>
      <c r="AU247" s="162" t="s">
        <v>93</v>
      </c>
      <c r="AV247" s="12" t="s">
        <v>93</v>
      </c>
      <c r="AW247" s="12" t="s">
        <v>5</v>
      </c>
      <c r="AX247" s="12" t="s">
        <v>80</v>
      </c>
      <c r="AY247" s="162" t="s">
        <v>219</v>
      </c>
    </row>
    <row r="248" spans="2:65" s="12" customFormat="1" ht="11.25">
      <c r="B248" s="161"/>
      <c r="D248" s="157" t="s">
        <v>303</v>
      </c>
      <c r="E248" s="162" t="s">
        <v>1</v>
      </c>
      <c r="F248" s="163" t="s">
        <v>2524</v>
      </c>
      <c r="H248" s="164">
        <v>30.6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80</v>
      </c>
      <c r="AY248" s="162" t="s">
        <v>219</v>
      </c>
    </row>
    <row r="249" spans="2:65" s="13" customFormat="1" ht="11.25">
      <c r="B249" s="171"/>
      <c r="D249" s="157" t="s">
        <v>303</v>
      </c>
      <c r="E249" s="172" t="s">
        <v>1</v>
      </c>
      <c r="F249" s="173" t="s">
        <v>362</v>
      </c>
      <c r="H249" s="174">
        <v>29.108733400000002</v>
      </c>
      <c r="I249" s="175"/>
      <c r="J249" s="175"/>
      <c r="M249" s="171"/>
      <c r="N249" s="176"/>
      <c r="X249" s="177"/>
      <c r="AT249" s="172" t="s">
        <v>303</v>
      </c>
      <c r="AU249" s="172" t="s">
        <v>93</v>
      </c>
      <c r="AV249" s="13" t="s">
        <v>158</v>
      </c>
      <c r="AW249" s="13" t="s">
        <v>4</v>
      </c>
      <c r="AX249" s="13" t="s">
        <v>87</v>
      </c>
      <c r="AY249" s="172" t="s">
        <v>219</v>
      </c>
    </row>
    <row r="250" spans="2:65" s="11" customFormat="1" ht="22.9" customHeight="1">
      <c r="B250" s="129"/>
      <c r="D250" s="130" t="s">
        <v>79</v>
      </c>
      <c r="E250" s="140" t="s">
        <v>93</v>
      </c>
      <c r="F250" s="140" t="s">
        <v>593</v>
      </c>
      <c r="I250" s="132"/>
      <c r="J250" s="132"/>
      <c r="K250" s="141">
        <f>BK250</f>
        <v>0</v>
      </c>
      <c r="M250" s="129"/>
      <c r="N250" s="134"/>
      <c r="Q250" s="135">
        <f>SUM(Q251:Q253)</f>
        <v>0</v>
      </c>
      <c r="R250" s="135">
        <f>SUM(R251:R253)</f>
        <v>0</v>
      </c>
      <c r="T250" s="136">
        <f>SUM(T251:T253)</f>
        <v>0</v>
      </c>
      <c r="V250" s="136">
        <f>SUM(V251:V253)</f>
        <v>0</v>
      </c>
      <c r="X250" s="137">
        <f>SUM(X251:X253)</f>
        <v>0</v>
      </c>
      <c r="AR250" s="130" t="s">
        <v>87</v>
      </c>
      <c r="AT250" s="138" t="s">
        <v>79</v>
      </c>
      <c r="AU250" s="138" t="s">
        <v>87</v>
      </c>
      <c r="AY250" s="130" t="s">
        <v>219</v>
      </c>
      <c r="BK250" s="139">
        <f>SUM(BK251:BK253)</f>
        <v>0</v>
      </c>
    </row>
    <row r="251" spans="2:65" s="1" customFormat="1" ht="16.5" customHeight="1">
      <c r="B251" s="30"/>
      <c r="C251" s="142" t="s">
        <v>385</v>
      </c>
      <c r="D251" s="142" t="s">
        <v>220</v>
      </c>
      <c r="E251" s="143" t="s">
        <v>595</v>
      </c>
      <c r="F251" s="144" t="s">
        <v>596</v>
      </c>
      <c r="G251" s="145" t="s">
        <v>398</v>
      </c>
      <c r="H251" s="146">
        <v>0.59399999999999997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2525</v>
      </c>
    </row>
    <row r="252" spans="2:65" s="1" customFormat="1" ht="11.25">
      <c r="B252" s="30"/>
      <c r="D252" s="157" t="s">
        <v>226</v>
      </c>
      <c r="F252" s="158" t="s">
        <v>598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2526</v>
      </c>
      <c r="H253" s="164">
        <v>0.59399999999999986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1" customFormat="1" ht="22.9" customHeight="1">
      <c r="B254" s="129"/>
      <c r="D254" s="130" t="s">
        <v>79</v>
      </c>
      <c r="E254" s="140" t="s">
        <v>150</v>
      </c>
      <c r="F254" s="140" t="s">
        <v>606</v>
      </c>
      <c r="I254" s="132"/>
      <c r="J254" s="132"/>
      <c r="K254" s="141">
        <f>BK254</f>
        <v>0</v>
      </c>
      <c r="M254" s="129"/>
      <c r="N254" s="134"/>
      <c r="Q254" s="135">
        <f>SUM(Q255:Q257)</f>
        <v>0</v>
      </c>
      <c r="R254" s="135">
        <f>SUM(R255:R257)</f>
        <v>0</v>
      </c>
      <c r="T254" s="136">
        <f>SUM(T255:T257)</f>
        <v>0</v>
      </c>
      <c r="V254" s="136">
        <f>SUM(V255:V257)</f>
        <v>0</v>
      </c>
      <c r="X254" s="137">
        <f>SUM(X255:X257)</f>
        <v>0</v>
      </c>
      <c r="AR254" s="130" t="s">
        <v>87</v>
      </c>
      <c r="AT254" s="138" t="s">
        <v>79</v>
      </c>
      <c r="AU254" s="138" t="s">
        <v>87</v>
      </c>
      <c r="AY254" s="130" t="s">
        <v>219</v>
      </c>
      <c r="BK254" s="139">
        <f>SUM(BK255:BK257)</f>
        <v>0</v>
      </c>
    </row>
    <row r="255" spans="2:65" s="1" customFormat="1" ht="21.75" customHeight="1">
      <c r="B255" s="30"/>
      <c r="C255" s="142" t="s">
        <v>512</v>
      </c>
      <c r="D255" s="142" t="s">
        <v>220</v>
      </c>
      <c r="E255" s="143" t="s">
        <v>608</v>
      </c>
      <c r="F255" s="144" t="s">
        <v>609</v>
      </c>
      <c r="G255" s="145" t="s">
        <v>370</v>
      </c>
      <c r="H255" s="146">
        <v>3.3</v>
      </c>
      <c r="I255" s="147"/>
      <c r="J255" s="147"/>
      <c r="K255" s="148">
        <f>ROUND(P255*H255,2)</f>
        <v>0</v>
      </c>
      <c r="L255" s="149"/>
      <c r="M255" s="30"/>
      <c r="N255" s="150" t="s">
        <v>1</v>
      </c>
      <c r="O255" s="151" t="s">
        <v>43</v>
      </c>
      <c r="P255" s="152">
        <f>I255+J255</f>
        <v>0</v>
      </c>
      <c r="Q255" s="152">
        <f>ROUND(I255*H255,2)</f>
        <v>0</v>
      </c>
      <c r="R255" s="152">
        <f>ROUND(J255*H255,2)</f>
        <v>0</v>
      </c>
      <c r="T255" s="153">
        <f>S255*H255</f>
        <v>0</v>
      </c>
      <c r="U255" s="153">
        <v>0</v>
      </c>
      <c r="V255" s="153">
        <f>U255*H255</f>
        <v>0</v>
      </c>
      <c r="W255" s="153">
        <v>0</v>
      </c>
      <c r="X255" s="154">
        <f>W255*H255</f>
        <v>0</v>
      </c>
      <c r="AR255" s="155" t="s">
        <v>158</v>
      </c>
      <c r="AT255" s="155" t="s">
        <v>220</v>
      </c>
      <c r="AU255" s="155" t="s">
        <v>93</v>
      </c>
      <c r="AY255" s="15" t="s">
        <v>219</v>
      </c>
      <c r="BE255" s="156">
        <f>IF(O255="základní",K255,0)</f>
        <v>0</v>
      </c>
      <c r="BF255" s="156">
        <f>IF(O255="snížená",K255,0)</f>
        <v>0</v>
      </c>
      <c r="BG255" s="156">
        <f>IF(O255="zákl. přenesená",K255,0)</f>
        <v>0</v>
      </c>
      <c r="BH255" s="156">
        <f>IF(O255="sníž. přenesená",K255,0)</f>
        <v>0</v>
      </c>
      <c r="BI255" s="156">
        <f>IF(O255="nulová",K255,0)</f>
        <v>0</v>
      </c>
      <c r="BJ255" s="15" t="s">
        <v>87</v>
      </c>
      <c r="BK255" s="156">
        <f>ROUND(P255*H255,2)</f>
        <v>0</v>
      </c>
      <c r="BL255" s="15" t="s">
        <v>158</v>
      </c>
      <c r="BM255" s="155" t="s">
        <v>2527</v>
      </c>
    </row>
    <row r="256" spans="2:65" s="1" customFormat="1" ht="11.25">
      <c r="B256" s="30"/>
      <c r="D256" s="157" t="s">
        <v>226</v>
      </c>
      <c r="F256" s="158" t="s">
        <v>611</v>
      </c>
      <c r="I256" s="159"/>
      <c r="J256" s="159"/>
      <c r="M256" s="30"/>
      <c r="N256" s="160"/>
      <c r="X256" s="54"/>
      <c r="AT256" s="15" t="s">
        <v>226</v>
      </c>
      <c r="AU256" s="15" t="s">
        <v>93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2528</v>
      </c>
      <c r="H257" s="164">
        <v>3.3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87</v>
      </c>
      <c r="AY257" s="162" t="s">
        <v>219</v>
      </c>
    </row>
    <row r="258" spans="2:65" s="11" customFormat="1" ht="22.9" customHeight="1">
      <c r="B258" s="129"/>
      <c r="D258" s="130" t="s">
        <v>79</v>
      </c>
      <c r="E258" s="140" t="s">
        <v>158</v>
      </c>
      <c r="F258" s="140" t="s">
        <v>613</v>
      </c>
      <c r="I258" s="132"/>
      <c r="J258" s="132"/>
      <c r="K258" s="141">
        <f>BK258</f>
        <v>0</v>
      </c>
      <c r="M258" s="129"/>
      <c r="N258" s="134"/>
      <c r="Q258" s="135">
        <f>SUM(Q259:Q267)</f>
        <v>0</v>
      </c>
      <c r="R258" s="135">
        <f>SUM(R259:R267)</f>
        <v>0</v>
      </c>
      <c r="T258" s="136">
        <f>SUM(T259:T267)</f>
        <v>0</v>
      </c>
      <c r="V258" s="136">
        <f>SUM(V259:V267)</f>
        <v>13.34127312</v>
      </c>
      <c r="X258" s="137">
        <f>SUM(X259:X267)</f>
        <v>0</v>
      </c>
      <c r="AR258" s="130" t="s">
        <v>87</v>
      </c>
      <c r="AT258" s="138" t="s">
        <v>79</v>
      </c>
      <c r="AU258" s="138" t="s">
        <v>87</v>
      </c>
      <c r="AY258" s="130" t="s">
        <v>219</v>
      </c>
      <c r="BK258" s="139">
        <f>SUM(BK259:BK267)</f>
        <v>0</v>
      </c>
    </row>
    <row r="259" spans="2:65" s="1" customFormat="1" ht="16.5" customHeight="1">
      <c r="B259" s="30"/>
      <c r="C259" s="142" t="s">
        <v>520</v>
      </c>
      <c r="D259" s="142" t="s">
        <v>220</v>
      </c>
      <c r="E259" s="143" t="s">
        <v>615</v>
      </c>
      <c r="F259" s="144" t="s">
        <v>616</v>
      </c>
      <c r="G259" s="145" t="s">
        <v>370</v>
      </c>
      <c r="H259" s="146">
        <v>3.3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</v>
      </c>
      <c r="V259" s="153">
        <f>U259*H259</f>
        <v>0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2529</v>
      </c>
    </row>
    <row r="260" spans="2:65" s="1" customFormat="1" ht="11.25">
      <c r="B260" s="30"/>
      <c r="D260" s="157" t="s">
        <v>226</v>
      </c>
      <c r="F260" s="158" t="s">
        <v>618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2528</v>
      </c>
      <c r="H261" s="164">
        <v>3.3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16.5" customHeight="1">
      <c r="B262" s="30"/>
      <c r="C262" s="142" t="s">
        <v>528</v>
      </c>
      <c r="D262" s="142" t="s">
        <v>220</v>
      </c>
      <c r="E262" s="143" t="s">
        <v>620</v>
      </c>
      <c r="F262" s="144" t="s">
        <v>621</v>
      </c>
      <c r="G262" s="145" t="s">
        <v>398</v>
      </c>
      <c r="H262" s="146">
        <v>7.056</v>
      </c>
      <c r="I262" s="147"/>
      <c r="J262" s="147"/>
      <c r="K262" s="148">
        <f>ROUND(P262*H262,2)</f>
        <v>0</v>
      </c>
      <c r="L262" s="149"/>
      <c r="M262" s="30"/>
      <c r="N262" s="150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1.8907700000000001</v>
      </c>
      <c r="V262" s="153">
        <f>U262*H262</f>
        <v>13.34127312</v>
      </c>
      <c r="W262" s="153">
        <v>0</v>
      </c>
      <c r="X262" s="154">
        <f>W262*H262</f>
        <v>0</v>
      </c>
      <c r="AR262" s="155" t="s">
        <v>158</v>
      </c>
      <c r="AT262" s="155" t="s">
        <v>220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2530</v>
      </c>
    </row>
    <row r="263" spans="2:65" s="1" customFormat="1" ht="19.5">
      <c r="B263" s="30"/>
      <c r="D263" s="157" t="s">
        <v>226</v>
      </c>
      <c r="F263" s="158" t="s">
        <v>623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2" customFormat="1" ht="11.25">
      <c r="B264" s="161"/>
      <c r="D264" s="157" t="s">
        <v>303</v>
      </c>
      <c r="E264" s="162" t="s">
        <v>1</v>
      </c>
      <c r="F264" s="163" t="s">
        <v>2531</v>
      </c>
      <c r="H264" s="164">
        <v>7.0560000000000009</v>
      </c>
      <c r="I264" s="165"/>
      <c r="J264" s="165"/>
      <c r="M264" s="161"/>
      <c r="N264" s="166"/>
      <c r="X264" s="167"/>
      <c r="AT264" s="162" t="s">
        <v>303</v>
      </c>
      <c r="AU264" s="162" t="s">
        <v>93</v>
      </c>
      <c r="AV264" s="12" t="s">
        <v>93</v>
      </c>
      <c r="AW264" s="12" t="s">
        <v>5</v>
      </c>
      <c r="AX264" s="12" t="s">
        <v>87</v>
      </c>
      <c r="AY264" s="162" t="s">
        <v>219</v>
      </c>
    </row>
    <row r="265" spans="2:65" s="1" customFormat="1" ht="24.2" customHeight="1">
      <c r="B265" s="30"/>
      <c r="C265" s="142" t="s">
        <v>533</v>
      </c>
      <c r="D265" s="142" t="s">
        <v>220</v>
      </c>
      <c r="E265" s="143" t="s">
        <v>2116</v>
      </c>
      <c r="F265" s="144" t="s">
        <v>2117</v>
      </c>
      <c r="G265" s="145" t="s">
        <v>398</v>
      </c>
      <c r="H265" s="146">
        <v>0.13</v>
      </c>
      <c r="I265" s="147"/>
      <c r="J265" s="147"/>
      <c r="K265" s="148">
        <f>ROUND(P265*H265,2)</f>
        <v>0</v>
      </c>
      <c r="L265" s="149"/>
      <c r="M265" s="30"/>
      <c r="N265" s="150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0</v>
      </c>
      <c r="V265" s="153">
        <f>U265*H265</f>
        <v>0</v>
      </c>
      <c r="W265" s="153">
        <v>0</v>
      </c>
      <c r="X265" s="154">
        <f>W265*H265</f>
        <v>0</v>
      </c>
      <c r="AR265" s="155" t="s">
        <v>158</v>
      </c>
      <c r="AT265" s="155" t="s">
        <v>220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2532</v>
      </c>
    </row>
    <row r="266" spans="2:65" s="1" customFormat="1" ht="19.5">
      <c r="B266" s="30"/>
      <c r="D266" s="157" t="s">
        <v>226</v>
      </c>
      <c r="F266" s="158" t="s">
        <v>2119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2120</v>
      </c>
      <c r="H267" s="164">
        <v>0.13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87</v>
      </c>
      <c r="AY267" s="162" t="s">
        <v>219</v>
      </c>
    </row>
    <row r="268" spans="2:65" s="11" customFormat="1" ht="22.9" customHeight="1">
      <c r="B268" s="129"/>
      <c r="D268" s="130" t="s">
        <v>79</v>
      </c>
      <c r="E268" s="140" t="s">
        <v>218</v>
      </c>
      <c r="F268" s="140" t="s">
        <v>631</v>
      </c>
      <c r="I268" s="132"/>
      <c r="J268" s="132"/>
      <c r="K268" s="141">
        <f>BK268</f>
        <v>0</v>
      </c>
      <c r="M268" s="129"/>
      <c r="N268" s="134"/>
      <c r="Q268" s="135">
        <f>SUM(Q269:Q299)</f>
        <v>0</v>
      </c>
      <c r="R268" s="135">
        <f>SUM(R269:R299)</f>
        <v>0</v>
      </c>
      <c r="T268" s="136">
        <f>SUM(T269:T299)</f>
        <v>0</v>
      </c>
      <c r="V268" s="136">
        <f>SUM(V269:V299)</f>
        <v>23.705052100000003</v>
      </c>
      <c r="X268" s="137">
        <f>SUM(X269:X299)</f>
        <v>0</v>
      </c>
      <c r="AR268" s="130" t="s">
        <v>87</v>
      </c>
      <c r="AT268" s="138" t="s">
        <v>79</v>
      </c>
      <c r="AU268" s="138" t="s">
        <v>87</v>
      </c>
      <c r="AY268" s="130" t="s">
        <v>219</v>
      </c>
      <c r="BK268" s="139">
        <f>SUM(BK269:BK299)</f>
        <v>0</v>
      </c>
    </row>
    <row r="269" spans="2:65" s="1" customFormat="1" ht="24.2" customHeight="1">
      <c r="B269" s="30"/>
      <c r="C269" s="142" t="s">
        <v>538</v>
      </c>
      <c r="D269" s="142" t="s">
        <v>220</v>
      </c>
      <c r="E269" s="143" t="s">
        <v>633</v>
      </c>
      <c r="F269" s="144" t="s">
        <v>634</v>
      </c>
      <c r="G269" s="145" t="s">
        <v>353</v>
      </c>
      <c r="H269" s="146">
        <v>149.04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2533</v>
      </c>
    </row>
    <row r="270" spans="2:65" s="1" customFormat="1" ht="19.5">
      <c r="B270" s="30"/>
      <c r="D270" s="157" t="s">
        <v>226</v>
      </c>
      <c r="F270" s="158" t="s">
        <v>636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2534</v>
      </c>
      <c r="H271" s="164">
        <v>149.04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24.2" customHeight="1">
      <c r="B272" s="30"/>
      <c r="C272" s="142" t="s">
        <v>544</v>
      </c>
      <c r="D272" s="142" t="s">
        <v>220</v>
      </c>
      <c r="E272" s="143" t="s">
        <v>638</v>
      </c>
      <c r="F272" s="144" t="s">
        <v>639</v>
      </c>
      <c r="G272" s="145" t="s">
        <v>353</v>
      </c>
      <c r="H272" s="146">
        <v>5.61</v>
      </c>
      <c r="I272" s="147"/>
      <c r="J272" s="147"/>
      <c r="K272" s="148">
        <f>ROUND(P272*H272,2)</f>
        <v>0</v>
      </c>
      <c r="L272" s="149"/>
      <c r="M272" s="30"/>
      <c r="N272" s="150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0</v>
      </c>
      <c r="V272" s="153">
        <f>U272*H272</f>
        <v>0</v>
      </c>
      <c r="W272" s="153">
        <v>0</v>
      </c>
      <c r="X272" s="154">
        <f>W272*H272</f>
        <v>0</v>
      </c>
      <c r="AR272" s="155" t="s">
        <v>158</v>
      </c>
      <c r="AT272" s="155" t="s">
        <v>220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158</v>
      </c>
      <c r="BM272" s="155" t="s">
        <v>2535</v>
      </c>
    </row>
    <row r="273" spans="2:65" s="1" customFormat="1" ht="29.25">
      <c r="B273" s="30"/>
      <c r="D273" s="157" t="s">
        <v>226</v>
      </c>
      <c r="F273" s="158" t="s">
        <v>641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2" customFormat="1" ht="11.25">
      <c r="B274" s="161"/>
      <c r="D274" s="157" t="s">
        <v>303</v>
      </c>
      <c r="E274" s="162" t="s">
        <v>1</v>
      </c>
      <c r="F274" s="163" t="s">
        <v>2470</v>
      </c>
      <c r="H274" s="164">
        <v>5.6099999999999994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87</v>
      </c>
      <c r="AY274" s="162" t="s">
        <v>219</v>
      </c>
    </row>
    <row r="275" spans="2:65" s="1" customFormat="1" ht="24.2" customHeight="1">
      <c r="B275" s="30"/>
      <c r="C275" s="142" t="s">
        <v>549</v>
      </c>
      <c r="D275" s="142" t="s">
        <v>220</v>
      </c>
      <c r="E275" s="143" t="s">
        <v>644</v>
      </c>
      <c r="F275" s="144" t="s">
        <v>645</v>
      </c>
      <c r="G275" s="145" t="s">
        <v>353</v>
      </c>
      <c r="H275" s="146">
        <v>50</v>
      </c>
      <c r="I275" s="147"/>
      <c r="J275" s="147"/>
      <c r="K275" s="148">
        <f>ROUND(P275*H275,2)</f>
        <v>0</v>
      </c>
      <c r="L275" s="149"/>
      <c r="M275" s="30"/>
      <c r="N275" s="150" t="s">
        <v>1</v>
      </c>
      <c r="O275" s="151" t="s">
        <v>43</v>
      </c>
      <c r="P275" s="152">
        <f>I275+J275</f>
        <v>0</v>
      </c>
      <c r="Q275" s="152">
        <f>ROUND(I275*H275,2)</f>
        <v>0</v>
      </c>
      <c r="R275" s="152">
        <f>ROUND(J275*H275,2)</f>
        <v>0</v>
      </c>
      <c r="T275" s="153">
        <f>S275*H275</f>
        <v>0</v>
      </c>
      <c r="U275" s="153">
        <v>0.23</v>
      </c>
      <c r="V275" s="153">
        <f>U275*H275</f>
        <v>11.5</v>
      </c>
      <c r="W275" s="153">
        <v>0</v>
      </c>
      <c r="X275" s="154">
        <f>W275*H275</f>
        <v>0</v>
      </c>
      <c r="AR275" s="155" t="s">
        <v>158</v>
      </c>
      <c r="AT275" s="155" t="s">
        <v>220</v>
      </c>
      <c r="AU275" s="155" t="s">
        <v>93</v>
      </c>
      <c r="AY275" s="15" t="s">
        <v>219</v>
      </c>
      <c r="BE275" s="156">
        <f>IF(O275="základní",K275,0)</f>
        <v>0</v>
      </c>
      <c r="BF275" s="156">
        <f>IF(O275="snížená",K275,0)</f>
        <v>0</v>
      </c>
      <c r="BG275" s="156">
        <f>IF(O275="zákl. přenesená",K275,0)</f>
        <v>0</v>
      </c>
      <c r="BH275" s="156">
        <f>IF(O275="sníž. přenesená",K275,0)</f>
        <v>0</v>
      </c>
      <c r="BI275" s="156">
        <f>IF(O275="nulová",K275,0)</f>
        <v>0</v>
      </c>
      <c r="BJ275" s="15" t="s">
        <v>87</v>
      </c>
      <c r="BK275" s="156">
        <f>ROUND(P275*H275,2)</f>
        <v>0</v>
      </c>
      <c r="BL275" s="15" t="s">
        <v>158</v>
      </c>
      <c r="BM275" s="155" t="s">
        <v>2536</v>
      </c>
    </row>
    <row r="276" spans="2:65" s="1" customFormat="1" ht="29.25">
      <c r="B276" s="30"/>
      <c r="D276" s="157" t="s">
        <v>226</v>
      </c>
      <c r="F276" s="158" t="s">
        <v>647</v>
      </c>
      <c r="I276" s="159"/>
      <c r="J276" s="159"/>
      <c r="M276" s="30"/>
      <c r="N276" s="160"/>
      <c r="X276" s="54"/>
      <c r="AT276" s="15" t="s">
        <v>226</v>
      </c>
      <c r="AU276" s="15" t="s">
        <v>93</v>
      </c>
    </row>
    <row r="277" spans="2:65" s="12" customFormat="1" ht="11.25">
      <c r="B277" s="161"/>
      <c r="D277" s="157" t="s">
        <v>303</v>
      </c>
      <c r="E277" s="162" t="s">
        <v>1</v>
      </c>
      <c r="F277" s="163" t="s">
        <v>1227</v>
      </c>
      <c r="H277" s="164">
        <v>50</v>
      </c>
      <c r="I277" s="165"/>
      <c r="J277" s="165"/>
      <c r="M277" s="161"/>
      <c r="N277" s="166"/>
      <c r="X277" s="167"/>
      <c r="AT277" s="162" t="s">
        <v>303</v>
      </c>
      <c r="AU277" s="162" t="s">
        <v>93</v>
      </c>
      <c r="AV277" s="12" t="s">
        <v>93</v>
      </c>
      <c r="AW277" s="12" t="s">
        <v>5</v>
      </c>
      <c r="AX277" s="12" t="s">
        <v>87</v>
      </c>
      <c r="AY277" s="162" t="s">
        <v>219</v>
      </c>
    </row>
    <row r="278" spans="2:65" s="1" customFormat="1" ht="24.2" customHeight="1">
      <c r="B278" s="30"/>
      <c r="C278" s="142" t="s">
        <v>951</v>
      </c>
      <c r="D278" s="142" t="s">
        <v>220</v>
      </c>
      <c r="E278" s="143" t="s">
        <v>650</v>
      </c>
      <c r="F278" s="144" t="s">
        <v>651</v>
      </c>
      <c r="G278" s="145" t="s">
        <v>353</v>
      </c>
      <c r="H278" s="146">
        <v>88.2</v>
      </c>
      <c r="I278" s="147"/>
      <c r="J278" s="147"/>
      <c r="K278" s="148">
        <f>ROUND(P278*H278,2)</f>
        <v>0</v>
      </c>
      <c r="L278" s="149"/>
      <c r="M278" s="30"/>
      <c r="N278" s="150" t="s">
        <v>1</v>
      </c>
      <c r="O278" s="151" t="s">
        <v>43</v>
      </c>
      <c r="P278" s="152">
        <f>I278+J278</f>
        <v>0</v>
      </c>
      <c r="Q278" s="152">
        <f>ROUND(I278*H278,2)</f>
        <v>0</v>
      </c>
      <c r="R278" s="152">
        <f>ROUND(J278*H278,2)</f>
        <v>0</v>
      </c>
      <c r="T278" s="153">
        <f>S278*H278</f>
        <v>0</v>
      </c>
      <c r="U278" s="153">
        <v>0.13800000000000001</v>
      </c>
      <c r="V278" s="153">
        <f>U278*H278</f>
        <v>12.171600000000002</v>
      </c>
      <c r="W278" s="153">
        <v>0</v>
      </c>
      <c r="X278" s="154">
        <f>W278*H278</f>
        <v>0</v>
      </c>
      <c r="AR278" s="155" t="s">
        <v>158</v>
      </c>
      <c r="AT278" s="155" t="s">
        <v>220</v>
      </c>
      <c r="AU278" s="155" t="s">
        <v>93</v>
      </c>
      <c r="AY278" s="15" t="s">
        <v>219</v>
      </c>
      <c r="BE278" s="156">
        <f>IF(O278="základní",K278,0)</f>
        <v>0</v>
      </c>
      <c r="BF278" s="156">
        <f>IF(O278="snížená",K278,0)</f>
        <v>0</v>
      </c>
      <c r="BG278" s="156">
        <f>IF(O278="zákl. přenesená",K278,0)</f>
        <v>0</v>
      </c>
      <c r="BH278" s="156">
        <f>IF(O278="sníž. přenesená",K278,0)</f>
        <v>0</v>
      </c>
      <c r="BI278" s="156">
        <f>IF(O278="nulová",K278,0)</f>
        <v>0</v>
      </c>
      <c r="BJ278" s="15" t="s">
        <v>87</v>
      </c>
      <c r="BK278" s="156">
        <f>ROUND(P278*H278,2)</f>
        <v>0</v>
      </c>
      <c r="BL278" s="15" t="s">
        <v>158</v>
      </c>
      <c r="BM278" s="155" t="s">
        <v>2537</v>
      </c>
    </row>
    <row r="279" spans="2:65" s="1" customFormat="1" ht="19.5">
      <c r="B279" s="30"/>
      <c r="D279" s="157" t="s">
        <v>226</v>
      </c>
      <c r="F279" s="158" t="s">
        <v>651</v>
      </c>
      <c r="I279" s="159"/>
      <c r="J279" s="159"/>
      <c r="M279" s="30"/>
      <c r="N279" s="160"/>
      <c r="X279" s="54"/>
      <c r="AT279" s="15" t="s">
        <v>226</v>
      </c>
      <c r="AU279" s="15" t="s">
        <v>93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2538</v>
      </c>
      <c r="H280" s="164">
        <v>88.2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" customFormat="1" ht="24.2" customHeight="1">
      <c r="B281" s="30"/>
      <c r="C281" s="142" t="s">
        <v>555</v>
      </c>
      <c r="D281" s="142" t="s">
        <v>220</v>
      </c>
      <c r="E281" s="143" t="s">
        <v>655</v>
      </c>
      <c r="F281" s="144" t="s">
        <v>656</v>
      </c>
      <c r="G281" s="145" t="s">
        <v>353</v>
      </c>
      <c r="H281" s="146">
        <v>3.96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6.0099999999999997E-3</v>
      </c>
      <c r="V281" s="153">
        <f>U281*H281</f>
        <v>2.3799599999999997E-2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2539</v>
      </c>
    </row>
    <row r="282" spans="2:65" s="1" customFormat="1" ht="19.5">
      <c r="B282" s="30"/>
      <c r="D282" s="157" t="s">
        <v>226</v>
      </c>
      <c r="F282" s="158" t="s">
        <v>658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2540</v>
      </c>
      <c r="H283" s="164">
        <v>3.9599999999999995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24.2" customHeight="1">
      <c r="B284" s="30"/>
      <c r="C284" s="142" t="s">
        <v>562</v>
      </c>
      <c r="D284" s="142" t="s">
        <v>220</v>
      </c>
      <c r="E284" s="143" t="s">
        <v>661</v>
      </c>
      <c r="F284" s="144" t="s">
        <v>662</v>
      </c>
      <c r="G284" s="145" t="s">
        <v>353</v>
      </c>
      <c r="H284" s="146">
        <v>11.55</v>
      </c>
      <c r="I284" s="147"/>
      <c r="J284" s="147"/>
      <c r="K284" s="148">
        <f>ROUND(P284*H284,2)</f>
        <v>0</v>
      </c>
      <c r="L284" s="149"/>
      <c r="M284" s="30"/>
      <c r="N284" s="150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7.1000000000000002E-4</v>
      </c>
      <c r="V284" s="153">
        <f>U284*H284</f>
        <v>8.2005000000000012E-3</v>
      </c>
      <c r="W284" s="153">
        <v>0</v>
      </c>
      <c r="X284" s="154">
        <f>W284*H284</f>
        <v>0</v>
      </c>
      <c r="AR284" s="155" t="s">
        <v>158</v>
      </c>
      <c r="AT284" s="155" t="s">
        <v>220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158</v>
      </c>
      <c r="BM284" s="155" t="s">
        <v>2541</v>
      </c>
    </row>
    <row r="285" spans="2:65" s="1" customFormat="1" ht="19.5">
      <c r="B285" s="30"/>
      <c r="D285" s="157" t="s">
        <v>226</v>
      </c>
      <c r="F285" s="158" t="s">
        <v>664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2542</v>
      </c>
      <c r="H286" s="164">
        <v>11.549999999999999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80</v>
      </c>
      <c r="AY286" s="162" t="s">
        <v>219</v>
      </c>
    </row>
    <row r="287" spans="2:65" s="13" customFormat="1" ht="11.25">
      <c r="B287" s="171"/>
      <c r="D287" s="157" t="s">
        <v>303</v>
      </c>
      <c r="E287" s="172" t="s">
        <v>1</v>
      </c>
      <c r="F287" s="173" t="s">
        <v>362</v>
      </c>
      <c r="H287" s="174">
        <v>11.549999999999999</v>
      </c>
      <c r="I287" s="175"/>
      <c r="J287" s="175"/>
      <c r="M287" s="171"/>
      <c r="N287" s="176"/>
      <c r="X287" s="177"/>
      <c r="AT287" s="172" t="s">
        <v>303</v>
      </c>
      <c r="AU287" s="172" t="s">
        <v>93</v>
      </c>
      <c r="AV287" s="13" t="s">
        <v>158</v>
      </c>
      <c r="AW287" s="13" t="s">
        <v>4</v>
      </c>
      <c r="AX287" s="13" t="s">
        <v>87</v>
      </c>
      <c r="AY287" s="172" t="s">
        <v>219</v>
      </c>
    </row>
    <row r="288" spans="2:65" s="1" customFormat="1" ht="33" customHeight="1">
      <c r="B288" s="30"/>
      <c r="C288" s="142" t="s">
        <v>569</v>
      </c>
      <c r="D288" s="142" t="s">
        <v>220</v>
      </c>
      <c r="E288" s="143" t="s">
        <v>667</v>
      </c>
      <c r="F288" s="144" t="s">
        <v>668</v>
      </c>
      <c r="G288" s="145" t="s">
        <v>353</v>
      </c>
      <c r="H288" s="146">
        <v>11.55</v>
      </c>
      <c r="I288" s="147"/>
      <c r="J288" s="147"/>
      <c r="K288" s="148">
        <f>ROUND(P288*H288,2)</f>
        <v>0</v>
      </c>
      <c r="L288" s="149"/>
      <c r="M288" s="30"/>
      <c r="N288" s="150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0</v>
      </c>
      <c r="V288" s="153">
        <f>U288*H288</f>
        <v>0</v>
      </c>
      <c r="W288" s="153">
        <v>0</v>
      </c>
      <c r="X288" s="154">
        <f>W288*H288</f>
        <v>0</v>
      </c>
      <c r="AR288" s="155" t="s">
        <v>158</v>
      </c>
      <c r="AT288" s="155" t="s">
        <v>220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2543</v>
      </c>
    </row>
    <row r="289" spans="2:65" s="1" customFormat="1" ht="29.25">
      <c r="B289" s="30"/>
      <c r="D289" s="157" t="s">
        <v>226</v>
      </c>
      <c r="F289" s="158" t="s">
        <v>670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2544</v>
      </c>
      <c r="H290" s="164">
        <v>11.549999999999999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24.2" customHeight="1">
      <c r="B291" s="30"/>
      <c r="C291" s="142" t="s">
        <v>579</v>
      </c>
      <c r="D291" s="142" t="s">
        <v>220</v>
      </c>
      <c r="E291" s="143" t="s">
        <v>672</v>
      </c>
      <c r="F291" s="144" t="s">
        <v>673</v>
      </c>
      <c r="G291" s="145" t="s">
        <v>353</v>
      </c>
      <c r="H291" s="146">
        <v>5.61</v>
      </c>
      <c r="I291" s="147"/>
      <c r="J291" s="147"/>
      <c r="K291" s="148">
        <f>ROUND(P291*H291,2)</f>
        <v>0</v>
      </c>
      <c r="L291" s="149"/>
      <c r="M291" s="30"/>
      <c r="N291" s="150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0</v>
      </c>
      <c r="V291" s="153">
        <f>U291*H291</f>
        <v>0</v>
      </c>
      <c r="W291" s="153">
        <v>0</v>
      </c>
      <c r="X291" s="154">
        <f>W291*H291</f>
        <v>0</v>
      </c>
      <c r="AR291" s="155" t="s">
        <v>158</v>
      </c>
      <c r="AT291" s="155" t="s">
        <v>220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2545</v>
      </c>
    </row>
    <row r="292" spans="2:65" s="1" customFormat="1" ht="29.25">
      <c r="B292" s="30"/>
      <c r="D292" s="157" t="s">
        <v>226</v>
      </c>
      <c r="F292" s="158" t="s">
        <v>675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2470</v>
      </c>
      <c r="H293" s="164">
        <v>5.6099999999999994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87</v>
      </c>
      <c r="AY293" s="162" t="s">
        <v>219</v>
      </c>
    </row>
    <row r="294" spans="2:65" s="1" customFormat="1" ht="24.2" customHeight="1">
      <c r="B294" s="30"/>
      <c r="C294" s="142" t="s">
        <v>587</v>
      </c>
      <c r="D294" s="142" t="s">
        <v>220</v>
      </c>
      <c r="E294" s="143" t="s">
        <v>677</v>
      </c>
      <c r="F294" s="144" t="s">
        <v>678</v>
      </c>
      <c r="G294" s="145" t="s">
        <v>370</v>
      </c>
      <c r="H294" s="146">
        <v>6.6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2.2000000000000001E-4</v>
      </c>
      <c r="V294" s="153">
        <f>U294*H294</f>
        <v>1.4519999999999999E-3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2546</v>
      </c>
    </row>
    <row r="295" spans="2:65" s="1" customFormat="1" ht="29.25">
      <c r="B295" s="30"/>
      <c r="D295" s="157" t="s">
        <v>226</v>
      </c>
      <c r="F295" s="158" t="s">
        <v>680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2547</v>
      </c>
      <c r="H296" s="164">
        <v>6.6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" customFormat="1" ht="24.2" customHeight="1">
      <c r="B297" s="30"/>
      <c r="C297" s="142" t="s">
        <v>594</v>
      </c>
      <c r="D297" s="142" t="s">
        <v>220</v>
      </c>
      <c r="E297" s="143" t="s">
        <v>683</v>
      </c>
      <c r="F297" s="144" t="s">
        <v>684</v>
      </c>
      <c r="G297" s="145" t="s">
        <v>370</v>
      </c>
      <c r="H297" s="146">
        <v>6.6</v>
      </c>
      <c r="I297" s="147"/>
      <c r="J297" s="147"/>
      <c r="K297" s="148">
        <f>ROUND(P297*H297,2)</f>
        <v>0</v>
      </c>
      <c r="L297" s="149"/>
      <c r="M297" s="30"/>
      <c r="N297" s="150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0</v>
      </c>
      <c r="V297" s="153">
        <f>U297*H297</f>
        <v>0</v>
      </c>
      <c r="W297" s="153">
        <v>0</v>
      </c>
      <c r="X297" s="154">
        <f>W297*H297</f>
        <v>0</v>
      </c>
      <c r="AR297" s="155" t="s">
        <v>158</v>
      </c>
      <c r="AT297" s="155" t="s">
        <v>220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2548</v>
      </c>
    </row>
    <row r="298" spans="2:65" s="1" customFormat="1" ht="29.25">
      <c r="B298" s="30"/>
      <c r="D298" s="157" t="s">
        <v>226</v>
      </c>
      <c r="F298" s="158" t="s">
        <v>686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2" customFormat="1" ht="11.25">
      <c r="B299" s="161"/>
      <c r="D299" s="157" t="s">
        <v>303</v>
      </c>
      <c r="E299" s="162" t="s">
        <v>1</v>
      </c>
      <c r="F299" s="163" t="s">
        <v>2547</v>
      </c>
      <c r="H299" s="164">
        <v>6.6</v>
      </c>
      <c r="I299" s="165"/>
      <c r="J299" s="165"/>
      <c r="M299" s="161"/>
      <c r="N299" s="166"/>
      <c r="X299" s="167"/>
      <c r="AT299" s="162" t="s">
        <v>303</v>
      </c>
      <c r="AU299" s="162" t="s">
        <v>93</v>
      </c>
      <c r="AV299" s="12" t="s">
        <v>93</v>
      </c>
      <c r="AW299" s="12" t="s">
        <v>5</v>
      </c>
      <c r="AX299" s="12" t="s">
        <v>87</v>
      </c>
      <c r="AY299" s="162" t="s">
        <v>219</v>
      </c>
    </row>
    <row r="300" spans="2:65" s="11" customFormat="1" ht="22.9" customHeight="1">
      <c r="B300" s="129"/>
      <c r="D300" s="130" t="s">
        <v>79</v>
      </c>
      <c r="E300" s="140" t="s">
        <v>244</v>
      </c>
      <c r="F300" s="140" t="s">
        <v>687</v>
      </c>
      <c r="I300" s="132"/>
      <c r="J300" s="132"/>
      <c r="K300" s="141">
        <f>BK300</f>
        <v>0</v>
      </c>
      <c r="M300" s="129"/>
      <c r="N300" s="134"/>
      <c r="Q300" s="135">
        <f>SUM(Q301:Q303)</f>
        <v>0</v>
      </c>
      <c r="R300" s="135">
        <f>SUM(R301:R303)</f>
        <v>0</v>
      </c>
      <c r="T300" s="136">
        <f>SUM(T301:T303)</f>
        <v>0</v>
      </c>
      <c r="V300" s="136">
        <f>SUM(V301:V303)</f>
        <v>8.0000000000000002E-3</v>
      </c>
      <c r="X300" s="137">
        <f>SUM(X301:X303)</f>
        <v>0</v>
      </c>
      <c r="AR300" s="130" t="s">
        <v>87</v>
      </c>
      <c r="AT300" s="138" t="s">
        <v>79</v>
      </c>
      <c r="AU300" s="138" t="s">
        <v>87</v>
      </c>
      <c r="AY300" s="130" t="s">
        <v>219</v>
      </c>
      <c r="BK300" s="139">
        <f>SUM(BK301:BK303)</f>
        <v>0</v>
      </c>
    </row>
    <row r="301" spans="2:65" s="1" customFormat="1" ht="16.5" customHeight="1">
      <c r="B301" s="30"/>
      <c r="C301" s="142" t="s">
        <v>600</v>
      </c>
      <c r="D301" s="142" t="s">
        <v>220</v>
      </c>
      <c r="E301" s="143" t="s">
        <v>689</v>
      </c>
      <c r="F301" s="144" t="s">
        <v>690</v>
      </c>
      <c r="G301" s="145" t="s">
        <v>691</v>
      </c>
      <c r="H301" s="146">
        <v>1</v>
      </c>
      <c r="I301" s="147"/>
      <c r="J301" s="147"/>
      <c r="K301" s="148">
        <f>ROUND(P301*H301,2)</f>
        <v>0</v>
      </c>
      <c r="L301" s="149"/>
      <c r="M301" s="30"/>
      <c r="N301" s="150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8.0000000000000002E-3</v>
      </c>
      <c r="V301" s="153">
        <f>U301*H301</f>
        <v>8.0000000000000002E-3</v>
      </c>
      <c r="W301" s="153">
        <v>0</v>
      </c>
      <c r="X301" s="154">
        <f>W301*H301</f>
        <v>0</v>
      </c>
      <c r="AR301" s="155" t="s">
        <v>158</v>
      </c>
      <c r="AT301" s="155" t="s">
        <v>220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2549</v>
      </c>
    </row>
    <row r="302" spans="2:65" s="1" customFormat="1" ht="39">
      <c r="B302" s="30"/>
      <c r="D302" s="157" t="s">
        <v>226</v>
      </c>
      <c r="F302" s="158" t="s">
        <v>693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87</v>
      </c>
      <c r="H303" s="164">
        <v>1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1" customFormat="1" ht="22.9" customHeight="1">
      <c r="B304" s="129"/>
      <c r="D304" s="130" t="s">
        <v>79</v>
      </c>
      <c r="E304" s="140" t="s">
        <v>254</v>
      </c>
      <c r="F304" s="140" t="s">
        <v>1240</v>
      </c>
      <c r="I304" s="132"/>
      <c r="J304" s="132"/>
      <c r="K304" s="141">
        <f>BK304</f>
        <v>0</v>
      </c>
      <c r="M304" s="129"/>
      <c r="N304" s="134"/>
      <c r="Q304" s="135">
        <f>SUM(Q305:Q448)</f>
        <v>0</v>
      </c>
      <c r="R304" s="135">
        <f>SUM(R305:R448)</f>
        <v>0</v>
      </c>
      <c r="T304" s="136">
        <f>SUM(T305:T448)</f>
        <v>0</v>
      </c>
      <c r="V304" s="136">
        <f>SUM(V305:V448)</f>
        <v>7.0148529999999987</v>
      </c>
      <c r="X304" s="137">
        <f>SUM(X305:X448)</f>
        <v>0</v>
      </c>
      <c r="AR304" s="130" t="s">
        <v>87</v>
      </c>
      <c r="AT304" s="138" t="s">
        <v>79</v>
      </c>
      <c r="AU304" s="138" t="s">
        <v>87</v>
      </c>
      <c r="AY304" s="130" t="s">
        <v>219</v>
      </c>
      <c r="BK304" s="139">
        <f>SUM(BK305:BK448)</f>
        <v>0</v>
      </c>
    </row>
    <row r="305" spans="2:65" s="1" customFormat="1" ht="21.75" customHeight="1">
      <c r="B305" s="30"/>
      <c r="C305" s="142" t="s">
        <v>607</v>
      </c>
      <c r="D305" s="142" t="s">
        <v>220</v>
      </c>
      <c r="E305" s="143" t="s">
        <v>872</v>
      </c>
      <c r="F305" s="144" t="s">
        <v>873</v>
      </c>
      <c r="G305" s="145" t="s">
        <v>370</v>
      </c>
      <c r="H305" s="146">
        <v>91.5</v>
      </c>
      <c r="I305" s="147"/>
      <c r="J305" s="147"/>
      <c r="K305" s="148">
        <f>ROUND(P305*H305,2)</f>
        <v>0</v>
      </c>
      <c r="L305" s="149"/>
      <c r="M305" s="30"/>
      <c r="N305" s="150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1.2999999999999999E-4</v>
      </c>
      <c r="V305" s="153">
        <f>U305*H305</f>
        <v>1.1894999999999999E-2</v>
      </c>
      <c r="W305" s="153">
        <v>0</v>
      </c>
      <c r="X305" s="154">
        <f>W305*H305</f>
        <v>0</v>
      </c>
      <c r="AR305" s="155" t="s">
        <v>158</v>
      </c>
      <c r="AT305" s="155" t="s">
        <v>220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2550</v>
      </c>
    </row>
    <row r="306" spans="2:65" s="1" customFormat="1" ht="11.25">
      <c r="B306" s="30"/>
      <c r="D306" s="157" t="s">
        <v>226</v>
      </c>
      <c r="F306" s="158" t="s">
        <v>875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2551</v>
      </c>
      <c r="H307" s="164">
        <v>91.5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24.2" customHeight="1">
      <c r="B308" s="30"/>
      <c r="C308" s="142" t="s">
        <v>614</v>
      </c>
      <c r="D308" s="142" t="s">
        <v>220</v>
      </c>
      <c r="E308" s="143" t="s">
        <v>765</v>
      </c>
      <c r="F308" s="144" t="s">
        <v>766</v>
      </c>
      <c r="G308" s="145" t="s">
        <v>467</v>
      </c>
      <c r="H308" s="146">
        <v>2</v>
      </c>
      <c r="I308" s="147"/>
      <c r="J308" s="147"/>
      <c r="K308" s="148">
        <f>ROUND(P308*H308,2)</f>
        <v>0</v>
      </c>
      <c r="L308" s="149"/>
      <c r="M308" s="30"/>
      <c r="N308" s="150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8.7419999999999998E-2</v>
      </c>
      <c r="V308" s="153">
        <f>U308*H308</f>
        <v>0.17484</v>
      </c>
      <c r="W308" s="153">
        <v>0</v>
      </c>
      <c r="X308" s="154">
        <f>W308*H308</f>
        <v>0</v>
      </c>
      <c r="AR308" s="155" t="s">
        <v>158</v>
      </c>
      <c r="AT308" s="155" t="s">
        <v>220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158</v>
      </c>
      <c r="BM308" s="155" t="s">
        <v>2552</v>
      </c>
    </row>
    <row r="309" spans="2:65" s="1" customFormat="1" ht="19.5">
      <c r="B309" s="30"/>
      <c r="D309" s="157" t="s">
        <v>226</v>
      </c>
      <c r="F309" s="158" t="s">
        <v>768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2" customFormat="1" ht="11.25">
      <c r="B310" s="161"/>
      <c r="D310" s="157" t="s">
        <v>303</v>
      </c>
      <c r="E310" s="162" t="s">
        <v>1</v>
      </c>
      <c r="F310" s="163" t="s">
        <v>93</v>
      </c>
      <c r="H310" s="164">
        <v>2</v>
      </c>
      <c r="I310" s="165"/>
      <c r="J310" s="165"/>
      <c r="M310" s="161"/>
      <c r="N310" s="166"/>
      <c r="X310" s="167"/>
      <c r="AT310" s="162" t="s">
        <v>303</v>
      </c>
      <c r="AU310" s="162" t="s">
        <v>93</v>
      </c>
      <c r="AV310" s="12" t="s">
        <v>93</v>
      </c>
      <c r="AW310" s="12" t="s">
        <v>5</v>
      </c>
      <c r="AX310" s="12" t="s">
        <v>87</v>
      </c>
      <c r="AY310" s="162" t="s">
        <v>219</v>
      </c>
    </row>
    <row r="311" spans="2:65" s="1" customFormat="1" ht="21.75" customHeight="1">
      <c r="B311" s="30"/>
      <c r="C311" s="178" t="s">
        <v>619</v>
      </c>
      <c r="D311" s="178" t="s">
        <v>460</v>
      </c>
      <c r="E311" s="179" t="s">
        <v>770</v>
      </c>
      <c r="F311" s="180" t="s">
        <v>771</v>
      </c>
      <c r="G311" s="181" t="s">
        <v>467</v>
      </c>
      <c r="H311" s="182">
        <v>2</v>
      </c>
      <c r="I311" s="183"/>
      <c r="J311" s="184"/>
      <c r="K311" s="185">
        <f>ROUND(P311*H311,2)</f>
        <v>0</v>
      </c>
      <c r="L311" s="184"/>
      <c r="M311" s="186"/>
      <c r="N311" s="187" t="s">
        <v>1</v>
      </c>
      <c r="O311" s="151" t="s">
        <v>43</v>
      </c>
      <c r="P311" s="152">
        <f>I311+J311</f>
        <v>0</v>
      </c>
      <c r="Q311" s="152">
        <f>ROUND(I311*H311,2)</f>
        <v>0</v>
      </c>
      <c r="R311" s="152">
        <f>ROUND(J311*H311,2)</f>
        <v>0</v>
      </c>
      <c r="T311" s="153">
        <f>S311*H311</f>
        <v>0</v>
      </c>
      <c r="U311" s="153">
        <v>6.8000000000000005E-2</v>
      </c>
      <c r="V311" s="153">
        <f>U311*H311</f>
        <v>0.13600000000000001</v>
      </c>
      <c r="W311" s="153">
        <v>0</v>
      </c>
      <c r="X311" s="154">
        <f>W311*H311</f>
        <v>0</v>
      </c>
      <c r="AR311" s="155" t="s">
        <v>254</v>
      </c>
      <c r="AT311" s="155" t="s">
        <v>460</v>
      </c>
      <c r="AU311" s="155" t="s">
        <v>93</v>
      </c>
      <c r="AY311" s="15" t="s">
        <v>219</v>
      </c>
      <c r="BE311" s="156">
        <f>IF(O311="základní",K311,0)</f>
        <v>0</v>
      </c>
      <c r="BF311" s="156">
        <f>IF(O311="snížená",K311,0)</f>
        <v>0</v>
      </c>
      <c r="BG311" s="156">
        <f>IF(O311="zákl. přenesená",K311,0)</f>
        <v>0</v>
      </c>
      <c r="BH311" s="156">
        <f>IF(O311="sníž. přenesená",K311,0)</f>
        <v>0</v>
      </c>
      <c r="BI311" s="156">
        <f>IF(O311="nulová",K311,0)</f>
        <v>0</v>
      </c>
      <c r="BJ311" s="15" t="s">
        <v>87</v>
      </c>
      <c r="BK311" s="156">
        <f>ROUND(P311*H311,2)</f>
        <v>0</v>
      </c>
      <c r="BL311" s="15" t="s">
        <v>158</v>
      </c>
      <c r="BM311" s="155" t="s">
        <v>2553</v>
      </c>
    </row>
    <row r="312" spans="2:65" s="1" customFormat="1" ht="11.25">
      <c r="B312" s="30"/>
      <c r="D312" s="157" t="s">
        <v>226</v>
      </c>
      <c r="F312" s="158" t="s">
        <v>771</v>
      </c>
      <c r="I312" s="159"/>
      <c r="J312" s="159"/>
      <c r="M312" s="30"/>
      <c r="N312" s="160"/>
      <c r="X312" s="54"/>
      <c r="AT312" s="15" t="s">
        <v>226</v>
      </c>
      <c r="AU312" s="15" t="s">
        <v>93</v>
      </c>
    </row>
    <row r="313" spans="2:65" s="12" customFormat="1" ht="11.25">
      <c r="B313" s="161"/>
      <c r="D313" s="157" t="s">
        <v>303</v>
      </c>
      <c r="E313" s="162" t="s">
        <v>1</v>
      </c>
      <c r="F313" s="163" t="s">
        <v>93</v>
      </c>
      <c r="H313" s="164">
        <v>2</v>
      </c>
      <c r="I313" s="165"/>
      <c r="J313" s="165"/>
      <c r="M313" s="161"/>
      <c r="N313" s="166"/>
      <c r="X313" s="167"/>
      <c r="AT313" s="162" t="s">
        <v>303</v>
      </c>
      <c r="AU313" s="162" t="s">
        <v>93</v>
      </c>
      <c r="AV313" s="12" t="s">
        <v>93</v>
      </c>
      <c r="AW313" s="12" t="s">
        <v>5</v>
      </c>
      <c r="AX313" s="12" t="s">
        <v>87</v>
      </c>
      <c r="AY313" s="162" t="s">
        <v>219</v>
      </c>
    </row>
    <row r="314" spans="2:65" s="1" customFormat="1" ht="24.2" customHeight="1">
      <c r="B314" s="30"/>
      <c r="C314" s="178" t="s">
        <v>625</v>
      </c>
      <c r="D314" s="178" t="s">
        <v>460</v>
      </c>
      <c r="E314" s="179" t="s">
        <v>795</v>
      </c>
      <c r="F314" s="180" t="s">
        <v>796</v>
      </c>
      <c r="G314" s="181" t="s">
        <v>467</v>
      </c>
      <c r="H314" s="182">
        <v>2</v>
      </c>
      <c r="I314" s="183"/>
      <c r="J314" s="184"/>
      <c r="K314" s="185">
        <f>ROUND(P314*H314,2)</f>
        <v>0</v>
      </c>
      <c r="L314" s="184"/>
      <c r="M314" s="186"/>
      <c r="N314" s="187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2E-3</v>
      </c>
      <c r="V314" s="153">
        <f>U314*H314</f>
        <v>4.0000000000000001E-3</v>
      </c>
      <c r="W314" s="153">
        <v>0</v>
      </c>
      <c r="X314" s="154">
        <f>W314*H314</f>
        <v>0</v>
      </c>
      <c r="AR314" s="155" t="s">
        <v>254</v>
      </c>
      <c r="AT314" s="155" t="s">
        <v>460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2554</v>
      </c>
    </row>
    <row r="315" spans="2:65" s="1" customFormat="1" ht="11.25">
      <c r="B315" s="30"/>
      <c r="D315" s="157" t="s">
        <v>226</v>
      </c>
      <c r="F315" s="158" t="s">
        <v>796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93</v>
      </c>
      <c r="H316" s="164">
        <v>2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33" customHeight="1">
      <c r="B317" s="30"/>
      <c r="C317" s="142" t="s">
        <v>632</v>
      </c>
      <c r="D317" s="142" t="s">
        <v>220</v>
      </c>
      <c r="E317" s="143" t="s">
        <v>711</v>
      </c>
      <c r="F317" s="144" t="s">
        <v>712</v>
      </c>
      <c r="G317" s="145" t="s">
        <v>370</v>
      </c>
      <c r="H317" s="146">
        <v>3.3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8.0000000000000007E-5</v>
      </c>
      <c r="V317" s="153">
        <f>U317*H317</f>
        <v>2.6400000000000002E-4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2555</v>
      </c>
    </row>
    <row r="318" spans="2:65" s="1" customFormat="1" ht="19.5">
      <c r="B318" s="30"/>
      <c r="D318" s="157" t="s">
        <v>226</v>
      </c>
      <c r="F318" s="158" t="s">
        <v>714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2528</v>
      </c>
      <c r="H319" s="164">
        <v>3.3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24.2" customHeight="1">
      <c r="B320" s="30"/>
      <c r="C320" s="178" t="s">
        <v>443</v>
      </c>
      <c r="D320" s="178" t="s">
        <v>460</v>
      </c>
      <c r="E320" s="179" t="s">
        <v>717</v>
      </c>
      <c r="F320" s="180" t="s">
        <v>718</v>
      </c>
      <c r="G320" s="181" t="s">
        <v>370</v>
      </c>
      <c r="H320" s="182">
        <v>2.153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0.1</v>
      </c>
      <c r="V320" s="153">
        <f>U320*H320</f>
        <v>0.21530000000000002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2556</v>
      </c>
    </row>
    <row r="321" spans="2:65" s="1" customFormat="1" ht="19.5">
      <c r="B321" s="30"/>
      <c r="D321" s="157" t="s">
        <v>226</v>
      </c>
      <c r="F321" s="158" t="s">
        <v>718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2557</v>
      </c>
      <c r="H322" s="164">
        <v>2.0999999999999996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80</v>
      </c>
      <c r="AY322" s="162" t="s">
        <v>219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2558</v>
      </c>
      <c r="H323" s="164">
        <v>2.1524999999999999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24.2" customHeight="1">
      <c r="B324" s="30"/>
      <c r="C324" s="178" t="s">
        <v>643</v>
      </c>
      <c r="D324" s="178" t="s">
        <v>460</v>
      </c>
      <c r="E324" s="179" t="s">
        <v>728</v>
      </c>
      <c r="F324" s="180" t="s">
        <v>729</v>
      </c>
      <c r="G324" s="181" t="s">
        <v>467</v>
      </c>
      <c r="H324" s="182">
        <v>1</v>
      </c>
      <c r="I324" s="183"/>
      <c r="J324" s="184"/>
      <c r="K324" s="185">
        <f>ROUND(P324*H324,2)</f>
        <v>0</v>
      </c>
      <c r="L324" s="184"/>
      <c r="M324" s="186"/>
      <c r="N324" s="187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4.4999999999999998E-2</v>
      </c>
      <c r="V324" s="153">
        <f>U324*H324</f>
        <v>4.4999999999999998E-2</v>
      </c>
      <c r="W324" s="153">
        <v>0</v>
      </c>
      <c r="X324" s="154">
        <f>W324*H324</f>
        <v>0</v>
      </c>
      <c r="AR324" s="155" t="s">
        <v>254</v>
      </c>
      <c r="AT324" s="155" t="s">
        <v>460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2559</v>
      </c>
    </row>
    <row r="325" spans="2:65" s="1" customFormat="1" ht="11.25">
      <c r="B325" s="30"/>
      <c r="D325" s="157" t="s">
        <v>226</v>
      </c>
      <c r="F325" s="158" t="s">
        <v>729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" customFormat="1" ht="24.2" customHeight="1">
      <c r="B326" s="30"/>
      <c r="C326" s="178" t="s">
        <v>649</v>
      </c>
      <c r="D326" s="178" t="s">
        <v>460</v>
      </c>
      <c r="E326" s="179" t="s">
        <v>732</v>
      </c>
      <c r="F326" s="180" t="s">
        <v>733</v>
      </c>
      <c r="G326" s="181" t="s">
        <v>467</v>
      </c>
      <c r="H326" s="182">
        <v>1</v>
      </c>
      <c r="I326" s="183"/>
      <c r="J326" s="184"/>
      <c r="K326" s="185">
        <f>ROUND(P326*H326,2)</f>
        <v>0</v>
      </c>
      <c r="L326" s="184"/>
      <c r="M326" s="186"/>
      <c r="N326" s="187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5.6000000000000001E-2</v>
      </c>
      <c r="V326" s="153">
        <f>U326*H326</f>
        <v>5.6000000000000001E-2</v>
      </c>
      <c r="W326" s="153">
        <v>0</v>
      </c>
      <c r="X326" s="154">
        <f>W326*H326</f>
        <v>0</v>
      </c>
      <c r="AR326" s="155" t="s">
        <v>254</v>
      </c>
      <c r="AT326" s="155" t="s">
        <v>460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2560</v>
      </c>
    </row>
    <row r="327" spans="2:65" s="1" customFormat="1" ht="11.25">
      <c r="B327" s="30"/>
      <c r="D327" s="157" t="s">
        <v>226</v>
      </c>
      <c r="F327" s="158" t="s">
        <v>733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87</v>
      </c>
      <c r="H328" s="164">
        <v>1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78" t="s">
        <v>654</v>
      </c>
      <c r="D329" s="178" t="s">
        <v>460</v>
      </c>
      <c r="E329" s="179" t="s">
        <v>736</v>
      </c>
      <c r="F329" s="180" t="s">
        <v>737</v>
      </c>
      <c r="G329" s="181" t="s">
        <v>467</v>
      </c>
      <c r="H329" s="182">
        <v>2</v>
      </c>
      <c r="I329" s="183"/>
      <c r="J329" s="184"/>
      <c r="K329" s="185">
        <f>ROUND(P329*H329,2)</f>
        <v>0</v>
      </c>
      <c r="L329" s="184"/>
      <c r="M329" s="186"/>
      <c r="N329" s="187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1.0999999999999999E-2</v>
      </c>
      <c r="V329" s="153">
        <f>U329*H329</f>
        <v>2.1999999999999999E-2</v>
      </c>
      <c r="W329" s="153">
        <v>0</v>
      </c>
      <c r="X329" s="154">
        <f>W329*H329</f>
        <v>0</v>
      </c>
      <c r="AR329" s="155" t="s">
        <v>254</v>
      </c>
      <c r="AT329" s="155" t="s">
        <v>460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2561</v>
      </c>
    </row>
    <row r="330" spans="2:65" s="1" customFormat="1" ht="19.5">
      <c r="B330" s="30"/>
      <c r="D330" s="157" t="s">
        <v>226</v>
      </c>
      <c r="F330" s="158" t="s">
        <v>737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93</v>
      </c>
      <c r="H331" s="164">
        <v>2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42" t="s">
        <v>660</v>
      </c>
      <c r="D332" s="142" t="s">
        <v>220</v>
      </c>
      <c r="E332" s="143" t="s">
        <v>804</v>
      </c>
      <c r="F332" s="144" t="s">
        <v>805</v>
      </c>
      <c r="G332" s="145" t="s">
        <v>467</v>
      </c>
      <c r="H332" s="146">
        <v>1</v>
      </c>
      <c r="I332" s="147"/>
      <c r="J332" s="147"/>
      <c r="K332" s="148">
        <f>ROUND(P332*H332,2)</f>
        <v>0</v>
      </c>
      <c r="L332" s="149"/>
      <c r="M332" s="30"/>
      <c r="N332" s="150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1.0189999999999999E-2</v>
      </c>
      <c r="V332" s="153">
        <f>U332*H332</f>
        <v>1.0189999999999999E-2</v>
      </c>
      <c r="W332" s="153">
        <v>0</v>
      </c>
      <c r="X332" s="154">
        <f>W332*H332</f>
        <v>0</v>
      </c>
      <c r="AR332" s="155" t="s">
        <v>158</v>
      </c>
      <c r="AT332" s="155" t="s">
        <v>220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2562</v>
      </c>
    </row>
    <row r="333" spans="2:65" s="1" customFormat="1" ht="11.25">
      <c r="B333" s="30"/>
      <c r="D333" s="157" t="s">
        <v>226</v>
      </c>
      <c r="F333" s="158" t="s">
        <v>805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87</v>
      </c>
      <c r="H334" s="164">
        <v>1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16.5" customHeight="1">
      <c r="B335" s="30"/>
      <c r="C335" s="178" t="s">
        <v>666</v>
      </c>
      <c r="D335" s="178" t="s">
        <v>460</v>
      </c>
      <c r="E335" s="179" t="s">
        <v>815</v>
      </c>
      <c r="F335" s="180" t="s">
        <v>816</v>
      </c>
      <c r="G335" s="181" t="s">
        <v>467</v>
      </c>
      <c r="H335" s="182">
        <v>1</v>
      </c>
      <c r="I335" s="183"/>
      <c r="J335" s="184"/>
      <c r="K335" s="185">
        <f>ROUND(P335*H335,2)</f>
        <v>0</v>
      </c>
      <c r="L335" s="184"/>
      <c r="M335" s="186"/>
      <c r="N335" s="187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0.26200000000000001</v>
      </c>
      <c r="V335" s="153">
        <f>U335*H335</f>
        <v>0.26200000000000001</v>
      </c>
      <c r="W335" s="153">
        <v>0</v>
      </c>
      <c r="X335" s="154">
        <f>W335*H335</f>
        <v>0</v>
      </c>
      <c r="AR335" s="155" t="s">
        <v>254</v>
      </c>
      <c r="AT335" s="155" t="s">
        <v>460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2563</v>
      </c>
    </row>
    <row r="336" spans="2:65" s="1" customFormat="1" ht="11.25">
      <c r="B336" s="30"/>
      <c r="D336" s="157" t="s">
        <v>226</v>
      </c>
      <c r="F336" s="158" t="s">
        <v>816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87</v>
      </c>
      <c r="H337" s="164">
        <v>1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4.2" customHeight="1">
      <c r="B338" s="30"/>
      <c r="C338" s="142" t="s">
        <v>671</v>
      </c>
      <c r="D338" s="142" t="s">
        <v>220</v>
      </c>
      <c r="E338" s="143" t="s">
        <v>831</v>
      </c>
      <c r="F338" s="144" t="s">
        <v>832</v>
      </c>
      <c r="G338" s="145" t="s">
        <v>467</v>
      </c>
      <c r="H338" s="146">
        <v>1</v>
      </c>
      <c r="I338" s="147"/>
      <c r="J338" s="147"/>
      <c r="K338" s="148">
        <f>ROUND(P338*H338,2)</f>
        <v>0</v>
      </c>
      <c r="L338" s="149"/>
      <c r="M338" s="30"/>
      <c r="N338" s="150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1.248E-2</v>
      </c>
      <c r="V338" s="153">
        <f>U338*H338</f>
        <v>1.248E-2</v>
      </c>
      <c r="W338" s="153">
        <v>0</v>
      </c>
      <c r="X338" s="154">
        <f>W338*H338</f>
        <v>0</v>
      </c>
      <c r="AR338" s="155" t="s">
        <v>158</v>
      </c>
      <c r="AT338" s="155" t="s">
        <v>220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158</v>
      </c>
      <c r="BM338" s="155" t="s">
        <v>2564</v>
      </c>
    </row>
    <row r="339" spans="2:65" s="1" customFormat="1" ht="11.25">
      <c r="B339" s="30"/>
      <c r="D339" s="157" t="s">
        <v>226</v>
      </c>
      <c r="F339" s="158" t="s">
        <v>832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87</v>
      </c>
      <c r="H340" s="164">
        <v>1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24.2" customHeight="1">
      <c r="B341" s="30"/>
      <c r="C341" s="178" t="s">
        <v>676</v>
      </c>
      <c r="D341" s="178" t="s">
        <v>460</v>
      </c>
      <c r="E341" s="179" t="s">
        <v>835</v>
      </c>
      <c r="F341" s="180" t="s">
        <v>836</v>
      </c>
      <c r="G341" s="181" t="s">
        <v>467</v>
      </c>
      <c r="H341" s="182">
        <v>1</v>
      </c>
      <c r="I341" s="183"/>
      <c r="J341" s="184"/>
      <c r="K341" s="185">
        <f>ROUND(P341*H341,2)</f>
        <v>0</v>
      </c>
      <c r="L341" s="184"/>
      <c r="M341" s="186"/>
      <c r="N341" s="187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0.56999999999999995</v>
      </c>
      <c r="V341" s="153">
        <f>U341*H341</f>
        <v>0.56999999999999995</v>
      </c>
      <c r="W341" s="153">
        <v>0</v>
      </c>
      <c r="X341" s="154">
        <f>W341*H341</f>
        <v>0</v>
      </c>
      <c r="AR341" s="155" t="s">
        <v>254</v>
      </c>
      <c r="AT341" s="155" t="s">
        <v>460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2565</v>
      </c>
    </row>
    <row r="342" spans="2:65" s="1" customFormat="1" ht="19.5">
      <c r="B342" s="30"/>
      <c r="D342" s="157" t="s">
        <v>226</v>
      </c>
      <c r="F342" s="158" t="s">
        <v>836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87</v>
      </c>
      <c r="H343" s="164">
        <v>1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" customFormat="1" ht="24.2" customHeight="1">
      <c r="B344" s="30"/>
      <c r="C344" s="142" t="s">
        <v>682</v>
      </c>
      <c r="D344" s="142" t="s">
        <v>220</v>
      </c>
      <c r="E344" s="143" t="s">
        <v>839</v>
      </c>
      <c r="F344" s="144" t="s">
        <v>840</v>
      </c>
      <c r="G344" s="145" t="s">
        <v>467</v>
      </c>
      <c r="H344" s="146">
        <v>1</v>
      </c>
      <c r="I344" s="147"/>
      <c r="J344" s="147"/>
      <c r="K344" s="148">
        <f>ROUND(P344*H344,2)</f>
        <v>0</v>
      </c>
      <c r="L344" s="149"/>
      <c r="M344" s="30"/>
      <c r="N344" s="150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2.8539999999999999E-2</v>
      </c>
      <c r="V344" s="153">
        <f>U344*H344</f>
        <v>2.8539999999999999E-2</v>
      </c>
      <c r="W344" s="153">
        <v>0</v>
      </c>
      <c r="X344" s="154">
        <f>W344*H344</f>
        <v>0</v>
      </c>
      <c r="AR344" s="155" t="s">
        <v>158</v>
      </c>
      <c r="AT344" s="155" t="s">
        <v>220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158</v>
      </c>
      <c r="BM344" s="155" t="s">
        <v>2566</v>
      </c>
    </row>
    <row r="345" spans="2:65" s="1" customFormat="1" ht="19.5">
      <c r="B345" s="30"/>
      <c r="D345" s="157" t="s">
        <v>226</v>
      </c>
      <c r="F345" s="158" t="s">
        <v>840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2" customFormat="1" ht="11.25">
      <c r="B346" s="161"/>
      <c r="D346" s="157" t="s">
        <v>303</v>
      </c>
      <c r="E346" s="162" t="s">
        <v>1</v>
      </c>
      <c r="F346" s="163" t="s">
        <v>87</v>
      </c>
      <c r="H346" s="164">
        <v>1</v>
      </c>
      <c r="I346" s="165"/>
      <c r="J346" s="165"/>
      <c r="M346" s="161"/>
      <c r="N346" s="166"/>
      <c r="X346" s="167"/>
      <c r="AT346" s="162" t="s">
        <v>303</v>
      </c>
      <c r="AU346" s="162" t="s">
        <v>93</v>
      </c>
      <c r="AV346" s="12" t="s">
        <v>93</v>
      </c>
      <c r="AW346" s="12" t="s">
        <v>5</v>
      </c>
      <c r="AX346" s="12" t="s">
        <v>87</v>
      </c>
      <c r="AY346" s="162" t="s">
        <v>219</v>
      </c>
    </row>
    <row r="347" spans="2:65" s="1" customFormat="1" ht="16.5" customHeight="1">
      <c r="B347" s="30"/>
      <c r="C347" s="178" t="s">
        <v>688</v>
      </c>
      <c r="D347" s="178" t="s">
        <v>460</v>
      </c>
      <c r="E347" s="179" t="s">
        <v>843</v>
      </c>
      <c r="F347" s="180" t="s">
        <v>1122</v>
      </c>
      <c r="G347" s="181" t="s">
        <v>467</v>
      </c>
      <c r="H347" s="182">
        <v>1</v>
      </c>
      <c r="I347" s="183"/>
      <c r="J347" s="184"/>
      <c r="K347" s="185">
        <f>ROUND(P347*H347,2)</f>
        <v>0</v>
      </c>
      <c r="L347" s="184"/>
      <c r="M347" s="186"/>
      <c r="N347" s="187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1.8169999999999999</v>
      </c>
      <c r="V347" s="153">
        <f>U347*H347</f>
        <v>1.8169999999999999</v>
      </c>
      <c r="W347" s="153">
        <v>0</v>
      </c>
      <c r="X347" s="154">
        <f>W347*H347</f>
        <v>0</v>
      </c>
      <c r="AR347" s="155" t="s">
        <v>254</v>
      </c>
      <c r="AT347" s="155" t="s">
        <v>460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2567</v>
      </c>
    </row>
    <row r="348" spans="2:65" s="1" customFormat="1" ht="11.25">
      <c r="B348" s="30"/>
      <c r="D348" s="157" t="s">
        <v>226</v>
      </c>
      <c r="F348" s="158" t="s">
        <v>846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87</v>
      </c>
      <c r="H349" s="164">
        <v>1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87</v>
      </c>
      <c r="AY349" s="162" t="s">
        <v>219</v>
      </c>
    </row>
    <row r="350" spans="2:65" s="1" customFormat="1" ht="24.2" customHeight="1">
      <c r="B350" s="30"/>
      <c r="C350" s="142" t="s">
        <v>432</v>
      </c>
      <c r="D350" s="142" t="s">
        <v>220</v>
      </c>
      <c r="E350" s="143" t="s">
        <v>852</v>
      </c>
      <c r="F350" s="144" t="s">
        <v>853</v>
      </c>
      <c r="G350" s="145" t="s">
        <v>467</v>
      </c>
      <c r="H350" s="146">
        <v>1</v>
      </c>
      <c r="I350" s="147"/>
      <c r="J350" s="147"/>
      <c r="K350" s="148">
        <f>ROUND(P350*H350,2)</f>
        <v>0</v>
      </c>
      <c r="L350" s="149"/>
      <c r="M350" s="30"/>
      <c r="N350" s="150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0.09</v>
      </c>
      <c r="V350" s="153">
        <f>U350*H350</f>
        <v>0.09</v>
      </c>
      <c r="W350" s="153">
        <v>0</v>
      </c>
      <c r="X350" s="154">
        <f>W350*H350</f>
        <v>0</v>
      </c>
      <c r="AR350" s="155" t="s">
        <v>158</v>
      </c>
      <c r="AT350" s="155" t="s">
        <v>220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2568</v>
      </c>
    </row>
    <row r="351" spans="2:65" s="1" customFormat="1" ht="19.5">
      <c r="B351" s="30"/>
      <c r="D351" s="157" t="s">
        <v>226</v>
      </c>
      <c r="F351" s="158" t="s">
        <v>855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2" customFormat="1" ht="11.25">
      <c r="B352" s="161"/>
      <c r="D352" s="157" t="s">
        <v>303</v>
      </c>
      <c r="E352" s="162" t="s">
        <v>1</v>
      </c>
      <c r="F352" s="163" t="s">
        <v>87</v>
      </c>
      <c r="H352" s="164">
        <v>1</v>
      </c>
      <c r="I352" s="165"/>
      <c r="J352" s="165"/>
      <c r="M352" s="161"/>
      <c r="N352" s="166"/>
      <c r="X352" s="167"/>
      <c r="AT352" s="162" t="s">
        <v>303</v>
      </c>
      <c r="AU352" s="162" t="s">
        <v>93</v>
      </c>
      <c r="AV352" s="12" t="s">
        <v>93</v>
      </c>
      <c r="AW352" s="12" t="s">
        <v>5</v>
      </c>
      <c r="AX352" s="12" t="s">
        <v>87</v>
      </c>
      <c r="AY352" s="162" t="s">
        <v>219</v>
      </c>
    </row>
    <row r="353" spans="2:65" s="1" customFormat="1" ht="24.2" customHeight="1">
      <c r="B353" s="30"/>
      <c r="C353" s="178" t="s">
        <v>700</v>
      </c>
      <c r="D353" s="178" t="s">
        <v>460</v>
      </c>
      <c r="E353" s="179" t="s">
        <v>858</v>
      </c>
      <c r="F353" s="180" t="s">
        <v>859</v>
      </c>
      <c r="G353" s="181" t="s">
        <v>467</v>
      </c>
      <c r="H353" s="182">
        <v>1</v>
      </c>
      <c r="I353" s="183"/>
      <c r="J353" s="184"/>
      <c r="K353" s="185">
        <f>ROUND(P353*H353,2)</f>
        <v>0</v>
      </c>
      <c r="L353" s="184"/>
      <c r="M353" s="186"/>
      <c r="N353" s="187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5.4600000000000003E-2</v>
      </c>
      <c r="V353" s="153">
        <f>U353*H353</f>
        <v>5.4600000000000003E-2</v>
      </c>
      <c r="W353" s="153">
        <v>0</v>
      </c>
      <c r="X353" s="154">
        <f>W353*H353</f>
        <v>0</v>
      </c>
      <c r="AR353" s="155" t="s">
        <v>254</v>
      </c>
      <c r="AT353" s="155" t="s">
        <v>460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2569</v>
      </c>
    </row>
    <row r="354" spans="2:65" s="1" customFormat="1" ht="19.5">
      <c r="B354" s="30"/>
      <c r="D354" s="157" t="s">
        <v>226</v>
      </c>
      <c r="F354" s="158" t="s">
        <v>859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87</v>
      </c>
      <c r="H355" s="164">
        <v>1</v>
      </c>
      <c r="I355" s="165"/>
      <c r="J355" s="165"/>
      <c r="M355" s="161"/>
      <c r="N355" s="166"/>
      <c r="X355" s="167"/>
      <c r="AT355" s="162" t="s">
        <v>303</v>
      </c>
      <c r="AU355" s="162" t="s">
        <v>93</v>
      </c>
      <c r="AV355" s="12" t="s">
        <v>93</v>
      </c>
      <c r="AW355" s="12" t="s">
        <v>5</v>
      </c>
      <c r="AX355" s="12" t="s">
        <v>87</v>
      </c>
      <c r="AY355" s="162" t="s">
        <v>219</v>
      </c>
    </row>
    <row r="356" spans="2:65" s="1" customFormat="1" ht="16.5" customHeight="1">
      <c r="B356" s="30"/>
      <c r="C356" s="178" t="s">
        <v>706</v>
      </c>
      <c r="D356" s="178" t="s">
        <v>460</v>
      </c>
      <c r="E356" s="179" t="s">
        <v>2147</v>
      </c>
      <c r="F356" s="180" t="s">
        <v>2148</v>
      </c>
      <c r="G356" s="181" t="s">
        <v>467</v>
      </c>
      <c r="H356" s="182">
        <v>1</v>
      </c>
      <c r="I356" s="183"/>
      <c r="J356" s="184"/>
      <c r="K356" s="185">
        <f>ROUND(P356*H356,2)</f>
        <v>0</v>
      </c>
      <c r="L356" s="184"/>
      <c r="M356" s="186"/>
      <c r="N356" s="187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5.4600000000000003E-2</v>
      </c>
      <c r="V356" s="153">
        <f>U356*H356</f>
        <v>5.4600000000000003E-2</v>
      </c>
      <c r="W356" s="153">
        <v>0</v>
      </c>
      <c r="X356" s="154">
        <f>W356*H356</f>
        <v>0</v>
      </c>
      <c r="AR356" s="155" t="s">
        <v>254</v>
      </c>
      <c r="AT356" s="155" t="s">
        <v>460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2570</v>
      </c>
    </row>
    <row r="357" spans="2:65" s="1" customFormat="1" ht="11.25">
      <c r="B357" s="30"/>
      <c r="D357" s="157" t="s">
        <v>226</v>
      </c>
      <c r="F357" s="158" t="s">
        <v>2148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" customFormat="1" ht="24.2" customHeight="1">
      <c r="B358" s="30"/>
      <c r="C358" s="142" t="s">
        <v>710</v>
      </c>
      <c r="D358" s="142" t="s">
        <v>220</v>
      </c>
      <c r="E358" s="143" t="s">
        <v>862</v>
      </c>
      <c r="F358" s="144" t="s">
        <v>863</v>
      </c>
      <c r="G358" s="145" t="s">
        <v>467</v>
      </c>
      <c r="H358" s="146">
        <v>1</v>
      </c>
      <c r="I358" s="147"/>
      <c r="J358" s="147"/>
      <c r="K358" s="148">
        <f>ROUND(P358*H358,2)</f>
        <v>0</v>
      </c>
      <c r="L358" s="149"/>
      <c r="M358" s="30"/>
      <c r="N358" s="150" t="s">
        <v>1</v>
      </c>
      <c r="O358" s="151" t="s">
        <v>43</v>
      </c>
      <c r="P358" s="152">
        <f>I358+J358</f>
        <v>0</v>
      </c>
      <c r="Q358" s="152">
        <f>ROUND(I358*H358,2)</f>
        <v>0</v>
      </c>
      <c r="R358" s="152">
        <f>ROUND(J358*H358,2)</f>
        <v>0</v>
      </c>
      <c r="T358" s="153">
        <f>S358*H358</f>
        <v>0</v>
      </c>
      <c r="U358" s="153">
        <v>0.42080000000000001</v>
      </c>
      <c r="V358" s="153">
        <f>U358*H358</f>
        <v>0.42080000000000001</v>
      </c>
      <c r="W358" s="153">
        <v>0</v>
      </c>
      <c r="X358" s="154">
        <f>W358*H358</f>
        <v>0</v>
      </c>
      <c r="AR358" s="155" t="s">
        <v>158</v>
      </c>
      <c r="AT358" s="155" t="s">
        <v>220</v>
      </c>
      <c r="AU358" s="155" t="s">
        <v>93</v>
      </c>
      <c r="AY358" s="15" t="s">
        <v>219</v>
      </c>
      <c r="BE358" s="156">
        <f>IF(O358="základní",K358,0)</f>
        <v>0</v>
      </c>
      <c r="BF358" s="156">
        <f>IF(O358="snížená",K358,0)</f>
        <v>0</v>
      </c>
      <c r="BG358" s="156">
        <f>IF(O358="zákl. přenesená",K358,0)</f>
        <v>0</v>
      </c>
      <c r="BH358" s="156">
        <f>IF(O358="sníž. přenesená",K358,0)</f>
        <v>0</v>
      </c>
      <c r="BI358" s="156">
        <f>IF(O358="nulová",K358,0)</f>
        <v>0</v>
      </c>
      <c r="BJ358" s="15" t="s">
        <v>87</v>
      </c>
      <c r="BK358" s="156">
        <f>ROUND(P358*H358,2)</f>
        <v>0</v>
      </c>
      <c r="BL358" s="15" t="s">
        <v>158</v>
      </c>
      <c r="BM358" s="155" t="s">
        <v>2571</v>
      </c>
    </row>
    <row r="359" spans="2:65" s="1" customFormat="1" ht="19.5">
      <c r="B359" s="30"/>
      <c r="D359" s="157" t="s">
        <v>226</v>
      </c>
      <c r="F359" s="158" t="s">
        <v>865</v>
      </c>
      <c r="I359" s="159"/>
      <c r="J359" s="159"/>
      <c r="M359" s="30"/>
      <c r="N359" s="160"/>
      <c r="X359" s="54"/>
      <c r="AT359" s="15" t="s">
        <v>226</v>
      </c>
      <c r="AU359" s="15" t="s">
        <v>93</v>
      </c>
    </row>
    <row r="360" spans="2:65" s="12" customFormat="1" ht="11.25">
      <c r="B360" s="161"/>
      <c r="D360" s="157" t="s">
        <v>303</v>
      </c>
      <c r="E360" s="162" t="s">
        <v>1</v>
      </c>
      <c r="F360" s="163" t="s">
        <v>87</v>
      </c>
      <c r="H360" s="164">
        <v>1</v>
      </c>
      <c r="I360" s="165"/>
      <c r="J360" s="165"/>
      <c r="M360" s="161"/>
      <c r="N360" s="166"/>
      <c r="X360" s="167"/>
      <c r="AT360" s="162" t="s">
        <v>303</v>
      </c>
      <c r="AU360" s="162" t="s">
        <v>93</v>
      </c>
      <c r="AV360" s="12" t="s">
        <v>93</v>
      </c>
      <c r="AW360" s="12" t="s">
        <v>5</v>
      </c>
      <c r="AX360" s="12" t="s">
        <v>87</v>
      </c>
      <c r="AY360" s="162" t="s">
        <v>219</v>
      </c>
    </row>
    <row r="361" spans="2:65" s="1" customFormat="1" ht="24.2" customHeight="1">
      <c r="B361" s="30"/>
      <c r="C361" s="142" t="s">
        <v>716</v>
      </c>
      <c r="D361" s="142" t="s">
        <v>220</v>
      </c>
      <c r="E361" s="143" t="s">
        <v>2152</v>
      </c>
      <c r="F361" s="144" t="s">
        <v>2153</v>
      </c>
      <c r="G361" s="145" t="s">
        <v>467</v>
      </c>
      <c r="H361" s="146">
        <v>1</v>
      </c>
      <c r="I361" s="147"/>
      <c r="J361" s="147"/>
      <c r="K361" s="148">
        <f>ROUND(P361*H361,2)</f>
        <v>0</v>
      </c>
      <c r="L361" s="149"/>
      <c r="M361" s="30"/>
      <c r="N361" s="150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1.67E-3</v>
      </c>
      <c r="V361" s="153">
        <f>U361*H361</f>
        <v>1.67E-3</v>
      </c>
      <c r="W361" s="153">
        <v>0</v>
      </c>
      <c r="X361" s="154">
        <f>W361*H361</f>
        <v>0</v>
      </c>
      <c r="AR361" s="155" t="s">
        <v>158</v>
      </c>
      <c r="AT361" s="155" t="s">
        <v>220</v>
      </c>
      <c r="AU361" s="155" t="s">
        <v>93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2572</v>
      </c>
    </row>
    <row r="362" spans="2:65" s="1" customFormat="1" ht="19.5">
      <c r="B362" s="30"/>
      <c r="D362" s="157" t="s">
        <v>226</v>
      </c>
      <c r="F362" s="158" t="s">
        <v>2153</v>
      </c>
      <c r="I362" s="159"/>
      <c r="J362" s="159"/>
      <c r="M362" s="30"/>
      <c r="N362" s="160"/>
      <c r="X362" s="54"/>
      <c r="AT362" s="15" t="s">
        <v>226</v>
      </c>
      <c r="AU362" s="15" t="s">
        <v>93</v>
      </c>
    </row>
    <row r="363" spans="2:65" s="12" customFormat="1" ht="11.25">
      <c r="B363" s="161"/>
      <c r="D363" s="157" t="s">
        <v>303</v>
      </c>
      <c r="E363" s="162" t="s">
        <v>1</v>
      </c>
      <c r="F363" s="163" t="s">
        <v>87</v>
      </c>
      <c r="H363" s="164">
        <v>1</v>
      </c>
      <c r="I363" s="165"/>
      <c r="J363" s="165"/>
      <c r="M363" s="161"/>
      <c r="N363" s="166"/>
      <c r="X363" s="167"/>
      <c r="AT363" s="162" t="s">
        <v>303</v>
      </c>
      <c r="AU363" s="162" t="s">
        <v>93</v>
      </c>
      <c r="AV363" s="12" t="s">
        <v>93</v>
      </c>
      <c r="AW363" s="12" t="s">
        <v>5</v>
      </c>
      <c r="AX363" s="12" t="s">
        <v>87</v>
      </c>
      <c r="AY363" s="162" t="s">
        <v>219</v>
      </c>
    </row>
    <row r="364" spans="2:65" s="1" customFormat="1" ht="24.2" customHeight="1">
      <c r="B364" s="30"/>
      <c r="C364" s="178" t="s">
        <v>722</v>
      </c>
      <c r="D364" s="178" t="s">
        <v>460</v>
      </c>
      <c r="E364" s="179" t="s">
        <v>2155</v>
      </c>
      <c r="F364" s="180" t="s">
        <v>2156</v>
      </c>
      <c r="G364" s="181" t="s">
        <v>467</v>
      </c>
      <c r="H364" s="182">
        <v>1</v>
      </c>
      <c r="I364" s="183"/>
      <c r="J364" s="184"/>
      <c r="K364" s="185">
        <f>ROUND(P364*H364,2)</f>
        <v>0</v>
      </c>
      <c r="L364" s="184"/>
      <c r="M364" s="186"/>
      <c r="N364" s="187" t="s">
        <v>1</v>
      </c>
      <c r="O364" s="151" t="s">
        <v>43</v>
      </c>
      <c r="P364" s="152">
        <f>I364+J364</f>
        <v>0</v>
      </c>
      <c r="Q364" s="152">
        <f>ROUND(I364*H364,2)</f>
        <v>0</v>
      </c>
      <c r="R364" s="152">
        <f>ROUND(J364*H364,2)</f>
        <v>0</v>
      </c>
      <c r="T364" s="153">
        <f>S364*H364</f>
        <v>0</v>
      </c>
      <c r="U364" s="153">
        <v>1.2999999999999999E-2</v>
      </c>
      <c r="V364" s="153">
        <f>U364*H364</f>
        <v>1.2999999999999999E-2</v>
      </c>
      <c r="W364" s="153">
        <v>0</v>
      </c>
      <c r="X364" s="154">
        <f>W364*H364</f>
        <v>0</v>
      </c>
      <c r="AR364" s="155" t="s">
        <v>254</v>
      </c>
      <c r="AT364" s="155" t="s">
        <v>460</v>
      </c>
      <c r="AU364" s="155" t="s">
        <v>93</v>
      </c>
      <c r="AY364" s="15" t="s">
        <v>219</v>
      </c>
      <c r="BE364" s="156">
        <f>IF(O364="základní",K364,0)</f>
        <v>0</v>
      </c>
      <c r="BF364" s="156">
        <f>IF(O364="snížená",K364,0)</f>
        <v>0</v>
      </c>
      <c r="BG364" s="156">
        <f>IF(O364="zákl. přenesená",K364,0)</f>
        <v>0</v>
      </c>
      <c r="BH364" s="156">
        <f>IF(O364="sníž. přenesená",K364,0)</f>
        <v>0</v>
      </c>
      <c r="BI364" s="156">
        <f>IF(O364="nulová",K364,0)</f>
        <v>0</v>
      </c>
      <c r="BJ364" s="15" t="s">
        <v>87</v>
      </c>
      <c r="BK364" s="156">
        <f>ROUND(P364*H364,2)</f>
        <v>0</v>
      </c>
      <c r="BL364" s="15" t="s">
        <v>158</v>
      </c>
      <c r="BM364" s="155" t="s">
        <v>2573</v>
      </c>
    </row>
    <row r="365" spans="2:65" s="1" customFormat="1" ht="19.5">
      <c r="B365" s="30"/>
      <c r="D365" s="157" t="s">
        <v>226</v>
      </c>
      <c r="F365" s="158" t="s">
        <v>2156</v>
      </c>
      <c r="I365" s="159"/>
      <c r="J365" s="159"/>
      <c r="M365" s="30"/>
      <c r="N365" s="160"/>
      <c r="X365" s="54"/>
      <c r="AT365" s="15" t="s">
        <v>226</v>
      </c>
      <c r="AU365" s="15" t="s">
        <v>93</v>
      </c>
    </row>
    <row r="366" spans="2:65" s="1" customFormat="1" ht="24.2" customHeight="1">
      <c r="B366" s="30"/>
      <c r="C366" s="178" t="s">
        <v>727</v>
      </c>
      <c r="D366" s="178" t="s">
        <v>460</v>
      </c>
      <c r="E366" s="179" t="s">
        <v>2158</v>
      </c>
      <c r="F366" s="180" t="s">
        <v>2389</v>
      </c>
      <c r="G366" s="181" t="s">
        <v>257</v>
      </c>
      <c r="H366" s="182">
        <v>1</v>
      </c>
      <c r="I366" s="183"/>
      <c r="J366" s="184"/>
      <c r="K366" s="185">
        <f>ROUND(P366*H366,2)</f>
        <v>0</v>
      </c>
      <c r="L366" s="184"/>
      <c r="M366" s="186"/>
      <c r="N366" s="187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4.2500000000000003E-3</v>
      </c>
      <c r="V366" s="153">
        <f>U366*H366</f>
        <v>4.2500000000000003E-3</v>
      </c>
      <c r="W366" s="153">
        <v>0</v>
      </c>
      <c r="X366" s="154">
        <f>W366*H366</f>
        <v>0</v>
      </c>
      <c r="AR366" s="155" t="s">
        <v>254</v>
      </c>
      <c r="AT366" s="155" t="s">
        <v>460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2574</v>
      </c>
    </row>
    <row r="367" spans="2:65" s="1" customFormat="1" ht="11.25">
      <c r="B367" s="30"/>
      <c r="D367" s="157" t="s">
        <v>226</v>
      </c>
      <c r="F367" s="158" t="s">
        <v>2389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2" customFormat="1" ht="11.25">
      <c r="B368" s="161"/>
      <c r="D368" s="157" t="s">
        <v>303</v>
      </c>
      <c r="E368" s="162" t="s">
        <v>1</v>
      </c>
      <c r="F368" s="163" t="s">
        <v>87</v>
      </c>
      <c r="H368" s="164">
        <v>1</v>
      </c>
      <c r="I368" s="165"/>
      <c r="J368" s="165"/>
      <c r="M368" s="161"/>
      <c r="N368" s="166"/>
      <c r="X368" s="167"/>
      <c r="AT368" s="162" t="s">
        <v>303</v>
      </c>
      <c r="AU368" s="162" t="s">
        <v>93</v>
      </c>
      <c r="AV368" s="12" t="s">
        <v>93</v>
      </c>
      <c r="AW368" s="12" t="s">
        <v>5</v>
      </c>
      <c r="AX368" s="12" t="s">
        <v>87</v>
      </c>
      <c r="AY368" s="162" t="s">
        <v>219</v>
      </c>
    </row>
    <row r="369" spans="2:65" s="1" customFormat="1" ht="24.2" customHeight="1">
      <c r="B369" s="30"/>
      <c r="C369" s="142" t="s">
        <v>731</v>
      </c>
      <c r="D369" s="142" t="s">
        <v>220</v>
      </c>
      <c r="E369" s="143" t="s">
        <v>2161</v>
      </c>
      <c r="F369" s="144" t="s">
        <v>2162</v>
      </c>
      <c r="G369" s="145" t="s">
        <v>370</v>
      </c>
      <c r="H369" s="146">
        <v>88.2</v>
      </c>
      <c r="I369" s="147"/>
      <c r="J369" s="147"/>
      <c r="K369" s="148">
        <f>ROUND(P369*H369,2)</f>
        <v>0</v>
      </c>
      <c r="L369" s="149"/>
      <c r="M369" s="30"/>
      <c r="N369" s="150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0</v>
      </c>
      <c r="V369" s="153">
        <f>U369*H369</f>
        <v>0</v>
      </c>
      <c r="W369" s="153">
        <v>0</v>
      </c>
      <c r="X369" s="154">
        <f>W369*H369</f>
        <v>0</v>
      </c>
      <c r="AR369" s="155" t="s">
        <v>158</v>
      </c>
      <c r="AT369" s="155" t="s">
        <v>220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2575</v>
      </c>
    </row>
    <row r="370" spans="2:65" s="1" customFormat="1" ht="29.25">
      <c r="B370" s="30"/>
      <c r="D370" s="157" t="s">
        <v>226</v>
      </c>
      <c r="F370" s="158" t="s">
        <v>2164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2" customFormat="1" ht="11.25">
      <c r="B371" s="161"/>
      <c r="D371" s="157" t="s">
        <v>303</v>
      </c>
      <c r="E371" s="162" t="s">
        <v>1</v>
      </c>
      <c r="F371" s="163" t="s">
        <v>2576</v>
      </c>
      <c r="H371" s="164">
        <v>88.2</v>
      </c>
      <c r="I371" s="165"/>
      <c r="J371" s="165"/>
      <c r="M371" s="161"/>
      <c r="N371" s="166"/>
      <c r="X371" s="167"/>
      <c r="AT371" s="162" t="s">
        <v>303</v>
      </c>
      <c r="AU371" s="162" t="s">
        <v>93</v>
      </c>
      <c r="AV371" s="12" t="s">
        <v>93</v>
      </c>
      <c r="AW371" s="12" t="s">
        <v>5</v>
      </c>
      <c r="AX371" s="12" t="s">
        <v>87</v>
      </c>
      <c r="AY371" s="162" t="s">
        <v>219</v>
      </c>
    </row>
    <row r="372" spans="2:65" s="1" customFormat="1" ht="24.2" customHeight="1">
      <c r="B372" s="30"/>
      <c r="C372" s="178" t="s">
        <v>735</v>
      </c>
      <c r="D372" s="178" t="s">
        <v>460</v>
      </c>
      <c r="E372" s="179" t="s">
        <v>2165</v>
      </c>
      <c r="F372" s="180" t="s">
        <v>2166</v>
      </c>
      <c r="G372" s="181" t="s">
        <v>370</v>
      </c>
      <c r="H372" s="182">
        <v>88.2</v>
      </c>
      <c r="I372" s="183"/>
      <c r="J372" s="184"/>
      <c r="K372" s="185">
        <f>ROUND(P372*H372,2)</f>
        <v>0</v>
      </c>
      <c r="L372" s="184"/>
      <c r="M372" s="186"/>
      <c r="N372" s="187" t="s">
        <v>1</v>
      </c>
      <c r="O372" s="151" t="s">
        <v>43</v>
      </c>
      <c r="P372" s="152">
        <f>I372+J372</f>
        <v>0</v>
      </c>
      <c r="Q372" s="152">
        <f>ROUND(I372*H372,2)</f>
        <v>0</v>
      </c>
      <c r="R372" s="152">
        <f>ROUND(J372*H372,2)</f>
        <v>0</v>
      </c>
      <c r="T372" s="153">
        <f>S372*H372</f>
        <v>0</v>
      </c>
      <c r="U372" s="153">
        <v>1.0499999999999999E-3</v>
      </c>
      <c r="V372" s="153">
        <f>U372*H372</f>
        <v>9.2609999999999998E-2</v>
      </c>
      <c r="W372" s="153">
        <v>0</v>
      </c>
      <c r="X372" s="154">
        <f>W372*H372</f>
        <v>0</v>
      </c>
      <c r="AR372" s="155" t="s">
        <v>254</v>
      </c>
      <c r="AT372" s="155" t="s">
        <v>460</v>
      </c>
      <c r="AU372" s="155" t="s">
        <v>93</v>
      </c>
      <c r="AY372" s="15" t="s">
        <v>219</v>
      </c>
      <c r="BE372" s="156">
        <f>IF(O372="základní",K372,0)</f>
        <v>0</v>
      </c>
      <c r="BF372" s="156">
        <f>IF(O372="snížená",K372,0)</f>
        <v>0</v>
      </c>
      <c r="BG372" s="156">
        <f>IF(O372="zákl. přenesená",K372,0)</f>
        <v>0</v>
      </c>
      <c r="BH372" s="156">
        <f>IF(O372="sníž. přenesená",K372,0)</f>
        <v>0</v>
      </c>
      <c r="BI372" s="156">
        <f>IF(O372="nulová",K372,0)</f>
        <v>0</v>
      </c>
      <c r="BJ372" s="15" t="s">
        <v>87</v>
      </c>
      <c r="BK372" s="156">
        <f>ROUND(P372*H372,2)</f>
        <v>0</v>
      </c>
      <c r="BL372" s="15" t="s">
        <v>158</v>
      </c>
      <c r="BM372" s="155" t="s">
        <v>2577</v>
      </c>
    </row>
    <row r="373" spans="2:65" s="1" customFormat="1" ht="11.25">
      <c r="B373" s="30"/>
      <c r="D373" s="157" t="s">
        <v>226</v>
      </c>
      <c r="F373" s="158" t="s">
        <v>2166</v>
      </c>
      <c r="I373" s="159"/>
      <c r="J373" s="159"/>
      <c r="M373" s="30"/>
      <c r="N373" s="160"/>
      <c r="X373" s="54"/>
      <c r="AT373" s="15" t="s">
        <v>226</v>
      </c>
      <c r="AU373" s="15" t="s">
        <v>93</v>
      </c>
    </row>
    <row r="374" spans="2:65" s="12" customFormat="1" ht="11.25">
      <c r="B374" s="161"/>
      <c r="D374" s="157" t="s">
        <v>303</v>
      </c>
      <c r="E374" s="162" t="s">
        <v>1</v>
      </c>
      <c r="F374" s="163" t="s">
        <v>2576</v>
      </c>
      <c r="H374" s="164">
        <v>88.2</v>
      </c>
      <c r="I374" s="165"/>
      <c r="J374" s="165"/>
      <c r="M374" s="161"/>
      <c r="N374" s="166"/>
      <c r="X374" s="167"/>
      <c r="AT374" s="162" t="s">
        <v>303</v>
      </c>
      <c r="AU374" s="162" t="s">
        <v>93</v>
      </c>
      <c r="AV374" s="12" t="s">
        <v>93</v>
      </c>
      <c r="AW374" s="12" t="s">
        <v>5</v>
      </c>
      <c r="AX374" s="12" t="s">
        <v>87</v>
      </c>
      <c r="AY374" s="162" t="s">
        <v>219</v>
      </c>
    </row>
    <row r="375" spans="2:65" s="1" customFormat="1" ht="24.2" customHeight="1">
      <c r="B375" s="30"/>
      <c r="C375" s="142" t="s">
        <v>740</v>
      </c>
      <c r="D375" s="142" t="s">
        <v>220</v>
      </c>
      <c r="E375" s="143" t="s">
        <v>2175</v>
      </c>
      <c r="F375" s="144" t="s">
        <v>2176</v>
      </c>
      <c r="G375" s="145" t="s">
        <v>467</v>
      </c>
      <c r="H375" s="146">
        <v>18</v>
      </c>
      <c r="I375" s="147"/>
      <c r="J375" s="147"/>
      <c r="K375" s="148">
        <f>ROUND(P375*H375,2)</f>
        <v>0</v>
      </c>
      <c r="L375" s="149"/>
      <c r="M375" s="30"/>
      <c r="N375" s="150" t="s">
        <v>1</v>
      </c>
      <c r="O375" s="151" t="s">
        <v>43</v>
      </c>
      <c r="P375" s="152">
        <f>I375+J375</f>
        <v>0</v>
      </c>
      <c r="Q375" s="152">
        <f>ROUND(I375*H375,2)</f>
        <v>0</v>
      </c>
      <c r="R375" s="152">
        <f>ROUND(J375*H375,2)</f>
        <v>0</v>
      </c>
      <c r="T375" s="153">
        <f>S375*H375</f>
        <v>0</v>
      </c>
      <c r="U375" s="153">
        <v>0</v>
      </c>
      <c r="V375" s="153">
        <f>U375*H375</f>
        <v>0</v>
      </c>
      <c r="W375" s="153">
        <v>0</v>
      </c>
      <c r="X375" s="154">
        <f>W375*H375</f>
        <v>0</v>
      </c>
      <c r="AR375" s="155" t="s">
        <v>158</v>
      </c>
      <c r="AT375" s="155" t="s">
        <v>220</v>
      </c>
      <c r="AU375" s="155" t="s">
        <v>93</v>
      </c>
      <c r="AY375" s="15" t="s">
        <v>219</v>
      </c>
      <c r="BE375" s="156">
        <f>IF(O375="základní",K375,0)</f>
        <v>0</v>
      </c>
      <c r="BF375" s="156">
        <f>IF(O375="snížená",K375,0)</f>
        <v>0</v>
      </c>
      <c r="BG375" s="156">
        <f>IF(O375="zákl. přenesená",K375,0)</f>
        <v>0</v>
      </c>
      <c r="BH375" s="156">
        <f>IF(O375="sníž. přenesená",K375,0)</f>
        <v>0</v>
      </c>
      <c r="BI375" s="156">
        <f>IF(O375="nulová",K375,0)</f>
        <v>0</v>
      </c>
      <c r="BJ375" s="15" t="s">
        <v>87</v>
      </c>
      <c r="BK375" s="156">
        <f>ROUND(P375*H375,2)</f>
        <v>0</v>
      </c>
      <c r="BL375" s="15" t="s">
        <v>158</v>
      </c>
      <c r="BM375" s="155" t="s">
        <v>2578</v>
      </c>
    </row>
    <row r="376" spans="2:65" s="1" customFormat="1" ht="29.25">
      <c r="B376" s="30"/>
      <c r="D376" s="157" t="s">
        <v>226</v>
      </c>
      <c r="F376" s="158" t="s">
        <v>2178</v>
      </c>
      <c r="I376" s="159"/>
      <c r="J376" s="159"/>
      <c r="M376" s="30"/>
      <c r="N376" s="160"/>
      <c r="X376" s="54"/>
      <c r="AT376" s="15" t="s">
        <v>226</v>
      </c>
      <c r="AU376" s="15" t="s">
        <v>93</v>
      </c>
    </row>
    <row r="377" spans="2:65" s="1" customFormat="1" ht="16.5" customHeight="1">
      <c r="B377" s="30"/>
      <c r="C377" s="178" t="s">
        <v>744</v>
      </c>
      <c r="D377" s="178" t="s">
        <v>460</v>
      </c>
      <c r="E377" s="179" t="s">
        <v>2179</v>
      </c>
      <c r="F377" s="180" t="s">
        <v>2180</v>
      </c>
      <c r="G377" s="181" t="s">
        <v>467</v>
      </c>
      <c r="H377" s="182">
        <v>18</v>
      </c>
      <c r="I377" s="183"/>
      <c r="J377" s="184"/>
      <c r="K377" s="185">
        <f>ROUND(P377*H377,2)</f>
        <v>0</v>
      </c>
      <c r="L377" s="184"/>
      <c r="M377" s="186"/>
      <c r="N377" s="187" t="s">
        <v>1</v>
      </c>
      <c r="O377" s="151" t="s">
        <v>43</v>
      </c>
      <c r="P377" s="152">
        <f>I377+J377</f>
        <v>0</v>
      </c>
      <c r="Q377" s="152">
        <f>ROUND(I377*H377,2)</f>
        <v>0</v>
      </c>
      <c r="R377" s="152">
        <f>ROUND(J377*H377,2)</f>
        <v>0</v>
      </c>
      <c r="T377" s="153">
        <f>S377*H377</f>
        <v>0</v>
      </c>
      <c r="U377" s="153">
        <v>2.2000000000000001E-4</v>
      </c>
      <c r="V377" s="153">
        <f>U377*H377</f>
        <v>3.96E-3</v>
      </c>
      <c r="W377" s="153">
        <v>0</v>
      </c>
      <c r="X377" s="154">
        <f>W377*H377</f>
        <v>0</v>
      </c>
      <c r="AR377" s="155" t="s">
        <v>254</v>
      </c>
      <c r="AT377" s="155" t="s">
        <v>460</v>
      </c>
      <c r="AU377" s="155" t="s">
        <v>93</v>
      </c>
      <c r="AY377" s="15" t="s">
        <v>219</v>
      </c>
      <c r="BE377" s="156">
        <f>IF(O377="základní",K377,0)</f>
        <v>0</v>
      </c>
      <c r="BF377" s="156">
        <f>IF(O377="snížená",K377,0)</f>
        <v>0</v>
      </c>
      <c r="BG377" s="156">
        <f>IF(O377="zákl. přenesená",K377,0)</f>
        <v>0</v>
      </c>
      <c r="BH377" s="156">
        <f>IF(O377="sníž. přenesená",K377,0)</f>
        <v>0</v>
      </c>
      <c r="BI377" s="156">
        <f>IF(O377="nulová",K377,0)</f>
        <v>0</v>
      </c>
      <c r="BJ377" s="15" t="s">
        <v>87</v>
      </c>
      <c r="BK377" s="156">
        <f>ROUND(P377*H377,2)</f>
        <v>0</v>
      </c>
      <c r="BL377" s="15" t="s">
        <v>158</v>
      </c>
      <c r="BM377" s="155" t="s">
        <v>2579</v>
      </c>
    </row>
    <row r="378" spans="2:65" s="1" customFormat="1" ht="11.25">
      <c r="B378" s="30"/>
      <c r="D378" s="157" t="s">
        <v>226</v>
      </c>
      <c r="F378" s="158" t="s">
        <v>2180</v>
      </c>
      <c r="I378" s="159"/>
      <c r="J378" s="159"/>
      <c r="M378" s="30"/>
      <c r="N378" s="160"/>
      <c r="X378" s="54"/>
      <c r="AT378" s="15" t="s">
        <v>226</v>
      </c>
      <c r="AU378" s="15" t="s">
        <v>93</v>
      </c>
    </row>
    <row r="379" spans="2:65" s="1" customFormat="1" ht="16.5" customHeight="1">
      <c r="B379" s="30"/>
      <c r="C379" s="178" t="s">
        <v>749</v>
      </c>
      <c r="D379" s="178" t="s">
        <v>460</v>
      </c>
      <c r="E379" s="179" t="s">
        <v>2182</v>
      </c>
      <c r="F379" s="180" t="s">
        <v>2183</v>
      </c>
      <c r="G379" s="181" t="s">
        <v>467</v>
      </c>
      <c r="H379" s="182">
        <v>1</v>
      </c>
      <c r="I379" s="183"/>
      <c r="J379" s="184"/>
      <c r="K379" s="185">
        <f>ROUND(P379*H379,2)</f>
        <v>0</v>
      </c>
      <c r="L379" s="184"/>
      <c r="M379" s="186"/>
      <c r="N379" s="187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1.9000000000000001E-4</v>
      </c>
      <c r="V379" s="153">
        <f>U379*H379</f>
        <v>1.9000000000000001E-4</v>
      </c>
      <c r="W379" s="153">
        <v>0</v>
      </c>
      <c r="X379" s="154">
        <f>W379*H379</f>
        <v>0</v>
      </c>
      <c r="AR379" s="155" t="s">
        <v>254</v>
      </c>
      <c r="AT379" s="155" t="s">
        <v>460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158</v>
      </c>
      <c r="BM379" s="155" t="s">
        <v>2580</v>
      </c>
    </row>
    <row r="380" spans="2:65" s="1" customFormat="1" ht="11.25">
      <c r="B380" s="30"/>
      <c r="D380" s="157" t="s">
        <v>226</v>
      </c>
      <c r="F380" s="158" t="s">
        <v>2183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" customFormat="1" ht="16.5" customHeight="1">
      <c r="B381" s="30"/>
      <c r="C381" s="178" t="s">
        <v>753</v>
      </c>
      <c r="D381" s="178" t="s">
        <v>460</v>
      </c>
      <c r="E381" s="179" t="s">
        <v>2185</v>
      </c>
      <c r="F381" s="180" t="s">
        <v>2186</v>
      </c>
      <c r="G381" s="181" t="s">
        <v>467</v>
      </c>
      <c r="H381" s="182">
        <v>1</v>
      </c>
      <c r="I381" s="183"/>
      <c r="J381" s="184"/>
      <c r="K381" s="185">
        <f>ROUND(P381*H381,2)</f>
        <v>0</v>
      </c>
      <c r="L381" s="184"/>
      <c r="M381" s="186"/>
      <c r="N381" s="187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1.08E-3</v>
      </c>
      <c r="V381" s="153">
        <f>U381*H381</f>
        <v>1.08E-3</v>
      </c>
      <c r="W381" s="153">
        <v>0</v>
      </c>
      <c r="X381" s="154">
        <f>W381*H381</f>
        <v>0</v>
      </c>
      <c r="AR381" s="155" t="s">
        <v>254</v>
      </c>
      <c r="AT381" s="155" t="s">
        <v>460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2581</v>
      </c>
    </row>
    <row r="382" spans="2:65" s="1" customFormat="1" ht="11.25">
      <c r="B382" s="30"/>
      <c r="D382" s="157" t="s">
        <v>226</v>
      </c>
      <c r="F382" s="158" t="s">
        <v>2186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" customFormat="1" ht="16.5" customHeight="1">
      <c r="B383" s="30"/>
      <c r="C383" s="178" t="s">
        <v>759</v>
      </c>
      <c r="D383" s="178" t="s">
        <v>460</v>
      </c>
      <c r="E383" s="179" t="s">
        <v>2188</v>
      </c>
      <c r="F383" s="180" t="s">
        <v>2189</v>
      </c>
      <c r="G383" s="181" t="s">
        <v>467</v>
      </c>
      <c r="H383" s="182">
        <v>1</v>
      </c>
      <c r="I383" s="183"/>
      <c r="J383" s="184"/>
      <c r="K383" s="185">
        <f>ROUND(P383*H383,2)</f>
        <v>0</v>
      </c>
      <c r="L383" s="184"/>
      <c r="M383" s="186"/>
      <c r="N383" s="187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5.0000000000000002E-5</v>
      </c>
      <c r="V383" s="153">
        <f>U383*H383</f>
        <v>5.0000000000000002E-5</v>
      </c>
      <c r="W383" s="153">
        <v>0</v>
      </c>
      <c r="X383" s="154">
        <f>W383*H383</f>
        <v>0</v>
      </c>
      <c r="AR383" s="155" t="s">
        <v>254</v>
      </c>
      <c r="AT383" s="155" t="s">
        <v>460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2582</v>
      </c>
    </row>
    <row r="384" spans="2:65" s="1" customFormat="1" ht="11.25">
      <c r="B384" s="30"/>
      <c r="D384" s="157" t="s">
        <v>226</v>
      </c>
      <c r="F384" s="158" t="s">
        <v>2189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" customFormat="1" ht="16.5" customHeight="1">
      <c r="B385" s="30"/>
      <c r="C385" s="178" t="s">
        <v>764</v>
      </c>
      <c r="D385" s="178" t="s">
        <v>460</v>
      </c>
      <c r="E385" s="179" t="s">
        <v>2583</v>
      </c>
      <c r="F385" s="180" t="s">
        <v>2584</v>
      </c>
      <c r="G385" s="181" t="s">
        <v>467</v>
      </c>
      <c r="H385" s="182">
        <v>1</v>
      </c>
      <c r="I385" s="183"/>
      <c r="J385" s="184"/>
      <c r="K385" s="185">
        <f>ROUND(P385*H385,2)</f>
        <v>0</v>
      </c>
      <c r="L385" s="184"/>
      <c r="M385" s="186"/>
      <c r="N385" s="187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4.0000000000000002E-4</v>
      </c>
      <c r="V385" s="153">
        <f>U385*H385</f>
        <v>4.0000000000000002E-4</v>
      </c>
      <c r="W385" s="153">
        <v>0</v>
      </c>
      <c r="X385" s="154">
        <f>W385*H385</f>
        <v>0</v>
      </c>
      <c r="AR385" s="155" t="s">
        <v>254</v>
      </c>
      <c r="AT385" s="155" t="s">
        <v>460</v>
      </c>
      <c r="AU385" s="155" t="s">
        <v>93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2585</v>
      </c>
    </row>
    <row r="386" spans="2:65" s="1" customFormat="1" ht="11.25">
      <c r="B386" s="30"/>
      <c r="D386" s="157" t="s">
        <v>226</v>
      </c>
      <c r="F386" s="158" t="s">
        <v>2584</v>
      </c>
      <c r="I386" s="159"/>
      <c r="J386" s="159"/>
      <c r="M386" s="30"/>
      <c r="N386" s="160"/>
      <c r="X386" s="54"/>
      <c r="AT386" s="15" t="s">
        <v>226</v>
      </c>
      <c r="AU386" s="15" t="s">
        <v>93</v>
      </c>
    </row>
    <row r="387" spans="2:65" s="1" customFormat="1" ht="16.5" customHeight="1">
      <c r="B387" s="30"/>
      <c r="C387" s="178" t="s">
        <v>769</v>
      </c>
      <c r="D387" s="178" t="s">
        <v>460</v>
      </c>
      <c r="E387" s="179" t="s">
        <v>2586</v>
      </c>
      <c r="F387" s="180" t="s">
        <v>2587</v>
      </c>
      <c r="G387" s="181" t="s">
        <v>467</v>
      </c>
      <c r="H387" s="182">
        <v>1</v>
      </c>
      <c r="I387" s="183"/>
      <c r="J387" s="184"/>
      <c r="K387" s="185">
        <f>ROUND(P387*H387,2)</f>
        <v>0</v>
      </c>
      <c r="L387" s="184"/>
      <c r="M387" s="186"/>
      <c r="N387" s="187" t="s">
        <v>1</v>
      </c>
      <c r="O387" s="151" t="s">
        <v>43</v>
      </c>
      <c r="P387" s="152">
        <f>I387+J387</f>
        <v>0</v>
      </c>
      <c r="Q387" s="152">
        <f>ROUND(I387*H387,2)</f>
        <v>0</v>
      </c>
      <c r="R387" s="152">
        <f>ROUND(J387*H387,2)</f>
        <v>0</v>
      </c>
      <c r="T387" s="153">
        <f>S387*H387</f>
        <v>0</v>
      </c>
      <c r="U387" s="153">
        <v>4.0000000000000002E-4</v>
      </c>
      <c r="V387" s="153">
        <f>U387*H387</f>
        <v>4.0000000000000002E-4</v>
      </c>
      <c r="W387" s="153">
        <v>0</v>
      </c>
      <c r="X387" s="154">
        <f>W387*H387</f>
        <v>0</v>
      </c>
      <c r="AR387" s="155" t="s">
        <v>254</v>
      </c>
      <c r="AT387" s="155" t="s">
        <v>460</v>
      </c>
      <c r="AU387" s="155" t="s">
        <v>93</v>
      </c>
      <c r="AY387" s="15" t="s">
        <v>219</v>
      </c>
      <c r="BE387" s="156">
        <f>IF(O387="základní",K387,0)</f>
        <v>0</v>
      </c>
      <c r="BF387" s="156">
        <f>IF(O387="snížená",K387,0)</f>
        <v>0</v>
      </c>
      <c r="BG387" s="156">
        <f>IF(O387="zákl. přenesená",K387,0)</f>
        <v>0</v>
      </c>
      <c r="BH387" s="156">
        <f>IF(O387="sníž. přenesená",K387,0)</f>
        <v>0</v>
      </c>
      <c r="BI387" s="156">
        <f>IF(O387="nulová",K387,0)</f>
        <v>0</v>
      </c>
      <c r="BJ387" s="15" t="s">
        <v>87</v>
      </c>
      <c r="BK387" s="156">
        <f>ROUND(P387*H387,2)</f>
        <v>0</v>
      </c>
      <c r="BL387" s="15" t="s">
        <v>158</v>
      </c>
      <c r="BM387" s="155" t="s">
        <v>2588</v>
      </c>
    </row>
    <row r="388" spans="2:65" s="1" customFormat="1" ht="11.25">
      <c r="B388" s="30"/>
      <c r="D388" s="157" t="s">
        <v>226</v>
      </c>
      <c r="F388" s="158" t="s">
        <v>2587</v>
      </c>
      <c r="I388" s="159"/>
      <c r="J388" s="159"/>
      <c r="M388" s="30"/>
      <c r="N388" s="160"/>
      <c r="X388" s="54"/>
      <c r="AT388" s="15" t="s">
        <v>226</v>
      </c>
      <c r="AU388" s="15" t="s">
        <v>93</v>
      </c>
    </row>
    <row r="389" spans="2:65" s="1" customFormat="1" ht="21.75" customHeight="1">
      <c r="B389" s="30"/>
      <c r="C389" s="142" t="s">
        <v>773</v>
      </c>
      <c r="D389" s="142" t="s">
        <v>220</v>
      </c>
      <c r="E389" s="143" t="s">
        <v>2218</v>
      </c>
      <c r="F389" s="144" t="s">
        <v>2219</v>
      </c>
      <c r="G389" s="145" t="s">
        <v>467</v>
      </c>
      <c r="H389" s="146">
        <v>1</v>
      </c>
      <c r="I389" s="147"/>
      <c r="J389" s="147"/>
      <c r="K389" s="148">
        <f>ROUND(P389*H389,2)</f>
        <v>0</v>
      </c>
      <c r="L389" s="149"/>
      <c r="M389" s="30"/>
      <c r="N389" s="150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7.2000000000000005E-4</v>
      </c>
      <c r="V389" s="153">
        <f>U389*H389</f>
        <v>7.2000000000000005E-4</v>
      </c>
      <c r="W389" s="153">
        <v>0</v>
      </c>
      <c r="X389" s="154">
        <f>W389*H389</f>
        <v>0</v>
      </c>
      <c r="AR389" s="155" t="s">
        <v>158</v>
      </c>
      <c r="AT389" s="155" t="s">
        <v>220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2589</v>
      </c>
    </row>
    <row r="390" spans="2:65" s="1" customFormat="1" ht="29.25">
      <c r="B390" s="30"/>
      <c r="D390" s="157" t="s">
        <v>226</v>
      </c>
      <c r="F390" s="158" t="s">
        <v>2221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" customFormat="1" ht="24.2" customHeight="1">
      <c r="B391" s="30"/>
      <c r="C391" s="178" t="s">
        <v>777</v>
      </c>
      <c r="D391" s="178" t="s">
        <v>460</v>
      </c>
      <c r="E391" s="179" t="s">
        <v>2222</v>
      </c>
      <c r="F391" s="180" t="s">
        <v>2223</v>
      </c>
      <c r="G391" s="181" t="s">
        <v>467</v>
      </c>
      <c r="H391" s="182">
        <v>1</v>
      </c>
      <c r="I391" s="183"/>
      <c r="J391" s="184"/>
      <c r="K391" s="185">
        <f>ROUND(P391*H391,2)</f>
        <v>0</v>
      </c>
      <c r="L391" s="184"/>
      <c r="M391" s="186"/>
      <c r="N391" s="187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1.2E-2</v>
      </c>
      <c r="V391" s="153">
        <f>U391*H391</f>
        <v>1.2E-2</v>
      </c>
      <c r="W391" s="153">
        <v>0</v>
      </c>
      <c r="X391" s="154">
        <f>W391*H391</f>
        <v>0</v>
      </c>
      <c r="AR391" s="155" t="s">
        <v>254</v>
      </c>
      <c r="AT391" s="155" t="s">
        <v>460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2590</v>
      </c>
    </row>
    <row r="392" spans="2:65" s="1" customFormat="1" ht="19.5">
      <c r="B392" s="30"/>
      <c r="D392" s="157" t="s">
        <v>226</v>
      </c>
      <c r="F392" s="158" t="s">
        <v>2223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" customFormat="1" ht="24.2" customHeight="1">
      <c r="B393" s="30"/>
      <c r="C393" s="178" t="s">
        <v>781</v>
      </c>
      <c r="D393" s="178" t="s">
        <v>460</v>
      </c>
      <c r="E393" s="179" t="s">
        <v>2232</v>
      </c>
      <c r="F393" s="180" t="s">
        <v>2233</v>
      </c>
      <c r="G393" s="181" t="s">
        <v>467</v>
      </c>
      <c r="H393" s="182">
        <v>1</v>
      </c>
      <c r="I393" s="183"/>
      <c r="J393" s="184"/>
      <c r="K393" s="185">
        <f>ROUND(P393*H393,2)</f>
        <v>0</v>
      </c>
      <c r="L393" s="184"/>
      <c r="M393" s="186"/>
      <c r="N393" s="187" t="s">
        <v>1</v>
      </c>
      <c r="O393" s="151" t="s">
        <v>43</v>
      </c>
      <c r="P393" s="152">
        <f>I393+J393</f>
        <v>0</v>
      </c>
      <c r="Q393" s="152">
        <f>ROUND(I393*H393,2)</f>
        <v>0</v>
      </c>
      <c r="R393" s="152">
        <f>ROUND(J393*H393,2)</f>
        <v>0</v>
      </c>
      <c r="T393" s="153">
        <f>S393*H393</f>
        <v>0</v>
      </c>
      <c r="U393" s="153">
        <v>5.5100000000000001E-3</v>
      </c>
      <c r="V393" s="153">
        <f>U393*H393</f>
        <v>5.5100000000000001E-3</v>
      </c>
      <c r="W393" s="153">
        <v>0</v>
      </c>
      <c r="X393" s="154">
        <f>W393*H393</f>
        <v>0</v>
      </c>
      <c r="AR393" s="155" t="s">
        <v>254</v>
      </c>
      <c r="AT393" s="155" t="s">
        <v>460</v>
      </c>
      <c r="AU393" s="155" t="s">
        <v>93</v>
      </c>
      <c r="AY393" s="15" t="s">
        <v>219</v>
      </c>
      <c r="BE393" s="156">
        <f>IF(O393="základní",K393,0)</f>
        <v>0</v>
      </c>
      <c r="BF393" s="156">
        <f>IF(O393="snížená",K393,0)</f>
        <v>0</v>
      </c>
      <c r="BG393" s="156">
        <f>IF(O393="zákl. přenesená",K393,0)</f>
        <v>0</v>
      </c>
      <c r="BH393" s="156">
        <f>IF(O393="sníž. přenesená",K393,0)</f>
        <v>0</v>
      </c>
      <c r="BI393" s="156">
        <f>IF(O393="nulová",K393,0)</f>
        <v>0</v>
      </c>
      <c r="BJ393" s="15" t="s">
        <v>87</v>
      </c>
      <c r="BK393" s="156">
        <f>ROUND(P393*H393,2)</f>
        <v>0</v>
      </c>
      <c r="BL393" s="15" t="s">
        <v>158</v>
      </c>
      <c r="BM393" s="155" t="s">
        <v>2591</v>
      </c>
    </row>
    <row r="394" spans="2:65" s="1" customFormat="1" ht="19.5">
      <c r="B394" s="30"/>
      <c r="D394" s="157" t="s">
        <v>226</v>
      </c>
      <c r="F394" s="158" t="s">
        <v>2233</v>
      </c>
      <c r="I394" s="159"/>
      <c r="J394" s="159"/>
      <c r="M394" s="30"/>
      <c r="N394" s="160"/>
      <c r="X394" s="54"/>
      <c r="AT394" s="15" t="s">
        <v>226</v>
      </c>
      <c r="AU394" s="15" t="s">
        <v>93</v>
      </c>
    </row>
    <row r="395" spans="2:65" s="1" customFormat="1" ht="21.75" customHeight="1">
      <c r="B395" s="30"/>
      <c r="C395" s="142" t="s">
        <v>785</v>
      </c>
      <c r="D395" s="142" t="s">
        <v>220</v>
      </c>
      <c r="E395" s="143" t="s">
        <v>2191</v>
      </c>
      <c r="F395" s="144" t="s">
        <v>2192</v>
      </c>
      <c r="G395" s="145" t="s">
        <v>467</v>
      </c>
      <c r="H395" s="146">
        <v>4</v>
      </c>
      <c r="I395" s="147"/>
      <c r="J395" s="147"/>
      <c r="K395" s="148">
        <f>ROUND(P395*H395,2)</f>
        <v>0</v>
      </c>
      <c r="L395" s="149"/>
      <c r="M395" s="30"/>
      <c r="N395" s="150" t="s">
        <v>1</v>
      </c>
      <c r="O395" s="151" t="s">
        <v>43</v>
      </c>
      <c r="P395" s="152">
        <f>I395+J395</f>
        <v>0</v>
      </c>
      <c r="Q395" s="152">
        <f>ROUND(I395*H395,2)</f>
        <v>0</v>
      </c>
      <c r="R395" s="152">
        <f>ROUND(J395*H395,2)</f>
        <v>0</v>
      </c>
      <c r="T395" s="153">
        <f>S395*H395</f>
        <v>0</v>
      </c>
      <c r="U395" s="153">
        <v>7.2000000000000005E-4</v>
      </c>
      <c r="V395" s="153">
        <f>U395*H395</f>
        <v>2.8800000000000002E-3</v>
      </c>
      <c r="W395" s="153">
        <v>0</v>
      </c>
      <c r="X395" s="154">
        <f>W395*H395</f>
        <v>0</v>
      </c>
      <c r="AR395" s="155" t="s">
        <v>158</v>
      </c>
      <c r="AT395" s="155" t="s">
        <v>220</v>
      </c>
      <c r="AU395" s="155" t="s">
        <v>93</v>
      </c>
      <c r="AY395" s="15" t="s">
        <v>219</v>
      </c>
      <c r="BE395" s="156">
        <f>IF(O395="základní",K395,0)</f>
        <v>0</v>
      </c>
      <c r="BF395" s="156">
        <f>IF(O395="snížená",K395,0)</f>
        <v>0</v>
      </c>
      <c r="BG395" s="156">
        <f>IF(O395="zákl. přenesená",K395,0)</f>
        <v>0</v>
      </c>
      <c r="BH395" s="156">
        <f>IF(O395="sníž. přenesená",K395,0)</f>
        <v>0</v>
      </c>
      <c r="BI395" s="156">
        <f>IF(O395="nulová",K395,0)</f>
        <v>0</v>
      </c>
      <c r="BJ395" s="15" t="s">
        <v>87</v>
      </c>
      <c r="BK395" s="156">
        <f>ROUND(P395*H395,2)</f>
        <v>0</v>
      </c>
      <c r="BL395" s="15" t="s">
        <v>158</v>
      </c>
      <c r="BM395" s="155" t="s">
        <v>2592</v>
      </c>
    </row>
    <row r="396" spans="2:65" s="1" customFormat="1" ht="29.25">
      <c r="B396" s="30"/>
      <c r="D396" s="157" t="s">
        <v>226</v>
      </c>
      <c r="F396" s="158" t="s">
        <v>2194</v>
      </c>
      <c r="I396" s="159"/>
      <c r="J396" s="159"/>
      <c r="M396" s="30"/>
      <c r="N396" s="160"/>
      <c r="X396" s="54"/>
      <c r="AT396" s="15" t="s">
        <v>226</v>
      </c>
      <c r="AU396" s="15" t="s">
        <v>93</v>
      </c>
    </row>
    <row r="397" spans="2:65" s="12" customFormat="1" ht="11.25">
      <c r="B397" s="161"/>
      <c r="D397" s="157" t="s">
        <v>303</v>
      </c>
      <c r="E397" s="162" t="s">
        <v>1</v>
      </c>
      <c r="F397" s="163" t="s">
        <v>158</v>
      </c>
      <c r="H397" s="164">
        <v>4</v>
      </c>
      <c r="I397" s="165"/>
      <c r="J397" s="165"/>
      <c r="M397" s="161"/>
      <c r="N397" s="166"/>
      <c r="X397" s="167"/>
      <c r="AT397" s="162" t="s">
        <v>303</v>
      </c>
      <c r="AU397" s="162" t="s">
        <v>93</v>
      </c>
      <c r="AV397" s="12" t="s">
        <v>93</v>
      </c>
      <c r="AW397" s="12" t="s">
        <v>5</v>
      </c>
      <c r="AX397" s="12" t="s">
        <v>87</v>
      </c>
      <c r="AY397" s="162" t="s">
        <v>219</v>
      </c>
    </row>
    <row r="398" spans="2:65" s="1" customFormat="1" ht="24.2" customHeight="1">
      <c r="B398" s="30"/>
      <c r="C398" s="178" t="s">
        <v>790</v>
      </c>
      <c r="D398" s="178" t="s">
        <v>460</v>
      </c>
      <c r="E398" s="179" t="s">
        <v>2195</v>
      </c>
      <c r="F398" s="180" t="s">
        <v>2196</v>
      </c>
      <c r="G398" s="181" t="s">
        <v>467</v>
      </c>
      <c r="H398" s="182">
        <v>4</v>
      </c>
      <c r="I398" s="183"/>
      <c r="J398" s="184"/>
      <c r="K398" s="185">
        <f>ROUND(P398*H398,2)</f>
        <v>0</v>
      </c>
      <c r="L398" s="184"/>
      <c r="M398" s="186"/>
      <c r="N398" s="187" t="s">
        <v>1</v>
      </c>
      <c r="O398" s="151" t="s">
        <v>43</v>
      </c>
      <c r="P398" s="152">
        <f>I398+J398</f>
        <v>0</v>
      </c>
      <c r="Q398" s="152">
        <f>ROUND(I398*H398,2)</f>
        <v>0</v>
      </c>
      <c r="R398" s="152">
        <f>ROUND(J398*H398,2)</f>
        <v>0</v>
      </c>
      <c r="T398" s="153">
        <f>S398*H398</f>
        <v>0</v>
      </c>
      <c r="U398" s="153">
        <v>6.1999999999999998E-3</v>
      </c>
      <c r="V398" s="153">
        <f>U398*H398</f>
        <v>2.4799999999999999E-2</v>
      </c>
      <c r="W398" s="153">
        <v>0</v>
      </c>
      <c r="X398" s="154">
        <f>W398*H398</f>
        <v>0</v>
      </c>
      <c r="AR398" s="155" t="s">
        <v>254</v>
      </c>
      <c r="AT398" s="155" t="s">
        <v>460</v>
      </c>
      <c r="AU398" s="155" t="s">
        <v>93</v>
      </c>
      <c r="AY398" s="15" t="s">
        <v>219</v>
      </c>
      <c r="BE398" s="156">
        <f>IF(O398="základní",K398,0)</f>
        <v>0</v>
      </c>
      <c r="BF398" s="156">
        <f>IF(O398="snížená",K398,0)</f>
        <v>0</v>
      </c>
      <c r="BG398" s="156">
        <f>IF(O398="zákl. přenesená",K398,0)</f>
        <v>0</v>
      </c>
      <c r="BH398" s="156">
        <f>IF(O398="sníž. přenesená",K398,0)</f>
        <v>0</v>
      </c>
      <c r="BI398" s="156">
        <f>IF(O398="nulová",K398,0)</f>
        <v>0</v>
      </c>
      <c r="BJ398" s="15" t="s">
        <v>87</v>
      </c>
      <c r="BK398" s="156">
        <f>ROUND(P398*H398,2)</f>
        <v>0</v>
      </c>
      <c r="BL398" s="15" t="s">
        <v>158</v>
      </c>
      <c r="BM398" s="155" t="s">
        <v>2593</v>
      </c>
    </row>
    <row r="399" spans="2:65" s="1" customFormat="1" ht="19.5">
      <c r="B399" s="30"/>
      <c r="D399" s="157" t="s">
        <v>226</v>
      </c>
      <c r="F399" s="158" t="s">
        <v>2196</v>
      </c>
      <c r="I399" s="159"/>
      <c r="J399" s="159"/>
      <c r="M399" s="30"/>
      <c r="N399" s="160"/>
      <c r="X399" s="54"/>
      <c r="AT399" s="15" t="s">
        <v>226</v>
      </c>
      <c r="AU399" s="15" t="s">
        <v>93</v>
      </c>
    </row>
    <row r="400" spans="2:65" s="12" customFormat="1" ht="11.25">
      <c r="B400" s="161"/>
      <c r="D400" s="157" t="s">
        <v>303</v>
      </c>
      <c r="E400" s="162" t="s">
        <v>1</v>
      </c>
      <c r="F400" s="163" t="s">
        <v>158</v>
      </c>
      <c r="H400" s="164">
        <v>4</v>
      </c>
      <c r="I400" s="165"/>
      <c r="J400" s="165"/>
      <c r="M400" s="161"/>
      <c r="N400" s="166"/>
      <c r="X400" s="167"/>
      <c r="AT400" s="162" t="s">
        <v>303</v>
      </c>
      <c r="AU400" s="162" t="s">
        <v>93</v>
      </c>
      <c r="AV400" s="12" t="s">
        <v>93</v>
      </c>
      <c r="AW400" s="12" t="s">
        <v>5</v>
      </c>
      <c r="AX400" s="12" t="s">
        <v>87</v>
      </c>
      <c r="AY400" s="162" t="s">
        <v>219</v>
      </c>
    </row>
    <row r="401" spans="2:65" s="1" customFormat="1" ht="24.2" customHeight="1">
      <c r="B401" s="30"/>
      <c r="C401" s="178" t="s">
        <v>794</v>
      </c>
      <c r="D401" s="178" t="s">
        <v>460</v>
      </c>
      <c r="E401" s="179" t="s">
        <v>2232</v>
      </c>
      <c r="F401" s="180" t="s">
        <v>2233</v>
      </c>
      <c r="G401" s="181" t="s">
        <v>467</v>
      </c>
      <c r="H401" s="182">
        <v>4</v>
      </c>
      <c r="I401" s="183"/>
      <c r="J401" s="184"/>
      <c r="K401" s="185">
        <f>ROUND(P401*H401,2)</f>
        <v>0</v>
      </c>
      <c r="L401" s="184"/>
      <c r="M401" s="186"/>
      <c r="N401" s="187" t="s">
        <v>1</v>
      </c>
      <c r="O401" s="151" t="s">
        <v>43</v>
      </c>
      <c r="P401" s="152">
        <f>I401+J401</f>
        <v>0</v>
      </c>
      <c r="Q401" s="152">
        <f>ROUND(I401*H401,2)</f>
        <v>0</v>
      </c>
      <c r="R401" s="152">
        <f>ROUND(J401*H401,2)</f>
        <v>0</v>
      </c>
      <c r="T401" s="153">
        <f>S401*H401</f>
        <v>0</v>
      </c>
      <c r="U401" s="153">
        <v>5.5100000000000001E-3</v>
      </c>
      <c r="V401" s="153">
        <f>U401*H401</f>
        <v>2.2040000000000001E-2</v>
      </c>
      <c r="W401" s="153">
        <v>0</v>
      </c>
      <c r="X401" s="154">
        <f>W401*H401</f>
        <v>0</v>
      </c>
      <c r="AR401" s="155" t="s">
        <v>254</v>
      </c>
      <c r="AT401" s="155" t="s">
        <v>460</v>
      </c>
      <c r="AU401" s="155" t="s">
        <v>93</v>
      </c>
      <c r="AY401" s="15" t="s">
        <v>219</v>
      </c>
      <c r="BE401" s="156">
        <f>IF(O401="základní",K401,0)</f>
        <v>0</v>
      </c>
      <c r="BF401" s="156">
        <f>IF(O401="snížená",K401,0)</f>
        <v>0</v>
      </c>
      <c r="BG401" s="156">
        <f>IF(O401="zákl. přenesená",K401,0)</f>
        <v>0</v>
      </c>
      <c r="BH401" s="156">
        <f>IF(O401="sníž. přenesená",K401,0)</f>
        <v>0</v>
      </c>
      <c r="BI401" s="156">
        <f>IF(O401="nulová",K401,0)</f>
        <v>0</v>
      </c>
      <c r="BJ401" s="15" t="s">
        <v>87</v>
      </c>
      <c r="BK401" s="156">
        <f>ROUND(P401*H401,2)</f>
        <v>0</v>
      </c>
      <c r="BL401" s="15" t="s">
        <v>158</v>
      </c>
      <c r="BM401" s="155" t="s">
        <v>2594</v>
      </c>
    </row>
    <row r="402" spans="2:65" s="1" customFormat="1" ht="19.5">
      <c r="B402" s="30"/>
      <c r="D402" s="157" t="s">
        <v>226</v>
      </c>
      <c r="F402" s="158" t="s">
        <v>2233</v>
      </c>
      <c r="I402" s="159"/>
      <c r="J402" s="159"/>
      <c r="M402" s="30"/>
      <c r="N402" s="160"/>
      <c r="X402" s="54"/>
      <c r="AT402" s="15" t="s">
        <v>226</v>
      </c>
      <c r="AU402" s="15" t="s">
        <v>93</v>
      </c>
    </row>
    <row r="403" spans="2:65" s="12" customFormat="1" ht="11.25">
      <c r="B403" s="161"/>
      <c r="D403" s="157" t="s">
        <v>303</v>
      </c>
      <c r="E403" s="162" t="s">
        <v>1</v>
      </c>
      <c r="F403" s="163" t="s">
        <v>158</v>
      </c>
      <c r="H403" s="164">
        <v>4</v>
      </c>
      <c r="I403" s="165"/>
      <c r="J403" s="165"/>
      <c r="M403" s="161"/>
      <c r="N403" s="166"/>
      <c r="X403" s="167"/>
      <c r="AT403" s="162" t="s">
        <v>303</v>
      </c>
      <c r="AU403" s="162" t="s">
        <v>93</v>
      </c>
      <c r="AV403" s="12" t="s">
        <v>93</v>
      </c>
      <c r="AW403" s="12" t="s">
        <v>5</v>
      </c>
      <c r="AX403" s="12" t="s">
        <v>87</v>
      </c>
      <c r="AY403" s="162" t="s">
        <v>219</v>
      </c>
    </row>
    <row r="404" spans="2:65" s="1" customFormat="1" ht="24.2" customHeight="1">
      <c r="B404" s="30"/>
      <c r="C404" s="142" t="s">
        <v>799</v>
      </c>
      <c r="D404" s="142" t="s">
        <v>220</v>
      </c>
      <c r="E404" s="143" t="s">
        <v>2201</v>
      </c>
      <c r="F404" s="144" t="s">
        <v>2202</v>
      </c>
      <c r="G404" s="145" t="s">
        <v>467</v>
      </c>
      <c r="H404" s="146">
        <v>4</v>
      </c>
      <c r="I404" s="147"/>
      <c r="J404" s="147"/>
      <c r="K404" s="148">
        <f>ROUND(P404*H404,2)</f>
        <v>0</v>
      </c>
      <c r="L404" s="149"/>
      <c r="M404" s="30"/>
      <c r="N404" s="150" t="s">
        <v>1</v>
      </c>
      <c r="O404" s="151" t="s">
        <v>43</v>
      </c>
      <c r="P404" s="152">
        <f>I404+J404</f>
        <v>0</v>
      </c>
      <c r="Q404" s="152">
        <f>ROUND(I404*H404,2)</f>
        <v>0</v>
      </c>
      <c r="R404" s="152">
        <f>ROUND(J404*H404,2)</f>
        <v>0</v>
      </c>
      <c r="T404" s="153">
        <f>S404*H404</f>
        <v>0</v>
      </c>
      <c r="U404" s="153">
        <v>0</v>
      </c>
      <c r="V404" s="153">
        <f>U404*H404</f>
        <v>0</v>
      </c>
      <c r="W404" s="153">
        <v>0</v>
      </c>
      <c r="X404" s="154">
        <f>W404*H404</f>
        <v>0</v>
      </c>
      <c r="AR404" s="155" t="s">
        <v>158</v>
      </c>
      <c r="AT404" s="155" t="s">
        <v>220</v>
      </c>
      <c r="AU404" s="155" t="s">
        <v>93</v>
      </c>
      <c r="AY404" s="15" t="s">
        <v>219</v>
      </c>
      <c r="BE404" s="156">
        <f>IF(O404="základní",K404,0)</f>
        <v>0</v>
      </c>
      <c r="BF404" s="156">
        <f>IF(O404="snížená",K404,0)</f>
        <v>0</v>
      </c>
      <c r="BG404" s="156">
        <f>IF(O404="zákl. přenesená",K404,0)</f>
        <v>0</v>
      </c>
      <c r="BH404" s="156">
        <f>IF(O404="sníž. přenesená",K404,0)</f>
        <v>0</v>
      </c>
      <c r="BI404" s="156">
        <f>IF(O404="nulová",K404,0)</f>
        <v>0</v>
      </c>
      <c r="BJ404" s="15" t="s">
        <v>87</v>
      </c>
      <c r="BK404" s="156">
        <f>ROUND(P404*H404,2)</f>
        <v>0</v>
      </c>
      <c r="BL404" s="15" t="s">
        <v>158</v>
      </c>
      <c r="BM404" s="155" t="s">
        <v>2595</v>
      </c>
    </row>
    <row r="405" spans="2:65" s="1" customFormat="1" ht="29.25">
      <c r="B405" s="30"/>
      <c r="D405" s="157" t="s">
        <v>226</v>
      </c>
      <c r="F405" s="158" t="s">
        <v>2204</v>
      </c>
      <c r="I405" s="159"/>
      <c r="J405" s="159"/>
      <c r="M405" s="30"/>
      <c r="N405" s="160"/>
      <c r="X405" s="54"/>
      <c r="AT405" s="15" t="s">
        <v>226</v>
      </c>
      <c r="AU405" s="15" t="s">
        <v>93</v>
      </c>
    </row>
    <row r="406" spans="2:65" s="1" customFormat="1" ht="24.2" customHeight="1">
      <c r="B406" s="30"/>
      <c r="C406" s="178" t="s">
        <v>803</v>
      </c>
      <c r="D406" s="178" t="s">
        <v>460</v>
      </c>
      <c r="E406" s="179" t="s">
        <v>2205</v>
      </c>
      <c r="F406" s="180" t="s">
        <v>2206</v>
      </c>
      <c r="G406" s="181" t="s">
        <v>467</v>
      </c>
      <c r="H406" s="182">
        <v>4</v>
      </c>
      <c r="I406" s="183"/>
      <c r="J406" s="184"/>
      <c r="K406" s="185">
        <f>ROUND(P406*H406,2)</f>
        <v>0</v>
      </c>
      <c r="L406" s="184"/>
      <c r="M406" s="186"/>
      <c r="N406" s="187" t="s">
        <v>1</v>
      </c>
      <c r="O406" s="151" t="s">
        <v>43</v>
      </c>
      <c r="P406" s="152">
        <f>I406+J406</f>
        <v>0</v>
      </c>
      <c r="Q406" s="152">
        <f>ROUND(I406*H406,2)</f>
        <v>0</v>
      </c>
      <c r="R406" s="152">
        <f>ROUND(J406*H406,2)</f>
        <v>0</v>
      </c>
      <c r="T406" s="153">
        <f>S406*H406</f>
        <v>0</v>
      </c>
      <c r="U406" s="153">
        <v>1.6999999999999999E-3</v>
      </c>
      <c r="V406" s="153">
        <f>U406*H406</f>
        <v>6.7999999999999996E-3</v>
      </c>
      <c r="W406" s="153">
        <v>0</v>
      </c>
      <c r="X406" s="154">
        <f>W406*H406</f>
        <v>0</v>
      </c>
      <c r="AR406" s="155" t="s">
        <v>254</v>
      </c>
      <c r="AT406" s="155" t="s">
        <v>460</v>
      </c>
      <c r="AU406" s="155" t="s">
        <v>93</v>
      </c>
      <c r="AY406" s="15" t="s">
        <v>219</v>
      </c>
      <c r="BE406" s="156">
        <f>IF(O406="základní",K406,0)</f>
        <v>0</v>
      </c>
      <c r="BF406" s="156">
        <f>IF(O406="snížená",K406,0)</f>
        <v>0</v>
      </c>
      <c r="BG406" s="156">
        <f>IF(O406="zákl. přenesená",K406,0)</f>
        <v>0</v>
      </c>
      <c r="BH406" s="156">
        <f>IF(O406="sníž. přenesená",K406,0)</f>
        <v>0</v>
      </c>
      <c r="BI406" s="156">
        <f>IF(O406="nulová",K406,0)</f>
        <v>0</v>
      </c>
      <c r="BJ406" s="15" t="s">
        <v>87</v>
      </c>
      <c r="BK406" s="156">
        <f>ROUND(P406*H406,2)</f>
        <v>0</v>
      </c>
      <c r="BL406" s="15" t="s">
        <v>158</v>
      </c>
      <c r="BM406" s="155" t="s">
        <v>2596</v>
      </c>
    </row>
    <row r="407" spans="2:65" s="1" customFormat="1" ht="11.25">
      <c r="B407" s="30"/>
      <c r="D407" s="157" t="s">
        <v>226</v>
      </c>
      <c r="F407" s="158" t="s">
        <v>2206</v>
      </c>
      <c r="I407" s="159"/>
      <c r="J407" s="159"/>
      <c r="M407" s="30"/>
      <c r="N407" s="160"/>
      <c r="X407" s="54"/>
      <c r="AT407" s="15" t="s">
        <v>226</v>
      </c>
      <c r="AU407" s="15" t="s">
        <v>93</v>
      </c>
    </row>
    <row r="408" spans="2:65" s="12" customFormat="1" ht="11.25">
      <c r="B408" s="161"/>
      <c r="D408" s="157" t="s">
        <v>303</v>
      </c>
      <c r="E408" s="162" t="s">
        <v>1</v>
      </c>
      <c r="F408" s="163" t="s">
        <v>158</v>
      </c>
      <c r="H408" s="164">
        <v>4</v>
      </c>
      <c r="I408" s="165"/>
      <c r="J408" s="165"/>
      <c r="M408" s="161"/>
      <c r="N408" s="166"/>
      <c r="X408" s="167"/>
      <c r="AT408" s="162" t="s">
        <v>303</v>
      </c>
      <c r="AU408" s="162" t="s">
        <v>93</v>
      </c>
      <c r="AV408" s="12" t="s">
        <v>93</v>
      </c>
      <c r="AW408" s="12" t="s">
        <v>5</v>
      </c>
      <c r="AX408" s="12" t="s">
        <v>87</v>
      </c>
      <c r="AY408" s="162" t="s">
        <v>219</v>
      </c>
    </row>
    <row r="409" spans="2:65" s="1" customFormat="1" ht="24.2" customHeight="1">
      <c r="B409" s="30"/>
      <c r="C409" s="178" t="s">
        <v>807</v>
      </c>
      <c r="D409" s="178" t="s">
        <v>460</v>
      </c>
      <c r="E409" s="179" t="s">
        <v>2239</v>
      </c>
      <c r="F409" s="180" t="s">
        <v>2240</v>
      </c>
      <c r="G409" s="181" t="s">
        <v>467</v>
      </c>
      <c r="H409" s="182">
        <v>1</v>
      </c>
      <c r="I409" s="183"/>
      <c r="J409" s="184"/>
      <c r="K409" s="185">
        <f>ROUND(P409*H409,2)</f>
        <v>0</v>
      </c>
      <c r="L409" s="184"/>
      <c r="M409" s="186"/>
      <c r="N409" s="187" t="s">
        <v>1</v>
      </c>
      <c r="O409" s="151" t="s">
        <v>43</v>
      </c>
      <c r="P409" s="152">
        <f>I409+J409</f>
        <v>0</v>
      </c>
      <c r="Q409" s="152">
        <f>ROUND(I409*H409,2)</f>
        <v>0</v>
      </c>
      <c r="R409" s="152">
        <f>ROUND(J409*H409,2)</f>
        <v>0</v>
      </c>
      <c r="T409" s="153">
        <f>S409*H409</f>
        <v>0</v>
      </c>
      <c r="U409" s="153">
        <v>1.61E-2</v>
      </c>
      <c r="V409" s="153">
        <f>U409*H409</f>
        <v>1.61E-2</v>
      </c>
      <c r="W409" s="153">
        <v>0</v>
      </c>
      <c r="X409" s="154">
        <f>W409*H409</f>
        <v>0</v>
      </c>
      <c r="AR409" s="155" t="s">
        <v>254</v>
      </c>
      <c r="AT409" s="155" t="s">
        <v>460</v>
      </c>
      <c r="AU409" s="155" t="s">
        <v>93</v>
      </c>
      <c r="AY409" s="15" t="s">
        <v>219</v>
      </c>
      <c r="BE409" s="156">
        <f>IF(O409="základní",K409,0)</f>
        <v>0</v>
      </c>
      <c r="BF409" s="156">
        <f>IF(O409="snížená",K409,0)</f>
        <v>0</v>
      </c>
      <c r="BG409" s="156">
        <f>IF(O409="zákl. přenesená",K409,0)</f>
        <v>0</v>
      </c>
      <c r="BH409" s="156">
        <f>IF(O409="sníž. přenesená",K409,0)</f>
        <v>0</v>
      </c>
      <c r="BI409" s="156">
        <f>IF(O409="nulová",K409,0)</f>
        <v>0</v>
      </c>
      <c r="BJ409" s="15" t="s">
        <v>87</v>
      </c>
      <c r="BK409" s="156">
        <f>ROUND(P409*H409,2)</f>
        <v>0</v>
      </c>
      <c r="BL409" s="15" t="s">
        <v>158</v>
      </c>
      <c r="BM409" s="155" t="s">
        <v>2597</v>
      </c>
    </row>
    <row r="410" spans="2:65" s="1" customFormat="1" ht="11.25">
      <c r="B410" s="30"/>
      <c r="D410" s="157" t="s">
        <v>226</v>
      </c>
      <c r="F410" s="158" t="s">
        <v>2240</v>
      </c>
      <c r="I410" s="159"/>
      <c r="J410" s="159"/>
      <c r="M410" s="30"/>
      <c r="N410" s="160"/>
      <c r="X410" s="54"/>
      <c r="AT410" s="15" t="s">
        <v>226</v>
      </c>
      <c r="AU410" s="15" t="s">
        <v>93</v>
      </c>
    </row>
    <row r="411" spans="2:65" s="1" customFormat="1" ht="24.2" customHeight="1">
      <c r="B411" s="30"/>
      <c r="C411" s="178" t="s">
        <v>798</v>
      </c>
      <c r="D411" s="178" t="s">
        <v>460</v>
      </c>
      <c r="E411" s="179" t="s">
        <v>2225</v>
      </c>
      <c r="F411" s="180" t="s">
        <v>2226</v>
      </c>
      <c r="G411" s="181" t="s">
        <v>467</v>
      </c>
      <c r="H411" s="182">
        <v>1</v>
      </c>
      <c r="I411" s="183"/>
      <c r="J411" s="184"/>
      <c r="K411" s="185">
        <f>ROUND(P411*H411,2)</f>
        <v>0</v>
      </c>
      <c r="L411" s="184"/>
      <c r="M411" s="186"/>
      <c r="N411" s="187" t="s">
        <v>1</v>
      </c>
      <c r="O411" s="151" t="s">
        <v>43</v>
      </c>
      <c r="P411" s="152">
        <f>I411+J411</f>
        <v>0</v>
      </c>
      <c r="Q411" s="152">
        <f>ROUND(I411*H411,2)</f>
        <v>0</v>
      </c>
      <c r="R411" s="152">
        <f>ROUND(J411*H411,2)</f>
        <v>0</v>
      </c>
      <c r="T411" s="153">
        <f>S411*H411</f>
        <v>0</v>
      </c>
      <c r="U411" s="153">
        <v>6.4999999999999997E-4</v>
      </c>
      <c r="V411" s="153">
        <f>U411*H411</f>
        <v>6.4999999999999997E-4</v>
      </c>
      <c r="W411" s="153">
        <v>0</v>
      </c>
      <c r="X411" s="154">
        <f>W411*H411</f>
        <v>0</v>
      </c>
      <c r="AR411" s="155" t="s">
        <v>254</v>
      </c>
      <c r="AT411" s="155" t="s">
        <v>460</v>
      </c>
      <c r="AU411" s="155" t="s">
        <v>93</v>
      </c>
      <c r="AY411" s="15" t="s">
        <v>219</v>
      </c>
      <c r="BE411" s="156">
        <f>IF(O411="základní",K411,0)</f>
        <v>0</v>
      </c>
      <c r="BF411" s="156">
        <f>IF(O411="snížená",K411,0)</f>
        <v>0</v>
      </c>
      <c r="BG411" s="156">
        <f>IF(O411="zákl. přenesená",K411,0)</f>
        <v>0</v>
      </c>
      <c r="BH411" s="156">
        <f>IF(O411="sníž. přenesená",K411,0)</f>
        <v>0</v>
      </c>
      <c r="BI411" s="156">
        <f>IF(O411="nulová",K411,0)</f>
        <v>0</v>
      </c>
      <c r="BJ411" s="15" t="s">
        <v>87</v>
      </c>
      <c r="BK411" s="156">
        <f>ROUND(P411*H411,2)</f>
        <v>0</v>
      </c>
      <c r="BL411" s="15" t="s">
        <v>158</v>
      </c>
      <c r="BM411" s="155" t="s">
        <v>2598</v>
      </c>
    </row>
    <row r="412" spans="2:65" s="1" customFormat="1" ht="11.25">
      <c r="B412" s="30"/>
      <c r="D412" s="157" t="s">
        <v>226</v>
      </c>
      <c r="F412" s="158" t="s">
        <v>2226</v>
      </c>
      <c r="I412" s="159"/>
      <c r="J412" s="159"/>
      <c r="M412" s="30"/>
      <c r="N412" s="160"/>
      <c r="X412" s="54"/>
      <c r="AT412" s="15" t="s">
        <v>226</v>
      </c>
      <c r="AU412" s="15" t="s">
        <v>93</v>
      </c>
    </row>
    <row r="413" spans="2:65" s="12" customFormat="1" ht="11.25">
      <c r="B413" s="161"/>
      <c r="D413" s="157" t="s">
        <v>303</v>
      </c>
      <c r="E413" s="162" t="s">
        <v>1</v>
      </c>
      <c r="F413" s="163" t="s">
        <v>87</v>
      </c>
      <c r="H413" s="164">
        <v>1</v>
      </c>
      <c r="I413" s="165"/>
      <c r="J413" s="165"/>
      <c r="M413" s="161"/>
      <c r="N413" s="166"/>
      <c r="X413" s="167"/>
      <c r="AT413" s="162" t="s">
        <v>303</v>
      </c>
      <c r="AU413" s="162" t="s">
        <v>93</v>
      </c>
      <c r="AV413" s="12" t="s">
        <v>93</v>
      </c>
      <c r="AW413" s="12" t="s">
        <v>5</v>
      </c>
      <c r="AX413" s="12" t="s">
        <v>87</v>
      </c>
      <c r="AY413" s="162" t="s">
        <v>219</v>
      </c>
    </row>
    <row r="414" spans="2:65" s="1" customFormat="1" ht="24.2" customHeight="1">
      <c r="B414" s="30"/>
      <c r="C414" s="178" t="s">
        <v>814</v>
      </c>
      <c r="D414" s="178" t="s">
        <v>460</v>
      </c>
      <c r="E414" s="179" t="s">
        <v>2228</v>
      </c>
      <c r="F414" s="180" t="s">
        <v>2229</v>
      </c>
      <c r="G414" s="181" t="s">
        <v>2230</v>
      </c>
      <c r="H414" s="182">
        <v>1</v>
      </c>
      <c r="I414" s="183"/>
      <c r="J414" s="184"/>
      <c r="K414" s="185">
        <f>ROUND(P414*H414,2)</f>
        <v>0</v>
      </c>
      <c r="L414" s="184"/>
      <c r="M414" s="186"/>
      <c r="N414" s="187" t="s">
        <v>1</v>
      </c>
      <c r="O414" s="151" t="s">
        <v>43</v>
      </c>
      <c r="P414" s="152">
        <f>I414+J414</f>
        <v>0</v>
      </c>
      <c r="Q414" s="152">
        <f>ROUND(I414*H414,2)</f>
        <v>0</v>
      </c>
      <c r="R414" s="152">
        <f>ROUND(J414*H414,2)</f>
        <v>0</v>
      </c>
      <c r="T414" s="153">
        <f>S414*H414</f>
        <v>0</v>
      </c>
      <c r="U414" s="153">
        <v>1.0500000000000001E-2</v>
      </c>
      <c r="V414" s="153">
        <f>U414*H414</f>
        <v>1.0500000000000001E-2</v>
      </c>
      <c r="W414" s="153">
        <v>0</v>
      </c>
      <c r="X414" s="154">
        <f>W414*H414</f>
        <v>0</v>
      </c>
      <c r="AR414" s="155" t="s">
        <v>254</v>
      </c>
      <c r="AT414" s="155" t="s">
        <v>460</v>
      </c>
      <c r="AU414" s="155" t="s">
        <v>93</v>
      </c>
      <c r="AY414" s="15" t="s">
        <v>219</v>
      </c>
      <c r="BE414" s="156">
        <f>IF(O414="základní",K414,0)</f>
        <v>0</v>
      </c>
      <c r="BF414" s="156">
        <f>IF(O414="snížená",K414,0)</f>
        <v>0</v>
      </c>
      <c r="BG414" s="156">
        <f>IF(O414="zákl. přenesená",K414,0)</f>
        <v>0</v>
      </c>
      <c r="BH414" s="156">
        <f>IF(O414="sníž. přenesená",K414,0)</f>
        <v>0</v>
      </c>
      <c r="BI414" s="156">
        <f>IF(O414="nulová",K414,0)</f>
        <v>0</v>
      </c>
      <c r="BJ414" s="15" t="s">
        <v>87</v>
      </c>
      <c r="BK414" s="156">
        <f>ROUND(P414*H414,2)</f>
        <v>0</v>
      </c>
      <c r="BL414" s="15" t="s">
        <v>158</v>
      </c>
      <c r="BM414" s="155" t="s">
        <v>2599</v>
      </c>
    </row>
    <row r="415" spans="2:65" s="1" customFormat="1" ht="11.25">
      <c r="B415" s="30"/>
      <c r="D415" s="157" t="s">
        <v>226</v>
      </c>
      <c r="F415" s="158" t="s">
        <v>2229</v>
      </c>
      <c r="I415" s="159"/>
      <c r="J415" s="159"/>
      <c r="M415" s="30"/>
      <c r="N415" s="160"/>
      <c r="X415" s="54"/>
      <c r="AT415" s="15" t="s">
        <v>226</v>
      </c>
      <c r="AU415" s="15" t="s">
        <v>93</v>
      </c>
    </row>
    <row r="416" spans="2:65" s="12" customFormat="1" ht="11.25">
      <c r="B416" s="161"/>
      <c r="D416" s="157" t="s">
        <v>303</v>
      </c>
      <c r="E416" s="162" t="s">
        <v>1</v>
      </c>
      <c r="F416" s="163" t="s">
        <v>87</v>
      </c>
      <c r="H416" s="164">
        <v>1</v>
      </c>
      <c r="I416" s="165"/>
      <c r="J416" s="165"/>
      <c r="M416" s="161"/>
      <c r="N416" s="166"/>
      <c r="X416" s="167"/>
      <c r="AT416" s="162" t="s">
        <v>303</v>
      </c>
      <c r="AU416" s="162" t="s">
        <v>93</v>
      </c>
      <c r="AV416" s="12" t="s">
        <v>93</v>
      </c>
      <c r="AW416" s="12" t="s">
        <v>5</v>
      </c>
      <c r="AX416" s="12" t="s">
        <v>87</v>
      </c>
      <c r="AY416" s="162" t="s">
        <v>219</v>
      </c>
    </row>
    <row r="417" spans="2:65" s="1" customFormat="1" ht="16.5" customHeight="1">
      <c r="B417" s="30"/>
      <c r="C417" s="142" t="s">
        <v>818</v>
      </c>
      <c r="D417" s="142" t="s">
        <v>220</v>
      </c>
      <c r="E417" s="143" t="s">
        <v>2235</v>
      </c>
      <c r="F417" s="144" t="s">
        <v>2236</v>
      </c>
      <c r="G417" s="145" t="s">
        <v>467</v>
      </c>
      <c r="H417" s="146">
        <v>1</v>
      </c>
      <c r="I417" s="147"/>
      <c r="J417" s="147"/>
      <c r="K417" s="148">
        <f>ROUND(P417*H417,2)</f>
        <v>0</v>
      </c>
      <c r="L417" s="149"/>
      <c r="M417" s="30"/>
      <c r="N417" s="150" t="s">
        <v>1</v>
      </c>
      <c r="O417" s="151" t="s">
        <v>43</v>
      </c>
      <c r="P417" s="152">
        <f>I417+J417</f>
        <v>0</v>
      </c>
      <c r="Q417" s="152">
        <f>ROUND(I417*H417,2)</f>
        <v>0</v>
      </c>
      <c r="R417" s="152">
        <f>ROUND(J417*H417,2)</f>
        <v>0</v>
      </c>
      <c r="T417" s="153">
        <f>S417*H417</f>
        <v>0</v>
      </c>
      <c r="U417" s="153">
        <v>1.3600000000000001E-3</v>
      </c>
      <c r="V417" s="153">
        <f>U417*H417</f>
        <v>1.3600000000000001E-3</v>
      </c>
      <c r="W417" s="153">
        <v>0</v>
      </c>
      <c r="X417" s="154">
        <f>W417*H417</f>
        <v>0</v>
      </c>
      <c r="AR417" s="155" t="s">
        <v>158</v>
      </c>
      <c r="AT417" s="155" t="s">
        <v>220</v>
      </c>
      <c r="AU417" s="155" t="s">
        <v>93</v>
      </c>
      <c r="AY417" s="15" t="s">
        <v>219</v>
      </c>
      <c r="BE417" s="156">
        <f>IF(O417="základní",K417,0)</f>
        <v>0</v>
      </c>
      <c r="BF417" s="156">
        <f>IF(O417="snížená",K417,0)</f>
        <v>0</v>
      </c>
      <c r="BG417" s="156">
        <f>IF(O417="zákl. přenesená",K417,0)</f>
        <v>0</v>
      </c>
      <c r="BH417" s="156">
        <f>IF(O417="sníž. přenesená",K417,0)</f>
        <v>0</v>
      </c>
      <c r="BI417" s="156">
        <f>IF(O417="nulová",K417,0)</f>
        <v>0</v>
      </c>
      <c r="BJ417" s="15" t="s">
        <v>87</v>
      </c>
      <c r="BK417" s="156">
        <f>ROUND(P417*H417,2)</f>
        <v>0</v>
      </c>
      <c r="BL417" s="15" t="s">
        <v>158</v>
      </c>
      <c r="BM417" s="155" t="s">
        <v>2600</v>
      </c>
    </row>
    <row r="418" spans="2:65" s="1" customFormat="1" ht="19.5">
      <c r="B418" s="30"/>
      <c r="D418" s="157" t="s">
        <v>226</v>
      </c>
      <c r="F418" s="158" t="s">
        <v>2238</v>
      </c>
      <c r="I418" s="159"/>
      <c r="J418" s="159"/>
      <c r="M418" s="30"/>
      <c r="N418" s="160"/>
      <c r="X418" s="54"/>
      <c r="AT418" s="15" t="s">
        <v>226</v>
      </c>
      <c r="AU418" s="15" t="s">
        <v>93</v>
      </c>
    </row>
    <row r="419" spans="2:65" s="1" customFormat="1" ht="16.5" customHeight="1">
      <c r="B419" s="30"/>
      <c r="C419" s="142" t="s">
        <v>822</v>
      </c>
      <c r="D419" s="142" t="s">
        <v>220</v>
      </c>
      <c r="E419" s="143" t="s">
        <v>2168</v>
      </c>
      <c r="F419" s="144" t="s">
        <v>2169</v>
      </c>
      <c r="G419" s="145" t="s">
        <v>370</v>
      </c>
      <c r="H419" s="146">
        <v>88.2</v>
      </c>
      <c r="I419" s="147"/>
      <c r="J419" s="147"/>
      <c r="K419" s="148">
        <f>ROUND(P419*H419,2)</f>
        <v>0</v>
      </c>
      <c r="L419" s="149"/>
      <c r="M419" s="30"/>
      <c r="N419" s="150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0</v>
      </c>
      <c r="V419" s="153">
        <f>U419*H419</f>
        <v>0</v>
      </c>
      <c r="W419" s="153">
        <v>0</v>
      </c>
      <c r="X419" s="154">
        <f>W419*H419</f>
        <v>0</v>
      </c>
      <c r="AR419" s="155" t="s">
        <v>158</v>
      </c>
      <c r="AT419" s="155" t="s">
        <v>220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2601</v>
      </c>
    </row>
    <row r="420" spans="2:65" s="1" customFormat="1" ht="11.25">
      <c r="B420" s="30"/>
      <c r="D420" s="157" t="s">
        <v>226</v>
      </c>
      <c r="F420" s="158" t="s">
        <v>2169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2576</v>
      </c>
      <c r="H421" s="164">
        <v>88.2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16.5" customHeight="1">
      <c r="B422" s="30"/>
      <c r="C422" s="178" t="s">
        <v>826</v>
      </c>
      <c r="D422" s="178" t="s">
        <v>460</v>
      </c>
      <c r="E422" s="179" t="s">
        <v>2171</v>
      </c>
      <c r="F422" s="180" t="s">
        <v>2172</v>
      </c>
      <c r="G422" s="181" t="s">
        <v>370</v>
      </c>
      <c r="H422" s="182">
        <v>88.2</v>
      </c>
      <c r="I422" s="183"/>
      <c r="J422" s="184"/>
      <c r="K422" s="185">
        <f>ROUND(P422*H422,2)</f>
        <v>0</v>
      </c>
      <c r="L422" s="184"/>
      <c r="M422" s="186"/>
      <c r="N422" s="187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1.2E-4</v>
      </c>
      <c r="V422" s="153">
        <f>U422*H422</f>
        <v>1.0584000000000001E-2</v>
      </c>
      <c r="W422" s="153">
        <v>0</v>
      </c>
      <c r="X422" s="154">
        <f>W422*H422</f>
        <v>0</v>
      </c>
      <c r="AR422" s="155" t="s">
        <v>254</v>
      </c>
      <c r="AT422" s="155" t="s">
        <v>460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2602</v>
      </c>
    </row>
    <row r="423" spans="2:65" s="1" customFormat="1" ht="19.5">
      <c r="B423" s="30"/>
      <c r="D423" s="157" t="s">
        <v>226</v>
      </c>
      <c r="F423" s="158" t="s">
        <v>2174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2" customFormat="1" ht="11.25">
      <c r="B424" s="161"/>
      <c r="D424" s="157" t="s">
        <v>303</v>
      </c>
      <c r="E424" s="162" t="s">
        <v>1</v>
      </c>
      <c r="F424" s="163" t="s">
        <v>2576</v>
      </c>
      <c r="H424" s="164">
        <v>88.2</v>
      </c>
      <c r="I424" s="165"/>
      <c r="J424" s="165"/>
      <c r="M424" s="161"/>
      <c r="N424" s="166"/>
      <c r="X424" s="167"/>
      <c r="AT424" s="162" t="s">
        <v>303</v>
      </c>
      <c r="AU424" s="162" t="s">
        <v>93</v>
      </c>
      <c r="AV424" s="12" t="s">
        <v>93</v>
      </c>
      <c r="AW424" s="12" t="s">
        <v>5</v>
      </c>
      <c r="AX424" s="12" t="s">
        <v>87</v>
      </c>
      <c r="AY424" s="162" t="s">
        <v>219</v>
      </c>
    </row>
    <row r="425" spans="2:65" s="1" customFormat="1" ht="24.2" customHeight="1">
      <c r="B425" s="30"/>
      <c r="C425" s="142" t="s">
        <v>830</v>
      </c>
      <c r="D425" s="142" t="s">
        <v>220</v>
      </c>
      <c r="E425" s="143" t="s">
        <v>2208</v>
      </c>
      <c r="F425" s="144" t="s">
        <v>2209</v>
      </c>
      <c r="G425" s="145" t="s">
        <v>467</v>
      </c>
      <c r="H425" s="146">
        <v>2</v>
      </c>
      <c r="I425" s="147"/>
      <c r="J425" s="147"/>
      <c r="K425" s="148">
        <f>ROUND(P425*H425,2)</f>
        <v>0</v>
      </c>
      <c r="L425" s="149"/>
      <c r="M425" s="30"/>
      <c r="N425" s="150" t="s">
        <v>1</v>
      </c>
      <c r="O425" s="151" t="s">
        <v>43</v>
      </c>
      <c r="P425" s="152">
        <f>I425+J425</f>
        <v>0</v>
      </c>
      <c r="Q425" s="152">
        <f>ROUND(I425*H425,2)</f>
        <v>0</v>
      </c>
      <c r="R425" s="152">
        <f>ROUND(J425*H425,2)</f>
        <v>0</v>
      </c>
      <c r="T425" s="153">
        <f>S425*H425</f>
        <v>0</v>
      </c>
      <c r="U425" s="153">
        <v>0.45937</v>
      </c>
      <c r="V425" s="153">
        <f>U425*H425</f>
        <v>0.91874</v>
      </c>
      <c r="W425" s="153">
        <v>0</v>
      </c>
      <c r="X425" s="154">
        <f>W425*H425</f>
        <v>0</v>
      </c>
      <c r="AR425" s="155" t="s">
        <v>158</v>
      </c>
      <c r="AT425" s="155" t="s">
        <v>220</v>
      </c>
      <c r="AU425" s="155" t="s">
        <v>93</v>
      </c>
      <c r="AY425" s="15" t="s">
        <v>219</v>
      </c>
      <c r="BE425" s="156">
        <f>IF(O425="základní",K425,0)</f>
        <v>0</v>
      </c>
      <c r="BF425" s="156">
        <f>IF(O425="snížená",K425,0)</f>
        <v>0</v>
      </c>
      <c r="BG425" s="156">
        <f>IF(O425="zákl. přenesená",K425,0)</f>
        <v>0</v>
      </c>
      <c r="BH425" s="156">
        <f>IF(O425="sníž. přenesená",K425,0)</f>
        <v>0</v>
      </c>
      <c r="BI425" s="156">
        <f>IF(O425="nulová",K425,0)</f>
        <v>0</v>
      </c>
      <c r="BJ425" s="15" t="s">
        <v>87</v>
      </c>
      <c r="BK425" s="156">
        <f>ROUND(P425*H425,2)</f>
        <v>0</v>
      </c>
      <c r="BL425" s="15" t="s">
        <v>158</v>
      </c>
      <c r="BM425" s="155" t="s">
        <v>2603</v>
      </c>
    </row>
    <row r="426" spans="2:65" s="1" customFormat="1" ht="19.5">
      <c r="B426" s="30"/>
      <c r="D426" s="157" t="s">
        <v>226</v>
      </c>
      <c r="F426" s="158" t="s">
        <v>2211</v>
      </c>
      <c r="I426" s="159"/>
      <c r="J426" s="159"/>
      <c r="M426" s="30"/>
      <c r="N426" s="160"/>
      <c r="X426" s="54"/>
      <c r="AT426" s="15" t="s">
        <v>226</v>
      </c>
      <c r="AU426" s="15" t="s">
        <v>93</v>
      </c>
    </row>
    <row r="427" spans="2:65" s="12" customFormat="1" ht="11.25">
      <c r="B427" s="161"/>
      <c r="D427" s="157" t="s">
        <v>303</v>
      </c>
      <c r="E427" s="162" t="s">
        <v>1</v>
      </c>
      <c r="F427" s="163" t="s">
        <v>93</v>
      </c>
      <c r="H427" s="164">
        <v>2</v>
      </c>
      <c r="I427" s="165"/>
      <c r="J427" s="165"/>
      <c r="M427" s="161"/>
      <c r="N427" s="166"/>
      <c r="X427" s="167"/>
      <c r="AT427" s="162" t="s">
        <v>303</v>
      </c>
      <c r="AU427" s="162" t="s">
        <v>93</v>
      </c>
      <c r="AV427" s="12" t="s">
        <v>93</v>
      </c>
      <c r="AW427" s="12" t="s">
        <v>5</v>
      </c>
      <c r="AX427" s="12" t="s">
        <v>87</v>
      </c>
      <c r="AY427" s="162" t="s">
        <v>219</v>
      </c>
    </row>
    <row r="428" spans="2:65" s="1" customFormat="1" ht="16.5" customHeight="1">
      <c r="B428" s="30"/>
      <c r="C428" s="142" t="s">
        <v>834</v>
      </c>
      <c r="D428" s="142" t="s">
        <v>220</v>
      </c>
      <c r="E428" s="143" t="s">
        <v>2212</v>
      </c>
      <c r="F428" s="144" t="s">
        <v>2213</v>
      </c>
      <c r="G428" s="145" t="s">
        <v>467</v>
      </c>
      <c r="H428" s="146">
        <v>4</v>
      </c>
      <c r="I428" s="147"/>
      <c r="J428" s="147"/>
      <c r="K428" s="148">
        <f>ROUND(P428*H428,2)</f>
        <v>0</v>
      </c>
      <c r="L428" s="149"/>
      <c r="M428" s="30"/>
      <c r="N428" s="150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0.04</v>
      </c>
      <c r="V428" s="153">
        <f>U428*H428</f>
        <v>0.16</v>
      </c>
      <c r="W428" s="153">
        <v>0</v>
      </c>
      <c r="X428" s="154">
        <f>W428*H428</f>
        <v>0</v>
      </c>
      <c r="AR428" s="155" t="s">
        <v>158</v>
      </c>
      <c r="AT428" s="155" t="s">
        <v>220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2604</v>
      </c>
    </row>
    <row r="429" spans="2:65" s="1" customFormat="1" ht="11.25">
      <c r="B429" s="30"/>
      <c r="D429" s="157" t="s">
        <v>226</v>
      </c>
      <c r="F429" s="158" t="s">
        <v>2213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2" customFormat="1" ht="11.25">
      <c r="B430" s="161"/>
      <c r="D430" s="157" t="s">
        <v>303</v>
      </c>
      <c r="E430" s="162" t="s">
        <v>1</v>
      </c>
      <c r="F430" s="163" t="s">
        <v>158</v>
      </c>
      <c r="H430" s="164">
        <v>4</v>
      </c>
      <c r="I430" s="165"/>
      <c r="J430" s="165"/>
      <c r="M430" s="161"/>
      <c r="N430" s="166"/>
      <c r="X430" s="167"/>
      <c r="AT430" s="162" t="s">
        <v>303</v>
      </c>
      <c r="AU430" s="162" t="s">
        <v>93</v>
      </c>
      <c r="AV430" s="12" t="s">
        <v>93</v>
      </c>
      <c r="AW430" s="12" t="s">
        <v>5</v>
      </c>
      <c r="AX430" s="12" t="s">
        <v>87</v>
      </c>
      <c r="AY430" s="162" t="s">
        <v>219</v>
      </c>
    </row>
    <row r="431" spans="2:65" s="1" customFormat="1" ht="16.5" customHeight="1">
      <c r="B431" s="30"/>
      <c r="C431" s="178" t="s">
        <v>838</v>
      </c>
      <c r="D431" s="178" t="s">
        <v>460</v>
      </c>
      <c r="E431" s="179" t="s">
        <v>2215</v>
      </c>
      <c r="F431" s="180" t="s">
        <v>2216</v>
      </c>
      <c r="G431" s="181" t="s">
        <v>467</v>
      </c>
      <c r="H431" s="182">
        <v>4</v>
      </c>
      <c r="I431" s="183"/>
      <c r="J431" s="184"/>
      <c r="K431" s="185">
        <f>ROUND(P431*H431,2)</f>
        <v>0</v>
      </c>
      <c r="L431" s="184"/>
      <c r="M431" s="186"/>
      <c r="N431" s="187" t="s">
        <v>1</v>
      </c>
      <c r="O431" s="151" t="s">
        <v>43</v>
      </c>
      <c r="P431" s="152">
        <f>I431+J431</f>
        <v>0</v>
      </c>
      <c r="Q431" s="152">
        <f>ROUND(I431*H431,2)</f>
        <v>0</v>
      </c>
      <c r="R431" s="152">
        <f>ROUND(J431*H431,2)</f>
        <v>0</v>
      </c>
      <c r="T431" s="153">
        <f>S431*H431</f>
        <v>0</v>
      </c>
      <c r="U431" s="153">
        <v>7.3000000000000001E-3</v>
      </c>
      <c r="V431" s="153">
        <f>U431*H431</f>
        <v>2.92E-2</v>
      </c>
      <c r="W431" s="153">
        <v>0</v>
      </c>
      <c r="X431" s="154">
        <f>W431*H431</f>
        <v>0</v>
      </c>
      <c r="AR431" s="155" t="s">
        <v>254</v>
      </c>
      <c r="AT431" s="155" t="s">
        <v>460</v>
      </c>
      <c r="AU431" s="155" t="s">
        <v>93</v>
      </c>
      <c r="AY431" s="15" t="s">
        <v>219</v>
      </c>
      <c r="BE431" s="156">
        <f>IF(O431="základní",K431,0)</f>
        <v>0</v>
      </c>
      <c r="BF431" s="156">
        <f>IF(O431="snížená",K431,0)</f>
        <v>0</v>
      </c>
      <c r="BG431" s="156">
        <f>IF(O431="zákl. přenesená",K431,0)</f>
        <v>0</v>
      </c>
      <c r="BH431" s="156">
        <f>IF(O431="sníž. přenesená",K431,0)</f>
        <v>0</v>
      </c>
      <c r="BI431" s="156">
        <f>IF(O431="nulová",K431,0)</f>
        <v>0</v>
      </c>
      <c r="BJ431" s="15" t="s">
        <v>87</v>
      </c>
      <c r="BK431" s="156">
        <f>ROUND(P431*H431,2)</f>
        <v>0</v>
      </c>
      <c r="BL431" s="15" t="s">
        <v>158</v>
      </c>
      <c r="BM431" s="155" t="s">
        <v>2605</v>
      </c>
    </row>
    <row r="432" spans="2:65" s="1" customFormat="1" ht="11.25">
      <c r="B432" s="30"/>
      <c r="D432" s="157" t="s">
        <v>226</v>
      </c>
      <c r="F432" s="158" t="s">
        <v>2216</v>
      </c>
      <c r="I432" s="159"/>
      <c r="J432" s="159"/>
      <c r="M432" s="30"/>
      <c r="N432" s="160"/>
      <c r="X432" s="54"/>
      <c r="AT432" s="15" t="s">
        <v>226</v>
      </c>
      <c r="AU432" s="15" t="s">
        <v>93</v>
      </c>
    </row>
    <row r="433" spans="2:65" s="1" customFormat="1" ht="16.5" customHeight="1">
      <c r="B433" s="30"/>
      <c r="C433" s="142" t="s">
        <v>842</v>
      </c>
      <c r="D433" s="142" t="s">
        <v>220</v>
      </c>
      <c r="E433" s="143" t="s">
        <v>2242</v>
      </c>
      <c r="F433" s="144" t="s">
        <v>2243</v>
      </c>
      <c r="G433" s="145" t="s">
        <v>467</v>
      </c>
      <c r="H433" s="146">
        <v>1</v>
      </c>
      <c r="I433" s="147"/>
      <c r="J433" s="147"/>
      <c r="K433" s="148">
        <f>ROUND(P433*H433,2)</f>
        <v>0</v>
      </c>
      <c r="L433" s="149"/>
      <c r="M433" s="30"/>
      <c r="N433" s="150" t="s">
        <v>1</v>
      </c>
      <c r="O433" s="151" t="s">
        <v>43</v>
      </c>
      <c r="P433" s="152">
        <f>I433+J433</f>
        <v>0</v>
      </c>
      <c r="Q433" s="152">
        <f>ROUND(I433*H433,2)</f>
        <v>0</v>
      </c>
      <c r="R433" s="152">
        <f>ROUND(J433*H433,2)</f>
        <v>0</v>
      </c>
      <c r="T433" s="153">
        <f>S433*H433</f>
        <v>0</v>
      </c>
      <c r="U433" s="153">
        <v>0.04</v>
      </c>
      <c r="V433" s="153">
        <f>U433*H433</f>
        <v>0.04</v>
      </c>
      <c r="W433" s="153">
        <v>0</v>
      </c>
      <c r="X433" s="154">
        <f>W433*H433</f>
        <v>0</v>
      </c>
      <c r="AR433" s="155" t="s">
        <v>158</v>
      </c>
      <c r="AT433" s="155" t="s">
        <v>220</v>
      </c>
      <c r="AU433" s="155" t="s">
        <v>93</v>
      </c>
      <c r="AY433" s="15" t="s">
        <v>219</v>
      </c>
      <c r="BE433" s="156">
        <f>IF(O433="základní",K433,0)</f>
        <v>0</v>
      </c>
      <c r="BF433" s="156">
        <f>IF(O433="snížená",K433,0)</f>
        <v>0</v>
      </c>
      <c r="BG433" s="156">
        <f>IF(O433="zákl. přenesená",K433,0)</f>
        <v>0</v>
      </c>
      <c r="BH433" s="156">
        <f>IF(O433="sníž. přenesená",K433,0)</f>
        <v>0</v>
      </c>
      <c r="BI433" s="156">
        <f>IF(O433="nulová",K433,0)</f>
        <v>0</v>
      </c>
      <c r="BJ433" s="15" t="s">
        <v>87</v>
      </c>
      <c r="BK433" s="156">
        <f>ROUND(P433*H433,2)</f>
        <v>0</v>
      </c>
      <c r="BL433" s="15" t="s">
        <v>158</v>
      </c>
      <c r="BM433" s="155" t="s">
        <v>2606</v>
      </c>
    </row>
    <row r="434" spans="2:65" s="1" customFormat="1" ht="11.25">
      <c r="B434" s="30"/>
      <c r="D434" s="157" t="s">
        <v>226</v>
      </c>
      <c r="F434" s="158" t="s">
        <v>2243</v>
      </c>
      <c r="I434" s="159"/>
      <c r="J434" s="159"/>
      <c r="M434" s="30"/>
      <c r="N434" s="160"/>
      <c r="X434" s="54"/>
      <c r="AT434" s="15" t="s">
        <v>226</v>
      </c>
      <c r="AU434" s="15" t="s">
        <v>93</v>
      </c>
    </row>
    <row r="435" spans="2:65" s="12" customFormat="1" ht="11.25">
      <c r="B435" s="161"/>
      <c r="D435" s="157" t="s">
        <v>303</v>
      </c>
      <c r="E435" s="162" t="s">
        <v>1</v>
      </c>
      <c r="F435" s="163" t="s">
        <v>87</v>
      </c>
      <c r="H435" s="164">
        <v>1</v>
      </c>
      <c r="I435" s="165"/>
      <c r="J435" s="165"/>
      <c r="M435" s="161"/>
      <c r="N435" s="166"/>
      <c r="X435" s="167"/>
      <c r="AT435" s="162" t="s">
        <v>303</v>
      </c>
      <c r="AU435" s="162" t="s">
        <v>93</v>
      </c>
      <c r="AV435" s="12" t="s">
        <v>93</v>
      </c>
      <c r="AW435" s="12" t="s">
        <v>5</v>
      </c>
      <c r="AX435" s="12" t="s">
        <v>87</v>
      </c>
      <c r="AY435" s="162" t="s">
        <v>219</v>
      </c>
    </row>
    <row r="436" spans="2:65" s="1" customFormat="1" ht="16.5" customHeight="1">
      <c r="B436" s="30"/>
      <c r="C436" s="178" t="s">
        <v>847</v>
      </c>
      <c r="D436" s="178" t="s">
        <v>460</v>
      </c>
      <c r="E436" s="179" t="s">
        <v>2245</v>
      </c>
      <c r="F436" s="180" t="s">
        <v>2246</v>
      </c>
      <c r="G436" s="181" t="s">
        <v>467</v>
      </c>
      <c r="H436" s="182">
        <v>1</v>
      </c>
      <c r="I436" s="183"/>
      <c r="J436" s="184"/>
      <c r="K436" s="185">
        <f>ROUND(P436*H436,2)</f>
        <v>0</v>
      </c>
      <c r="L436" s="184"/>
      <c r="M436" s="186"/>
      <c r="N436" s="187" t="s">
        <v>1</v>
      </c>
      <c r="O436" s="151" t="s">
        <v>43</v>
      </c>
      <c r="P436" s="152">
        <f>I436+J436</f>
        <v>0</v>
      </c>
      <c r="Q436" s="152">
        <f>ROUND(I436*H436,2)</f>
        <v>0</v>
      </c>
      <c r="R436" s="152">
        <f>ROUND(J436*H436,2)</f>
        <v>0</v>
      </c>
      <c r="T436" s="153">
        <f>S436*H436</f>
        <v>0</v>
      </c>
      <c r="U436" s="153">
        <v>1.3299999999999999E-2</v>
      </c>
      <c r="V436" s="153">
        <f>U436*H436</f>
        <v>1.3299999999999999E-2</v>
      </c>
      <c r="W436" s="153">
        <v>0</v>
      </c>
      <c r="X436" s="154">
        <f>W436*H436</f>
        <v>0</v>
      </c>
      <c r="AR436" s="155" t="s">
        <v>254</v>
      </c>
      <c r="AT436" s="155" t="s">
        <v>460</v>
      </c>
      <c r="AU436" s="155" t="s">
        <v>93</v>
      </c>
      <c r="AY436" s="15" t="s">
        <v>219</v>
      </c>
      <c r="BE436" s="156">
        <f>IF(O436="základní",K436,0)</f>
        <v>0</v>
      </c>
      <c r="BF436" s="156">
        <f>IF(O436="snížená",K436,0)</f>
        <v>0</v>
      </c>
      <c r="BG436" s="156">
        <f>IF(O436="zákl. přenesená",K436,0)</f>
        <v>0</v>
      </c>
      <c r="BH436" s="156">
        <f>IF(O436="sníž. přenesená",K436,0)</f>
        <v>0</v>
      </c>
      <c r="BI436" s="156">
        <f>IF(O436="nulová",K436,0)</f>
        <v>0</v>
      </c>
      <c r="BJ436" s="15" t="s">
        <v>87</v>
      </c>
      <c r="BK436" s="156">
        <f>ROUND(P436*H436,2)</f>
        <v>0</v>
      </c>
      <c r="BL436" s="15" t="s">
        <v>158</v>
      </c>
      <c r="BM436" s="155" t="s">
        <v>2607</v>
      </c>
    </row>
    <row r="437" spans="2:65" s="1" customFormat="1" ht="11.25">
      <c r="B437" s="30"/>
      <c r="D437" s="157" t="s">
        <v>226</v>
      </c>
      <c r="F437" s="158" t="s">
        <v>2246</v>
      </c>
      <c r="I437" s="159"/>
      <c r="J437" s="159"/>
      <c r="M437" s="30"/>
      <c r="N437" s="160"/>
      <c r="X437" s="54"/>
      <c r="AT437" s="15" t="s">
        <v>226</v>
      </c>
      <c r="AU437" s="15" t="s">
        <v>93</v>
      </c>
    </row>
    <row r="438" spans="2:65" s="12" customFormat="1" ht="11.25">
      <c r="B438" s="161"/>
      <c r="D438" s="157" t="s">
        <v>303</v>
      </c>
      <c r="E438" s="162" t="s">
        <v>1</v>
      </c>
      <c r="F438" s="163" t="s">
        <v>87</v>
      </c>
      <c r="H438" s="164">
        <v>1</v>
      </c>
      <c r="I438" s="165"/>
      <c r="J438" s="165"/>
      <c r="M438" s="161"/>
      <c r="N438" s="166"/>
      <c r="X438" s="167"/>
      <c r="AT438" s="162" t="s">
        <v>303</v>
      </c>
      <c r="AU438" s="162" t="s">
        <v>93</v>
      </c>
      <c r="AV438" s="12" t="s">
        <v>93</v>
      </c>
      <c r="AW438" s="12" t="s">
        <v>5</v>
      </c>
      <c r="AX438" s="12" t="s">
        <v>87</v>
      </c>
      <c r="AY438" s="162" t="s">
        <v>219</v>
      </c>
    </row>
    <row r="439" spans="2:65" s="1" customFormat="1" ht="16.5" customHeight="1">
      <c r="B439" s="30"/>
      <c r="C439" s="142" t="s">
        <v>851</v>
      </c>
      <c r="D439" s="142" t="s">
        <v>220</v>
      </c>
      <c r="E439" s="143" t="s">
        <v>2248</v>
      </c>
      <c r="F439" s="144" t="s">
        <v>2249</v>
      </c>
      <c r="G439" s="145" t="s">
        <v>467</v>
      </c>
      <c r="H439" s="146">
        <v>1</v>
      </c>
      <c r="I439" s="147"/>
      <c r="J439" s="147"/>
      <c r="K439" s="148">
        <f>ROUND(P439*H439,2)</f>
        <v>0</v>
      </c>
      <c r="L439" s="149"/>
      <c r="M439" s="30"/>
      <c r="N439" s="150" t="s">
        <v>1</v>
      </c>
      <c r="O439" s="151" t="s">
        <v>43</v>
      </c>
      <c r="P439" s="152">
        <f>I439+J439</f>
        <v>0</v>
      </c>
      <c r="Q439" s="152">
        <f>ROUND(I439*H439,2)</f>
        <v>0</v>
      </c>
      <c r="R439" s="152">
        <f>ROUND(J439*H439,2)</f>
        <v>0</v>
      </c>
      <c r="T439" s="153">
        <f>S439*H439</f>
        <v>0</v>
      </c>
      <c r="U439" s="153">
        <v>0.05</v>
      </c>
      <c r="V439" s="153">
        <f>U439*H439</f>
        <v>0.05</v>
      </c>
      <c r="W439" s="153">
        <v>0</v>
      </c>
      <c r="X439" s="154">
        <f>W439*H439</f>
        <v>0</v>
      </c>
      <c r="AR439" s="155" t="s">
        <v>158</v>
      </c>
      <c r="AT439" s="155" t="s">
        <v>220</v>
      </c>
      <c r="AU439" s="155" t="s">
        <v>93</v>
      </c>
      <c r="AY439" s="15" t="s">
        <v>219</v>
      </c>
      <c r="BE439" s="156">
        <f>IF(O439="základní",K439,0)</f>
        <v>0</v>
      </c>
      <c r="BF439" s="156">
        <f>IF(O439="snížená",K439,0)</f>
        <v>0</v>
      </c>
      <c r="BG439" s="156">
        <f>IF(O439="zákl. přenesená",K439,0)</f>
        <v>0</v>
      </c>
      <c r="BH439" s="156">
        <f>IF(O439="sníž. přenesená",K439,0)</f>
        <v>0</v>
      </c>
      <c r="BI439" s="156">
        <f>IF(O439="nulová",K439,0)</f>
        <v>0</v>
      </c>
      <c r="BJ439" s="15" t="s">
        <v>87</v>
      </c>
      <c r="BK439" s="156">
        <f>ROUND(P439*H439,2)</f>
        <v>0</v>
      </c>
      <c r="BL439" s="15" t="s">
        <v>158</v>
      </c>
      <c r="BM439" s="155" t="s">
        <v>2608</v>
      </c>
    </row>
    <row r="440" spans="2:65" s="1" customFormat="1" ht="11.25">
      <c r="B440" s="30"/>
      <c r="D440" s="157" t="s">
        <v>226</v>
      </c>
      <c r="F440" s="158" t="s">
        <v>2249</v>
      </c>
      <c r="I440" s="159"/>
      <c r="J440" s="159"/>
      <c r="M440" s="30"/>
      <c r="N440" s="160"/>
      <c r="X440" s="54"/>
      <c r="AT440" s="15" t="s">
        <v>226</v>
      </c>
      <c r="AU440" s="15" t="s">
        <v>93</v>
      </c>
    </row>
    <row r="441" spans="2:65" s="1" customFormat="1" ht="16.5" customHeight="1">
      <c r="B441" s="30"/>
      <c r="C441" s="178" t="s">
        <v>857</v>
      </c>
      <c r="D441" s="178" t="s">
        <v>460</v>
      </c>
      <c r="E441" s="179" t="s">
        <v>2251</v>
      </c>
      <c r="F441" s="180" t="s">
        <v>2252</v>
      </c>
      <c r="G441" s="181" t="s">
        <v>467</v>
      </c>
      <c r="H441" s="182">
        <v>1</v>
      </c>
      <c r="I441" s="183"/>
      <c r="J441" s="184"/>
      <c r="K441" s="185">
        <f>ROUND(P441*H441,2)</f>
        <v>0</v>
      </c>
      <c r="L441" s="184"/>
      <c r="M441" s="186"/>
      <c r="N441" s="187" t="s">
        <v>1</v>
      </c>
      <c r="O441" s="151" t="s">
        <v>43</v>
      </c>
      <c r="P441" s="152">
        <f>I441+J441</f>
        <v>0</v>
      </c>
      <c r="Q441" s="152">
        <f>ROUND(I441*H441,2)</f>
        <v>0</v>
      </c>
      <c r="R441" s="152">
        <f>ROUND(J441*H441,2)</f>
        <v>0</v>
      </c>
      <c r="T441" s="153">
        <f>S441*H441</f>
        <v>0</v>
      </c>
      <c r="U441" s="153">
        <v>2.9499999999999998E-2</v>
      </c>
      <c r="V441" s="153">
        <f>U441*H441</f>
        <v>2.9499999999999998E-2</v>
      </c>
      <c r="W441" s="153">
        <v>0</v>
      </c>
      <c r="X441" s="154">
        <f>W441*H441</f>
        <v>0</v>
      </c>
      <c r="AR441" s="155" t="s">
        <v>254</v>
      </c>
      <c r="AT441" s="155" t="s">
        <v>460</v>
      </c>
      <c r="AU441" s="155" t="s">
        <v>93</v>
      </c>
      <c r="AY441" s="15" t="s">
        <v>219</v>
      </c>
      <c r="BE441" s="156">
        <f>IF(O441="základní",K441,0)</f>
        <v>0</v>
      </c>
      <c r="BF441" s="156">
        <f>IF(O441="snížená",K441,0)</f>
        <v>0</v>
      </c>
      <c r="BG441" s="156">
        <f>IF(O441="zákl. přenesená",K441,0)</f>
        <v>0</v>
      </c>
      <c r="BH441" s="156">
        <f>IF(O441="sníž. přenesená",K441,0)</f>
        <v>0</v>
      </c>
      <c r="BI441" s="156">
        <f>IF(O441="nulová",K441,0)</f>
        <v>0</v>
      </c>
      <c r="BJ441" s="15" t="s">
        <v>87</v>
      </c>
      <c r="BK441" s="156">
        <f>ROUND(P441*H441,2)</f>
        <v>0</v>
      </c>
      <c r="BL441" s="15" t="s">
        <v>158</v>
      </c>
      <c r="BM441" s="155" t="s">
        <v>2609</v>
      </c>
    </row>
    <row r="442" spans="2:65" s="1" customFormat="1" ht="11.25">
      <c r="B442" s="30"/>
      <c r="D442" s="157" t="s">
        <v>226</v>
      </c>
      <c r="F442" s="158" t="s">
        <v>2252</v>
      </c>
      <c r="I442" s="159"/>
      <c r="J442" s="159"/>
      <c r="M442" s="30"/>
      <c r="N442" s="160"/>
      <c r="X442" s="54"/>
      <c r="AT442" s="15" t="s">
        <v>226</v>
      </c>
      <c r="AU442" s="15" t="s">
        <v>93</v>
      </c>
    </row>
    <row r="443" spans="2:65" s="1" customFormat="1" ht="33" customHeight="1">
      <c r="B443" s="30"/>
      <c r="C443" s="142" t="s">
        <v>861</v>
      </c>
      <c r="D443" s="142" t="s">
        <v>220</v>
      </c>
      <c r="E443" s="143" t="s">
        <v>2254</v>
      </c>
      <c r="F443" s="144" t="s">
        <v>2255</v>
      </c>
      <c r="G443" s="145" t="s">
        <v>467</v>
      </c>
      <c r="H443" s="146">
        <v>5</v>
      </c>
      <c r="I443" s="147"/>
      <c r="J443" s="147"/>
      <c r="K443" s="148">
        <f>ROUND(P443*H443,2)</f>
        <v>0</v>
      </c>
      <c r="L443" s="149"/>
      <c r="M443" s="30"/>
      <c r="N443" s="150" t="s">
        <v>1</v>
      </c>
      <c r="O443" s="151" t="s">
        <v>43</v>
      </c>
      <c r="P443" s="152">
        <f>I443+J443</f>
        <v>0</v>
      </c>
      <c r="Q443" s="152">
        <f>ROUND(I443*H443,2)</f>
        <v>0</v>
      </c>
      <c r="R443" s="152">
        <f>ROUND(J443*H443,2)</f>
        <v>0</v>
      </c>
      <c r="T443" s="153">
        <f>S443*H443</f>
        <v>0</v>
      </c>
      <c r="U443" s="153">
        <v>0.31108000000000002</v>
      </c>
      <c r="V443" s="153">
        <f>U443*H443</f>
        <v>1.5554000000000001</v>
      </c>
      <c r="W443" s="153">
        <v>0</v>
      </c>
      <c r="X443" s="154">
        <f>W443*H443</f>
        <v>0</v>
      </c>
      <c r="AR443" s="155" t="s">
        <v>158</v>
      </c>
      <c r="AT443" s="155" t="s">
        <v>220</v>
      </c>
      <c r="AU443" s="155" t="s">
        <v>93</v>
      </c>
      <c r="AY443" s="15" t="s">
        <v>219</v>
      </c>
      <c r="BE443" s="156">
        <f>IF(O443="základní",K443,0)</f>
        <v>0</v>
      </c>
      <c r="BF443" s="156">
        <f>IF(O443="snížená",K443,0)</f>
        <v>0</v>
      </c>
      <c r="BG443" s="156">
        <f>IF(O443="zákl. přenesená",K443,0)</f>
        <v>0</v>
      </c>
      <c r="BH443" s="156">
        <f>IF(O443="sníž. přenesená",K443,0)</f>
        <v>0</v>
      </c>
      <c r="BI443" s="156">
        <f>IF(O443="nulová",K443,0)</f>
        <v>0</v>
      </c>
      <c r="BJ443" s="15" t="s">
        <v>87</v>
      </c>
      <c r="BK443" s="156">
        <f>ROUND(P443*H443,2)</f>
        <v>0</v>
      </c>
      <c r="BL443" s="15" t="s">
        <v>158</v>
      </c>
      <c r="BM443" s="155" t="s">
        <v>2610</v>
      </c>
    </row>
    <row r="444" spans="2:65" s="1" customFormat="1" ht="19.5">
      <c r="B444" s="30"/>
      <c r="D444" s="157" t="s">
        <v>226</v>
      </c>
      <c r="F444" s="158" t="s">
        <v>2257</v>
      </c>
      <c r="I444" s="159"/>
      <c r="J444" s="159"/>
      <c r="M444" s="30"/>
      <c r="N444" s="160"/>
      <c r="X444" s="54"/>
      <c r="AT444" s="15" t="s">
        <v>226</v>
      </c>
      <c r="AU444" s="15" t="s">
        <v>93</v>
      </c>
    </row>
    <row r="445" spans="2:65" s="12" customFormat="1" ht="11.25">
      <c r="B445" s="161"/>
      <c r="D445" s="157" t="s">
        <v>303</v>
      </c>
      <c r="E445" s="162" t="s">
        <v>1</v>
      </c>
      <c r="F445" s="163" t="s">
        <v>2611</v>
      </c>
      <c r="H445" s="164">
        <v>5</v>
      </c>
      <c r="I445" s="165"/>
      <c r="J445" s="165"/>
      <c r="M445" s="161"/>
      <c r="N445" s="166"/>
      <c r="X445" s="167"/>
      <c r="AT445" s="162" t="s">
        <v>303</v>
      </c>
      <c r="AU445" s="162" t="s">
        <v>93</v>
      </c>
      <c r="AV445" s="12" t="s">
        <v>93</v>
      </c>
      <c r="AW445" s="12" t="s">
        <v>5</v>
      </c>
      <c r="AX445" s="12" t="s">
        <v>87</v>
      </c>
      <c r="AY445" s="162" t="s">
        <v>219</v>
      </c>
    </row>
    <row r="446" spans="2:65" s="1" customFormat="1" ht="16.5" customHeight="1">
      <c r="B446" s="30"/>
      <c r="C446" s="142" t="s">
        <v>866</v>
      </c>
      <c r="D446" s="142" t="s">
        <v>220</v>
      </c>
      <c r="E446" s="143" t="s">
        <v>2259</v>
      </c>
      <c r="F446" s="144" t="s">
        <v>2260</v>
      </c>
      <c r="G446" s="145" t="s">
        <v>467</v>
      </c>
      <c r="H446" s="146">
        <v>5</v>
      </c>
      <c r="I446" s="147"/>
      <c r="J446" s="147"/>
      <c r="K446" s="148">
        <f>ROUND(P446*H446,2)</f>
        <v>0</v>
      </c>
      <c r="L446" s="149"/>
      <c r="M446" s="30"/>
      <c r="N446" s="150" t="s">
        <v>1</v>
      </c>
      <c r="O446" s="151" t="s">
        <v>43</v>
      </c>
      <c r="P446" s="152">
        <f>I446+J446</f>
        <v>0</v>
      </c>
      <c r="Q446" s="152">
        <f>ROUND(I446*H446,2)</f>
        <v>0</v>
      </c>
      <c r="R446" s="152">
        <f>ROUND(J446*H446,2)</f>
        <v>0</v>
      </c>
      <c r="T446" s="153">
        <f>S446*H446</f>
        <v>0</v>
      </c>
      <c r="U446" s="153">
        <v>3.3E-4</v>
      </c>
      <c r="V446" s="153">
        <f>U446*H446</f>
        <v>1.65E-3</v>
      </c>
      <c r="W446" s="153">
        <v>0</v>
      </c>
      <c r="X446" s="154">
        <f>W446*H446</f>
        <v>0</v>
      </c>
      <c r="AR446" s="155" t="s">
        <v>158</v>
      </c>
      <c r="AT446" s="155" t="s">
        <v>220</v>
      </c>
      <c r="AU446" s="155" t="s">
        <v>93</v>
      </c>
      <c r="AY446" s="15" t="s">
        <v>219</v>
      </c>
      <c r="BE446" s="156">
        <f>IF(O446="základní",K446,0)</f>
        <v>0</v>
      </c>
      <c r="BF446" s="156">
        <f>IF(O446="snížená",K446,0)</f>
        <v>0</v>
      </c>
      <c r="BG446" s="156">
        <f>IF(O446="zákl. přenesená",K446,0)</f>
        <v>0</v>
      </c>
      <c r="BH446" s="156">
        <f>IF(O446="sníž. přenesená",K446,0)</f>
        <v>0</v>
      </c>
      <c r="BI446" s="156">
        <f>IF(O446="nulová",K446,0)</f>
        <v>0</v>
      </c>
      <c r="BJ446" s="15" t="s">
        <v>87</v>
      </c>
      <c r="BK446" s="156">
        <f>ROUND(P446*H446,2)</f>
        <v>0</v>
      </c>
      <c r="BL446" s="15" t="s">
        <v>158</v>
      </c>
      <c r="BM446" s="155" t="s">
        <v>2612</v>
      </c>
    </row>
    <row r="447" spans="2:65" s="1" customFormat="1" ht="11.25">
      <c r="B447" s="30"/>
      <c r="D447" s="157" t="s">
        <v>226</v>
      </c>
      <c r="F447" s="158" t="s">
        <v>2262</v>
      </c>
      <c r="I447" s="159"/>
      <c r="J447" s="159"/>
      <c r="M447" s="30"/>
      <c r="N447" s="160"/>
      <c r="X447" s="54"/>
      <c r="AT447" s="15" t="s">
        <v>226</v>
      </c>
      <c r="AU447" s="15" t="s">
        <v>93</v>
      </c>
    </row>
    <row r="448" spans="2:65" s="12" customFormat="1" ht="11.25">
      <c r="B448" s="161"/>
      <c r="D448" s="157" t="s">
        <v>303</v>
      </c>
      <c r="E448" s="162" t="s">
        <v>1</v>
      </c>
      <c r="F448" s="163" t="s">
        <v>2611</v>
      </c>
      <c r="H448" s="164">
        <v>5</v>
      </c>
      <c r="I448" s="165"/>
      <c r="J448" s="165"/>
      <c r="M448" s="161"/>
      <c r="N448" s="166"/>
      <c r="X448" s="167"/>
      <c r="AT448" s="162" t="s">
        <v>303</v>
      </c>
      <c r="AU448" s="162" t="s">
        <v>93</v>
      </c>
      <c r="AV448" s="12" t="s">
        <v>93</v>
      </c>
      <c r="AW448" s="12" t="s">
        <v>5</v>
      </c>
      <c r="AX448" s="12" t="s">
        <v>87</v>
      </c>
      <c r="AY448" s="162" t="s">
        <v>219</v>
      </c>
    </row>
    <row r="449" spans="2:65" s="11" customFormat="1" ht="22.9" customHeight="1">
      <c r="B449" s="129"/>
      <c r="D449" s="130" t="s">
        <v>79</v>
      </c>
      <c r="E449" s="140" t="s">
        <v>260</v>
      </c>
      <c r="F449" s="140" t="s">
        <v>877</v>
      </c>
      <c r="I449" s="132"/>
      <c r="J449" s="132"/>
      <c r="K449" s="141">
        <f>BK449</f>
        <v>0</v>
      </c>
      <c r="M449" s="129"/>
      <c r="N449" s="134"/>
      <c r="Q449" s="135">
        <f>SUM(Q450:Q461)</f>
        <v>0</v>
      </c>
      <c r="R449" s="135">
        <f>SUM(R450:R461)</f>
        <v>0</v>
      </c>
      <c r="T449" s="136">
        <f>SUM(T450:T461)</f>
        <v>0</v>
      </c>
      <c r="V449" s="136">
        <f>SUM(V450:V461)</f>
        <v>7.5029999999999999E-2</v>
      </c>
      <c r="X449" s="137">
        <f>SUM(X450:X461)</f>
        <v>3.66</v>
      </c>
      <c r="AR449" s="130" t="s">
        <v>87</v>
      </c>
      <c r="AT449" s="138" t="s">
        <v>79</v>
      </c>
      <c r="AU449" s="138" t="s">
        <v>87</v>
      </c>
      <c r="AY449" s="130" t="s">
        <v>219</v>
      </c>
      <c r="BK449" s="139">
        <f>SUM(BK450:BK461)</f>
        <v>0</v>
      </c>
    </row>
    <row r="450" spans="2:65" s="1" customFormat="1" ht="24.2" customHeight="1">
      <c r="B450" s="30"/>
      <c r="C450" s="142" t="s">
        <v>871</v>
      </c>
      <c r="D450" s="142" t="s">
        <v>220</v>
      </c>
      <c r="E450" s="143" t="s">
        <v>878</v>
      </c>
      <c r="F450" s="144" t="s">
        <v>879</v>
      </c>
      <c r="G450" s="145" t="s">
        <v>370</v>
      </c>
      <c r="H450" s="146">
        <v>183</v>
      </c>
      <c r="I450" s="147"/>
      <c r="J450" s="147"/>
      <c r="K450" s="148">
        <f>ROUND(P450*H450,2)</f>
        <v>0</v>
      </c>
      <c r="L450" s="149"/>
      <c r="M450" s="30"/>
      <c r="N450" s="150" t="s">
        <v>1</v>
      </c>
      <c r="O450" s="151" t="s">
        <v>43</v>
      </c>
      <c r="P450" s="152">
        <f>I450+J450</f>
        <v>0</v>
      </c>
      <c r="Q450" s="152">
        <f>ROUND(I450*H450,2)</f>
        <v>0</v>
      </c>
      <c r="R450" s="152">
        <f>ROUND(J450*H450,2)</f>
        <v>0</v>
      </c>
      <c r="T450" s="153">
        <f>S450*H450</f>
        <v>0</v>
      </c>
      <c r="U450" s="153">
        <v>4.0999999999999999E-4</v>
      </c>
      <c r="V450" s="153">
        <f>U450*H450</f>
        <v>7.5029999999999999E-2</v>
      </c>
      <c r="W450" s="153">
        <v>0</v>
      </c>
      <c r="X450" s="154">
        <f>W450*H450</f>
        <v>0</v>
      </c>
      <c r="AR450" s="155" t="s">
        <v>158</v>
      </c>
      <c r="AT450" s="155" t="s">
        <v>220</v>
      </c>
      <c r="AU450" s="155" t="s">
        <v>93</v>
      </c>
      <c r="AY450" s="15" t="s">
        <v>219</v>
      </c>
      <c r="BE450" s="156">
        <f>IF(O450="základní",K450,0)</f>
        <v>0</v>
      </c>
      <c r="BF450" s="156">
        <f>IF(O450="snížená",K450,0)</f>
        <v>0</v>
      </c>
      <c r="BG450" s="156">
        <f>IF(O450="zákl. přenesená",K450,0)</f>
        <v>0</v>
      </c>
      <c r="BH450" s="156">
        <f>IF(O450="sníž. přenesená",K450,0)</f>
        <v>0</v>
      </c>
      <c r="BI450" s="156">
        <f>IF(O450="nulová",K450,0)</f>
        <v>0</v>
      </c>
      <c r="BJ450" s="15" t="s">
        <v>87</v>
      </c>
      <c r="BK450" s="156">
        <f>ROUND(P450*H450,2)</f>
        <v>0</v>
      </c>
      <c r="BL450" s="15" t="s">
        <v>158</v>
      </c>
      <c r="BM450" s="155" t="s">
        <v>2613</v>
      </c>
    </row>
    <row r="451" spans="2:65" s="1" customFormat="1" ht="19.5">
      <c r="B451" s="30"/>
      <c r="D451" s="157" t="s">
        <v>226</v>
      </c>
      <c r="F451" s="158" t="s">
        <v>881</v>
      </c>
      <c r="I451" s="159"/>
      <c r="J451" s="159"/>
      <c r="M451" s="30"/>
      <c r="N451" s="160"/>
      <c r="X451" s="54"/>
      <c r="AT451" s="15" t="s">
        <v>226</v>
      </c>
      <c r="AU451" s="15" t="s">
        <v>93</v>
      </c>
    </row>
    <row r="452" spans="2:65" s="12" customFormat="1" ht="11.25">
      <c r="B452" s="161"/>
      <c r="D452" s="157" t="s">
        <v>303</v>
      </c>
      <c r="E452" s="162" t="s">
        <v>1</v>
      </c>
      <c r="F452" s="163" t="s">
        <v>2614</v>
      </c>
      <c r="H452" s="164">
        <v>183</v>
      </c>
      <c r="I452" s="165"/>
      <c r="J452" s="165"/>
      <c r="M452" s="161"/>
      <c r="N452" s="166"/>
      <c r="X452" s="167"/>
      <c r="AT452" s="162" t="s">
        <v>303</v>
      </c>
      <c r="AU452" s="162" t="s">
        <v>93</v>
      </c>
      <c r="AV452" s="12" t="s">
        <v>93</v>
      </c>
      <c r="AW452" s="12" t="s">
        <v>5</v>
      </c>
      <c r="AX452" s="12" t="s">
        <v>87</v>
      </c>
      <c r="AY452" s="162" t="s">
        <v>219</v>
      </c>
    </row>
    <row r="453" spans="2:65" s="1" customFormat="1" ht="24.2" customHeight="1">
      <c r="B453" s="30"/>
      <c r="C453" s="142" t="s">
        <v>390</v>
      </c>
      <c r="D453" s="142" t="s">
        <v>220</v>
      </c>
      <c r="E453" s="143" t="s">
        <v>884</v>
      </c>
      <c r="F453" s="144" t="s">
        <v>885</v>
      </c>
      <c r="G453" s="145" t="s">
        <v>370</v>
      </c>
      <c r="H453" s="146">
        <v>183</v>
      </c>
      <c r="I453" s="147"/>
      <c r="J453" s="147"/>
      <c r="K453" s="148">
        <f>ROUND(P453*H453,2)</f>
        <v>0</v>
      </c>
      <c r="L453" s="149"/>
      <c r="M453" s="30"/>
      <c r="N453" s="150" t="s">
        <v>1</v>
      </c>
      <c r="O453" s="151" t="s">
        <v>43</v>
      </c>
      <c r="P453" s="152">
        <f>I453+J453</f>
        <v>0</v>
      </c>
      <c r="Q453" s="152">
        <f>ROUND(I453*H453,2)</f>
        <v>0</v>
      </c>
      <c r="R453" s="152">
        <f>ROUND(J453*H453,2)</f>
        <v>0</v>
      </c>
      <c r="T453" s="153">
        <f>S453*H453</f>
        <v>0</v>
      </c>
      <c r="U453" s="153">
        <v>0</v>
      </c>
      <c r="V453" s="153">
        <f>U453*H453</f>
        <v>0</v>
      </c>
      <c r="W453" s="153">
        <v>0</v>
      </c>
      <c r="X453" s="154">
        <f>W453*H453</f>
        <v>0</v>
      </c>
      <c r="AR453" s="155" t="s">
        <v>158</v>
      </c>
      <c r="AT453" s="155" t="s">
        <v>220</v>
      </c>
      <c r="AU453" s="155" t="s">
        <v>93</v>
      </c>
      <c r="AY453" s="15" t="s">
        <v>219</v>
      </c>
      <c r="BE453" s="156">
        <f>IF(O453="základní",K453,0)</f>
        <v>0</v>
      </c>
      <c r="BF453" s="156">
        <f>IF(O453="snížená",K453,0)</f>
        <v>0</v>
      </c>
      <c r="BG453" s="156">
        <f>IF(O453="zákl. přenesená",K453,0)</f>
        <v>0</v>
      </c>
      <c r="BH453" s="156">
        <f>IF(O453="sníž. přenesená",K453,0)</f>
        <v>0</v>
      </c>
      <c r="BI453" s="156">
        <f>IF(O453="nulová",K453,0)</f>
        <v>0</v>
      </c>
      <c r="BJ453" s="15" t="s">
        <v>87</v>
      </c>
      <c r="BK453" s="156">
        <f>ROUND(P453*H453,2)</f>
        <v>0</v>
      </c>
      <c r="BL453" s="15" t="s">
        <v>158</v>
      </c>
      <c r="BM453" s="155" t="s">
        <v>2615</v>
      </c>
    </row>
    <row r="454" spans="2:65" s="1" customFormat="1" ht="19.5">
      <c r="B454" s="30"/>
      <c r="D454" s="157" t="s">
        <v>226</v>
      </c>
      <c r="F454" s="158" t="s">
        <v>887</v>
      </c>
      <c r="I454" s="159"/>
      <c r="J454" s="159"/>
      <c r="M454" s="30"/>
      <c r="N454" s="160"/>
      <c r="X454" s="54"/>
      <c r="AT454" s="15" t="s">
        <v>226</v>
      </c>
      <c r="AU454" s="15" t="s">
        <v>93</v>
      </c>
    </row>
    <row r="455" spans="2:65" s="12" customFormat="1" ht="11.25">
      <c r="B455" s="161"/>
      <c r="D455" s="157" t="s">
        <v>303</v>
      </c>
      <c r="E455" s="162" t="s">
        <v>1</v>
      </c>
      <c r="F455" s="163" t="s">
        <v>2614</v>
      </c>
      <c r="H455" s="164">
        <v>183</v>
      </c>
      <c r="I455" s="165"/>
      <c r="J455" s="165"/>
      <c r="M455" s="161"/>
      <c r="N455" s="166"/>
      <c r="X455" s="167"/>
      <c r="AT455" s="162" t="s">
        <v>303</v>
      </c>
      <c r="AU455" s="162" t="s">
        <v>93</v>
      </c>
      <c r="AV455" s="12" t="s">
        <v>93</v>
      </c>
      <c r="AW455" s="12" t="s">
        <v>5</v>
      </c>
      <c r="AX455" s="12" t="s">
        <v>87</v>
      </c>
      <c r="AY455" s="162" t="s">
        <v>219</v>
      </c>
    </row>
    <row r="456" spans="2:65" s="1" customFormat="1" ht="16.5" customHeight="1">
      <c r="B456" s="30"/>
      <c r="C456" s="142" t="s">
        <v>883</v>
      </c>
      <c r="D456" s="142" t="s">
        <v>220</v>
      </c>
      <c r="E456" s="143" t="s">
        <v>889</v>
      </c>
      <c r="F456" s="144" t="s">
        <v>890</v>
      </c>
      <c r="G456" s="145" t="s">
        <v>370</v>
      </c>
      <c r="H456" s="146">
        <v>6.6</v>
      </c>
      <c r="I456" s="147"/>
      <c r="J456" s="147"/>
      <c r="K456" s="148">
        <f>ROUND(P456*H456,2)</f>
        <v>0</v>
      </c>
      <c r="L456" s="149"/>
      <c r="M456" s="30"/>
      <c r="N456" s="150" t="s">
        <v>1</v>
      </c>
      <c r="O456" s="151" t="s">
        <v>43</v>
      </c>
      <c r="P456" s="152">
        <f>I456+J456</f>
        <v>0</v>
      </c>
      <c r="Q456" s="152">
        <f>ROUND(I456*H456,2)</f>
        <v>0</v>
      </c>
      <c r="R456" s="152">
        <f>ROUND(J456*H456,2)</f>
        <v>0</v>
      </c>
      <c r="T456" s="153">
        <f>S456*H456</f>
        <v>0</v>
      </c>
      <c r="U456" s="153">
        <v>0</v>
      </c>
      <c r="V456" s="153">
        <f>U456*H456</f>
        <v>0</v>
      </c>
      <c r="W456" s="153">
        <v>0</v>
      </c>
      <c r="X456" s="154">
        <f>W456*H456</f>
        <v>0</v>
      </c>
      <c r="AR456" s="155" t="s">
        <v>158</v>
      </c>
      <c r="AT456" s="155" t="s">
        <v>220</v>
      </c>
      <c r="AU456" s="155" t="s">
        <v>93</v>
      </c>
      <c r="AY456" s="15" t="s">
        <v>219</v>
      </c>
      <c r="BE456" s="156">
        <f>IF(O456="základní",K456,0)</f>
        <v>0</v>
      </c>
      <c r="BF456" s="156">
        <f>IF(O456="snížená",K456,0)</f>
        <v>0</v>
      </c>
      <c r="BG456" s="156">
        <f>IF(O456="zákl. přenesená",K456,0)</f>
        <v>0</v>
      </c>
      <c r="BH456" s="156">
        <f>IF(O456="sníž. přenesená",K456,0)</f>
        <v>0</v>
      </c>
      <c r="BI456" s="156">
        <f>IF(O456="nulová",K456,0)</f>
        <v>0</v>
      </c>
      <c r="BJ456" s="15" t="s">
        <v>87</v>
      </c>
      <c r="BK456" s="156">
        <f>ROUND(P456*H456,2)</f>
        <v>0</v>
      </c>
      <c r="BL456" s="15" t="s">
        <v>158</v>
      </c>
      <c r="BM456" s="155" t="s">
        <v>2616</v>
      </c>
    </row>
    <row r="457" spans="2:65" s="1" customFormat="1" ht="19.5">
      <c r="B457" s="30"/>
      <c r="D457" s="157" t="s">
        <v>226</v>
      </c>
      <c r="F457" s="158" t="s">
        <v>892</v>
      </c>
      <c r="I457" s="159"/>
      <c r="J457" s="159"/>
      <c r="M457" s="30"/>
      <c r="N457" s="160"/>
      <c r="X457" s="54"/>
      <c r="AT457" s="15" t="s">
        <v>226</v>
      </c>
      <c r="AU457" s="15" t="s">
        <v>93</v>
      </c>
    </row>
    <row r="458" spans="2:65" s="12" customFormat="1" ht="11.25">
      <c r="B458" s="161"/>
      <c r="D458" s="157" t="s">
        <v>303</v>
      </c>
      <c r="E458" s="162" t="s">
        <v>1</v>
      </c>
      <c r="F458" s="163" t="s">
        <v>2547</v>
      </c>
      <c r="H458" s="164">
        <v>6.6</v>
      </c>
      <c r="I458" s="165"/>
      <c r="J458" s="165"/>
      <c r="M458" s="161"/>
      <c r="N458" s="166"/>
      <c r="X458" s="167"/>
      <c r="AT458" s="162" t="s">
        <v>303</v>
      </c>
      <c r="AU458" s="162" t="s">
        <v>93</v>
      </c>
      <c r="AV458" s="12" t="s">
        <v>93</v>
      </c>
      <c r="AW458" s="12" t="s">
        <v>5</v>
      </c>
      <c r="AX458" s="12" t="s">
        <v>87</v>
      </c>
      <c r="AY458" s="162" t="s">
        <v>219</v>
      </c>
    </row>
    <row r="459" spans="2:65" s="1" customFormat="1" ht="16.5" customHeight="1">
      <c r="B459" s="30"/>
      <c r="C459" s="142" t="s">
        <v>888</v>
      </c>
      <c r="D459" s="142" t="s">
        <v>220</v>
      </c>
      <c r="E459" s="143" t="s">
        <v>899</v>
      </c>
      <c r="F459" s="144" t="s">
        <v>900</v>
      </c>
      <c r="G459" s="145" t="s">
        <v>353</v>
      </c>
      <c r="H459" s="146">
        <v>366</v>
      </c>
      <c r="I459" s="147"/>
      <c r="J459" s="147"/>
      <c r="K459" s="148">
        <f>ROUND(P459*H459,2)</f>
        <v>0</v>
      </c>
      <c r="L459" s="149"/>
      <c r="M459" s="30"/>
      <c r="N459" s="150" t="s">
        <v>1</v>
      </c>
      <c r="O459" s="151" t="s">
        <v>43</v>
      </c>
      <c r="P459" s="152">
        <f>I459+J459</f>
        <v>0</v>
      </c>
      <c r="Q459" s="152">
        <f>ROUND(I459*H459,2)</f>
        <v>0</v>
      </c>
      <c r="R459" s="152">
        <f>ROUND(J459*H459,2)</f>
        <v>0</v>
      </c>
      <c r="T459" s="153">
        <f>S459*H459</f>
        <v>0</v>
      </c>
      <c r="U459" s="153">
        <v>0</v>
      </c>
      <c r="V459" s="153">
        <f>U459*H459</f>
        <v>0</v>
      </c>
      <c r="W459" s="153">
        <v>0.01</v>
      </c>
      <c r="X459" s="154">
        <f>W459*H459</f>
        <v>3.66</v>
      </c>
      <c r="AR459" s="155" t="s">
        <v>158</v>
      </c>
      <c r="AT459" s="155" t="s">
        <v>220</v>
      </c>
      <c r="AU459" s="155" t="s">
        <v>93</v>
      </c>
      <c r="AY459" s="15" t="s">
        <v>219</v>
      </c>
      <c r="BE459" s="156">
        <f>IF(O459="základní",K459,0)</f>
        <v>0</v>
      </c>
      <c r="BF459" s="156">
        <f>IF(O459="snížená",K459,0)</f>
        <v>0</v>
      </c>
      <c r="BG459" s="156">
        <f>IF(O459="zákl. přenesená",K459,0)</f>
        <v>0</v>
      </c>
      <c r="BH459" s="156">
        <f>IF(O459="sníž. přenesená",K459,0)</f>
        <v>0</v>
      </c>
      <c r="BI459" s="156">
        <f>IF(O459="nulová",K459,0)</f>
        <v>0</v>
      </c>
      <c r="BJ459" s="15" t="s">
        <v>87</v>
      </c>
      <c r="BK459" s="156">
        <f>ROUND(P459*H459,2)</f>
        <v>0</v>
      </c>
      <c r="BL459" s="15" t="s">
        <v>158</v>
      </c>
      <c r="BM459" s="155" t="s">
        <v>2617</v>
      </c>
    </row>
    <row r="460" spans="2:65" s="1" customFormat="1" ht="19.5">
      <c r="B460" s="30"/>
      <c r="D460" s="157" t="s">
        <v>226</v>
      </c>
      <c r="F460" s="158" t="s">
        <v>902</v>
      </c>
      <c r="I460" s="159"/>
      <c r="J460" s="159"/>
      <c r="M460" s="30"/>
      <c r="N460" s="160"/>
      <c r="X460" s="54"/>
      <c r="AT460" s="15" t="s">
        <v>226</v>
      </c>
      <c r="AU460" s="15" t="s">
        <v>93</v>
      </c>
    </row>
    <row r="461" spans="2:65" s="12" customFormat="1" ht="11.25">
      <c r="B461" s="161"/>
      <c r="D461" s="157" t="s">
        <v>303</v>
      </c>
      <c r="E461" s="162" t="s">
        <v>1</v>
      </c>
      <c r="F461" s="163" t="s">
        <v>2618</v>
      </c>
      <c r="H461" s="164">
        <v>366</v>
      </c>
      <c r="I461" s="165"/>
      <c r="J461" s="165"/>
      <c r="M461" s="161"/>
      <c r="N461" s="166"/>
      <c r="X461" s="167"/>
      <c r="AT461" s="162" t="s">
        <v>303</v>
      </c>
      <c r="AU461" s="162" t="s">
        <v>93</v>
      </c>
      <c r="AV461" s="12" t="s">
        <v>93</v>
      </c>
      <c r="AW461" s="12" t="s">
        <v>5</v>
      </c>
      <c r="AX461" s="12" t="s">
        <v>87</v>
      </c>
      <c r="AY461" s="162" t="s">
        <v>219</v>
      </c>
    </row>
    <row r="462" spans="2:65" s="11" customFormat="1" ht="22.9" customHeight="1">
      <c r="B462" s="129"/>
      <c r="D462" s="130" t="s">
        <v>79</v>
      </c>
      <c r="E462" s="140" t="s">
        <v>939</v>
      </c>
      <c r="F462" s="140" t="s">
        <v>940</v>
      </c>
      <c r="I462" s="132"/>
      <c r="J462" s="132"/>
      <c r="K462" s="141">
        <f>BK462</f>
        <v>0</v>
      </c>
      <c r="M462" s="129"/>
      <c r="N462" s="134"/>
      <c r="Q462" s="135">
        <f>SUM(Q463:Q468)</f>
        <v>0</v>
      </c>
      <c r="R462" s="135">
        <f>SUM(R463:R468)</f>
        <v>0</v>
      </c>
      <c r="T462" s="136">
        <f>SUM(T463:T468)</f>
        <v>0</v>
      </c>
      <c r="V462" s="136">
        <f>SUM(V463:V468)</f>
        <v>0</v>
      </c>
      <c r="X462" s="137">
        <f>SUM(X463:X468)</f>
        <v>0</v>
      </c>
      <c r="AR462" s="130" t="s">
        <v>87</v>
      </c>
      <c r="AT462" s="138" t="s">
        <v>79</v>
      </c>
      <c r="AU462" s="138" t="s">
        <v>87</v>
      </c>
      <c r="AY462" s="130" t="s">
        <v>219</v>
      </c>
      <c r="BK462" s="139">
        <f>SUM(BK463:BK468)</f>
        <v>0</v>
      </c>
    </row>
    <row r="463" spans="2:65" s="1" customFormat="1" ht="33" customHeight="1">
      <c r="B463" s="30"/>
      <c r="C463" s="142" t="s">
        <v>893</v>
      </c>
      <c r="D463" s="142" t="s">
        <v>220</v>
      </c>
      <c r="E463" s="143" t="s">
        <v>942</v>
      </c>
      <c r="F463" s="144" t="s">
        <v>943</v>
      </c>
      <c r="G463" s="145" t="s">
        <v>565</v>
      </c>
      <c r="H463" s="146">
        <v>1.6830000000000001</v>
      </c>
      <c r="I463" s="147"/>
      <c r="J463" s="147"/>
      <c r="K463" s="148">
        <f>ROUND(P463*H463,2)</f>
        <v>0</v>
      </c>
      <c r="L463" s="149"/>
      <c r="M463" s="30"/>
      <c r="N463" s="150" t="s">
        <v>1</v>
      </c>
      <c r="O463" s="151" t="s">
        <v>43</v>
      </c>
      <c r="P463" s="152">
        <f>I463+J463</f>
        <v>0</v>
      </c>
      <c r="Q463" s="152">
        <f>ROUND(I463*H463,2)</f>
        <v>0</v>
      </c>
      <c r="R463" s="152">
        <f>ROUND(J463*H463,2)</f>
        <v>0</v>
      </c>
      <c r="T463" s="153">
        <f>S463*H463</f>
        <v>0</v>
      </c>
      <c r="U463" s="153">
        <v>0</v>
      </c>
      <c r="V463" s="153">
        <f>U463*H463</f>
        <v>0</v>
      </c>
      <c r="W463" s="153">
        <v>0</v>
      </c>
      <c r="X463" s="154">
        <f>W463*H463</f>
        <v>0</v>
      </c>
      <c r="AR463" s="155" t="s">
        <v>158</v>
      </c>
      <c r="AT463" s="155" t="s">
        <v>220</v>
      </c>
      <c r="AU463" s="155" t="s">
        <v>93</v>
      </c>
      <c r="AY463" s="15" t="s">
        <v>219</v>
      </c>
      <c r="BE463" s="156">
        <f>IF(O463="základní",K463,0)</f>
        <v>0</v>
      </c>
      <c r="BF463" s="156">
        <f>IF(O463="snížená",K463,0)</f>
        <v>0</v>
      </c>
      <c r="BG463" s="156">
        <f>IF(O463="zákl. přenesená",K463,0)</f>
        <v>0</v>
      </c>
      <c r="BH463" s="156">
        <f>IF(O463="sníž. přenesená",K463,0)</f>
        <v>0</v>
      </c>
      <c r="BI463" s="156">
        <f>IF(O463="nulová",K463,0)</f>
        <v>0</v>
      </c>
      <c r="BJ463" s="15" t="s">
        <v>87</v>
      </c>
      <c r="BK463" s="156">
        <f>ROUND(P463*H463,2)</f>
        <v>0</v>
      </c>
      <c r="BL463" s="15" t="s">
        <v>158</v>
      </c>
      <c r="BM463" s="155" t="s">
        <v>2619</v>
      </c>
    </row>
    <row r="464" spans="2:65" s="1" customFormat="1" ht="29.25">
      <c r="B464" s="30"/>
      <c r="D464" s="157" t="s">
        <v>226</v>
      </c>
      <c r="F464" s="158" t="s">
        <v>945</v>
      </c>
      <c r="I464" s="159"/>
      <c r="J464" s="159"/>
      <c r="M464" s="30"/>
      <c r="N464" s="160"/>
      <c r="X464" s="54"/>
      <c r="AT464" s="15" t="s">
        <v>226</v>
      </c>
      <c r="AU464" s="15" t="s">
        <v>93</v>
      </c>
    </row>
    <row r="465" spans="2:65" s="12" customFormat="1" ht="11.25">
      <c r="B465" s="161"/>
      <c r="D465" s="157" t="s">
        <v>303</v>
      </c>
      <c r="E465" s="162" t="s">
        <v>1</v>
      </c>
      <c r="F465" s="163" t="s">
        <v>2620</v>
      </c>
      <c r="H465" s="164">
        <v>1.6829999999999998</v>
      </c>
      <c r="I465" s="165"/>
      <c r="J465" s="165"/>
      <c r="M465" s="161"/>
      <c r="N465" s="166"/>
      <c r="X465" s="167"/>
      <c r="AT465" s="162" t="s">
        <v>303</v>
      </c>
      <c r="AU465" s="162" t="s">
        <v>93</v>
      </c>
      <c r="AV465" s="12" t="s">
        <v>93</v>
      </c>
      <c r="AW465" s="12" t="s">
        <v>5</v>
      </c>
      <c r="AX465" s="12" t="s">
        <v>87</v>
      </c>
      <c r="AY465" s="162" t="s">
        <v>219</v>
      </c>
    </row>
    <row r="466" spans="2:65" s="1" customFormat="1" ht="44.25" customHeight="1">
      <c r="B466" s="30"/>
      <c r="C466" s="142" t="s">
        <v>898</v>
      </c>
      <c r="D466" s="142" t="s">
        <v>220</v>
      </c>
      <c r="E466" s="143" t="s">
        <v>947</v>
      </c>
      <c r="F466" s="144" t="s">
        <v>948</v>
      </c>
      <c r="G466" s="145" t="s">
        <v>565</v>
      </c>
      <c r="H466" s="146">
        <v>29.808</v>
      </c>
      <c r="I466" s="147"/>
      <c r="J466" s="147"/>
      <c r="K466" s="148">
        <f>ROUND(P466*H466,2)</f>
        <v>0</v>
      </c>
      <c r="L466" s="149"/>
      <c r="M466" s="30"/>
      <c r="N466" s="150" t="s">
        <v>1</v>
      </c>
      <c r="O466" s="151" t="s">
        <v>43</v>
      </c>
      <c r="P466" s="152">
        <f>I466+J466</f>
        <v>0</v>
      </c>
      <c r="Q466" s="152">
        <f>ROUND(I466*H466,2)</f>
        <v>0</v>
      </c>
      <c r="R466" s="152">
        <f>ROUND(J466*H466,2)</f>
        <v>0</v>
      </c>
      <c r="T466" s="153">
        <f>S466*H466</f>
        <v>0</v>
      </c>
      <c r="U466" s="153">
        <v>0</v>
      </c>
      <c r="V466" s="153">
        <f>U466*H466</f>
        <v>0</v>
      </c>
      <c r="W466" s="153">
        <v>0</v>
      </c>
      <c r="X466" s="154">
        <f>W466*H466</f>
        <v>0</v>
      </c>
      <c r="AR466" s="155" t="s">
        <v>158</v>
      </c>
      <c r="AT466" s="155" t="s">
        <v>220</v>
      </c>
      <c r="AU466" s="155" t="s">
        <v>93</v>
      </c>
      <c r="AY466" s="15" t="s">
        <v>219</v>
      </c>
      <c r="BE466" s="156">
        <f>IF(O466="základní",K466,0)</f>
        <v>0</v>
      </c>
      <c r="BF466" s="156">
        <f>IF(O466="snížená",K466,0)</f>
        <v>0</v>
      </c>
      <c r="BG466" s="156">
        <f>IF(O466="zákl. přenesená",K466,0)</f>
        <v>0</v>
      </c>
      <c r="BH466" s="156">
        <f>IF(O466="sníž. přenesená",K466,0)</f>
        <v>0</v>
      </c>
      <c r="BI466" s="156">
        <f>IF(O466="nulová",K466,0)</f>
        <v>0</v>
      </c>
      <c r="BJ466" s="15" t="s">
        <v>87</v>
      </c>
      <c r="BK466" s="156">
        <f>ROUND(P466*H466,2)</f>
        <v>0</v>
      </c>
      <c r="BL466" s="15" t="s">
        <v>158</v>
      </c>
      <c r="BM466" s="155" t="s">
        <v>2621</v>
      </c>
    </row>
    <row r="467" spans="2:65" s="1" customFormat="1" ht="29.25">
      <c r="B467" s="30"/>
      <c r="D467" s="157" t="s">
        <v>226</v>
      </c>
      <c r="F467" s="158" t="s">
        <v>948</v>
      </c>
      <c r="I467" s="159"/>
      <c r="J467" s="159"/>
      <c r="M467" s="30"/>
      <c r="N467" s="160"/>
      <c r="X467" s="54"/>
      <c r="AT467" s="15" t="s">
        <v>226</v>
      </c>
      <c r="AU467" s="15" t="s">
        <v>93</v>
      </c>
    </row>
    <row r="468" spans="2:65" s="12" customFormat="1" ht="11.25">
      <c r="B468" s="161"/>
      <c r="D468" s="157" t="s">
        <v>303</v>
      </c>
      <c r="E468" s="162" t="s">
        <v>1</v>
      </c>
      <c r="F468" s="163" t="s">
        <v>2622</v>
      </c>
      <c r="H468" s="164">
        <v>29.808000000000003</v>
      </c>
      <c r="I468" s="165"/>
      <c r="J468" s="165"/>
      <c r="M468" s="161"/>
      <c r="N468" s="166"/>
      <c r="X468" s="167"/>
      <c r="AT468" s="162" t="s">
        <v>303</v>
      </c>
      <c r="AU468" s="162" t="s">
        <v>93</v>
      </c>
      <c r="AV468" s="12" t="s">
        <v>93</v>
      </c>
      <c r="AW468" s="12" t="s">
        <v>5</v>
      </c>
      <c r="AX468" s="12" t="s">
        <v>87</v>
      </c>
      <c r="AY468" s="162" t="s">
        <v>219</v>
      </c>
    </row>
    <row r="469" spans="2:65" s="11" customFormat="1" ht="25.9" customHeight="1">
      <c r="B469" s="129"/>
      <c r="D469" s="130" t="s">
        <v>79</v>
      </c>
      <c r="E469" s="131" t="s">
        <v>957</v>
      </c>
      <c r="F469" s="131" t="s">
        <v>958</v>
      </c>
      <c r="I469" s="132"/>
      <c r="J469" s="132"/>
      <c r="K469" s="133">
        <f>BK469</f>
        <v>0</v>
      </c>
      <c r="M469" s="129"/>
      <c r="N469" s="134"/>
      <c r="Q469" s="135">
        <f>Q470</f>
        <v>0</v>
      </c>
      <c r="R469" s="135">
        <f>R470</f>
        <v>0</v>
      </c>
      <c r="T469" s="136">
        <f>T470</f>
        <v>0</v>
      </c>
      <c r="V469" s="136">
        <f>V470</f>
        <v>0</v>
      </c>
      <c r="X469" s="137">
        <f>X470</f>
        <v>0</v>
      </c>
      <c r="AR469" s="130" t="s">
        <v>93</v>
      </c>
      <c r="AT469" s="138" t="s">
        <v>79</v>
      </c>
      <c r="AU469" s="138" t="s">
        <v>80</v>
      </c>
      <c r="AY469" s="130" t="s">
        <v>219</v>
      </c>
      <c r="BK469" s="139">
        <f>BK470</f>
        <v>0</v>
      </c>
    </row>
    <row r="470" spans="2:65" s="11" customFormat="1" ht="22.9" customHeight="1">
      <c r="B470" s="129"/>
      <c r="D470" s="130" t="s">
        <v>79</v>
      </c>
      <c r="E470" s="140" t="s">
        <v>959</v>
      </c>
      <c r="F470" s="140" t="s">
        <v>960</v>
      </c>
      <c r="I470" s="132"/>
      <c r="J470" s="132"/>
      <c r="K470" s="141">
        <f>BK470</f>
        <v>0</v>
      </c>
      <c r="M470" s="129"/>
      <c r="N470" s="134"/>
      <c r="Q470" s="135">
        <f>Q471+SUM(Q472:Q474)</f>
        <v>0</v>
      </c>
      <c r="R470" s="135">
        <f>R471+SUM(R472:R474)</f>
        <v>0</v>
      </c>
      <c r="T470" s="136">
        <f>T471+SUM(T472:T474)</f>
        <v>0</v>
      </c>
      <c r="V470" s="136">
        <f>V471+SUM(V472:V474)</f>
        <v>0</v>
      </c>
      <c r="X470" s="137">
        <f>X471+SUM(X472:X474)</f>
        <v>0</v>
      </c>
      <c r="AR470" s="130" t="s">
        <v>93</v>
      </c>
      <c r="AT470" s="138" t="s">
        <v>79</v>
      </c>
      <c r="AU470" s="138" t="s">
        <v>87</v>
      </c>
      <c r="AY470" s="130" t="s">
        <v>219</v>
      </c>
      <c r="BK470" s="139">
        <f>BK471+SUM(BK472:BK474)</f>
        <v>0</v>
      </c>
    </row>
    <row r="471" spans="2:65" s="1" customFormat="1" ht="24.2" customHeight="1">
      <c r="B471" s="30"/>
      <c r="C471" s="142" t="s">
        <v>905</v>
      </c>
      <c r="D471" s="142" t="s">
        <v>220</v>
      </c>
      <c r="E471" s="143" t="s">
        <v>962</v>
      </c>
      <c r="F471" s="144" t="s">
        <v>963</v>
      </c>
      <c r="G471" s="145" t="s">
        <v>370</v>
      </c>
      <c r="H471" s="146">
        <v>3.3</v>
      </c>
      <c r="I471" s="147"/>
      <c r="J471" s="147"/>
      <c r="K471" s="148">
        <f>ROUND(P471*H471,2)</f>
        <v>0</v>
      </c>
      <c r="L471" s="149"/>
      <c r="M471" s="30"/>
      <c r="N471" s="150" t="s">
        <v>1</v>
      </c>
      <c r="O471" s="151" t="s">
        <v>43</v>
      </c>
      <c r="P471" s="152">
        <f>I471+J471</f>
        <v>0</v>
      </c>
      <c r="Q471" s="152">
        <f>ROUND(I471*H471,2)</f>
        <v>0</v>
      </c>
      <c r="R471" s="152">
        <f>ROUND(J471*H471,2)</f>
        <v>0</v>
      </c>
      <c r="T471" s="153">
        <f>S471*H471</f>
        <v>0</v>
      </c>
      <c r="U471" s="153">
        <v>0</v>
      </c>
      <c r="V471" s="153">
        <f>U471*H471</f>
        <v>0</v>
      </c>
      <c r="W471" s="153">
        <v>0</v>
      </c>
      <c r="X471" s="154">
        <f>W471*H471</f>
        <v>0</v>
      </c>
      <c r="AR471" s="155" t="s">
        <v>298</v>
      </c>
      <c r="AT471" s="155" t="s">
        <v>220</v>
      </c>
      <c r="AU471" s="155" t="s">
        <v>93</v>
      </c>
      <c r="AY471" s="15" t="s">
        <v>219</v>
      </c>
      <c r="BE471" s="156">
        <f>IF(O471="základní",K471,0)</f>
        <v>0</v>
      </c>
      <c r="BF471" s="156">
        <f>IF(O471="snížená",K471,0)</f>
        <v>0</v>
      </c>
      <c r="BG471" s="156">
        <f>IF(O471="zákl. přenesená",K471,0)</f>
        <v>0</v>
      </c>
      <c r="BH471" s="156">
        <f>IF(O471="sníž. přenesená",K471,0)</f>
        <v>0</v>
      </c>
      <c r="BI471" s="156">
        <f>IF(O471="nulová",K471,0)</f>
        <v>0</v>
      </c>
      <c r="BJ471" s="15" t="s">
        <v>87</v>
      </c>
      <c r="BK471" s="156">
        <f>ROUND(P471*H471,2)</f>
        <v>0</v>
      </c>
      <c r="BL471" s="15" t="s">
        <v>298</v>
      </c>
      <c r="BM471" s="155" t="s">
        <v>2623</v>
      </c>
    </row>
    <row r="472" spans="2:65" s="1" customFormat="1" ht="19.5">
      <c r="B472" s="30"/>
      <c r="D472" s="157" t="s">
        <v>226</v>
      </c>
      <c r="F472" s="158" t="s">
        <v>963</v>
      </c>
      <c r="I472" s="159"/>
      <c r="J472" s="159"/>
      <c r="M472" s="30"/>
      <c r="N472" s="160"/>
      <c r="X472" s="54"/>
      <c r="AT472" s="15" t="s">
        <v>226</v>
      </c>
      <c r="AU472" s="15" t="s">
        <v>93</v>
      </c>
    </row>
    <row r="473" spans="2:65" s="12" customFormat="1" ht="11.25">
      <c r="B473" s="161"/>
      <c r="D473" s="157" t="s">
        <v>303</v>
      </c>
      <c r="E473" s="162" t="s">
        <v>1</v>
      </c>
      <c r="F473" s="163" t="s">
        <v>2528</v>
      </c>
      <c r="H473" s="164">
        <v>3.3</v>
      </c>
      <c r="I473" s="165"/>
      <c r="J473" s="165"/>
      <c r="M473" s="161"/>
      <c r="N473" s="166"/>
      <c r="X473" s="167"/>
      <c r="AT473" s="162" t="s">
        <v>303</v>
      </c>
      <c r="AU473" s="162" t="s">
        <v>93</v>
      </c>
      <c r="AV473" s="12" t="s">
        <v>93</v>
      </c>
      <c r="AW473" s="12" t="s">
        <v>5</v>
      </c>
      <c r="AX473" s="12" t="s">
        <v>87</v>
      </c>
      <c r="AY473" s="162" t="s">
        <v>219</v>
      </c>
    </row>
    <row r="474" spans="2:65" s="11" customFormat="1" ht="20.85" customHeight="1">
      <c r="B474" s="129"/>
      <c r="D474" s="130" t="s">
        <v>79</v>
      </c>
      <c r="E474" s="140" t="s">
        <v>871</v>
      </c>
      <c r="F474" s="140" t="s">
        <v>904</v>
      </c>
      <c r="I474" s="132"/>
      <c r="J474" s="132"/>
      <c r="K474" s="141">
        <f>BK474</f>
        <v>0</v>
      </c>
      <c r="M474" s="129"/>
      <c r="N474" s="134"/>
      <c r="Q474" s="135">
        <f>SUM(Q475:Q502)</f>
        <v>0</v>
      </c>
      <c r="R474" s="135">
        <f>SUM(R475:R502)</f>
        <v>0</v>
      </c>
      <c r="T474" s="136">
        <f>SUM(T475:T502)</f>
        <v>0</v>
      </c>
      <c r="V474" s="136">
        <f>SUM(V475:V502)</f>
        <v>0</v>
      </c>
      <c r="X474" s="137">
        <f>SUM(X475:X502)</f>
        <v>0</v>
      </c>
      <c r="AR474" s="130" t="s">
        <v>87</v>
      </c>
      <c r="AT474" s="138" t="s">
        <v>79</v>
      </c>
      <c r="AU474" s="138" t="s">
        <v>93</v>
      </c>
      <c r="AY474" s="130" t="s">
        <v>219</v>
      </c>
      <c r="BK474" s="139">
        <f>SUM(BK475:BK502)</f>
        <v>0</v>
      </c>
    </row>
    <row r="475" spans="2:65" s="1" customFormat="1" ht="21.75" customHeight="1">
      <c r="B475" s="30"/>
      <c r="C475" s="142" t="s">
        <v>910</v>
      </c>
      <c r="D475" s="142" t="s">
        <v>220</v>
      </c>
      <c r="E475" s="143" t="s">
        <v>906</v>
      </c>
      <c r="F475" s="144" t="s">
        <v>907</v>
      </c>
      <c r="G475" s="145" t="s">
        <v>370</v>
      </c>
      <c r="H475" s="146">
        <v>6.6</v>
      </c>
      <c r="I475" s="147"/>
      <c r="J475" s="147"/>
      <c r="K475" s="148">
        <f>ROUND(P475*H475,2)</f>
        <v>0</v>
      </c>
      <c r="L475" s="149"/>
      <c r="M475" s="30"/>
      <c r="N475" s="150" t="s">
        <v>1</v>
      </c>
      <c r="O475" s="151" t="s">
        <v>43</v>
      </c>
      <c r="P475" s="152">
        <f>I475+J475</f>
        <v>0</v>
      </c>
      <c r="Q475" s="152">
        <f>ROUND(I475*H475,2)</f>
        <v>0</v>
      </c>
      <c r="R475" s="152">
        <f>ROUND(J475*H475,2)</f>
        <v>0</v>
      </c>
      <c r="T475" s="153">
        <f>S475*H475</f>
        <v>0</v>
      </c>
      <c r="U475" s="153">
        <v>0</v>
      </c>
      <c r="V475" s="153">
        <f>U475*H475</f>
        <v>0</v>
      </c>
      <c r="W475" s="153">
        <v>0</v>
      </c>
      <c r="X475" s="154">
        <f>W475*H475</f>
        <v>0</v>
      </c>
      <c r="AR475" s="155" t="s">
        <v>158</v>
      </c>
      <c r="AT475" s="155" t="s">
        <v>220</v>
      </c>
      <c r="AU475" s="155" t="s">
        <v>150</v>
      </c>
      <c r="AY475" s="15" t="s">
        <v>219</v>
      </c>
      <c r="BE475" s="156">
        <f>IF(O475="základní",K475,0)</f>
        <v>0</v>
      </c>
      <c r="BF475" s="156">
        <f>IF(O475="snížená",K475,0)</f>
        <v>0</v>
      </c>
      <c r="BG475" s="156">
        <f>IF(O475="zákl. přenesená",K475,0)</f>
        <v>0</v>
      </c>
      <c r="BH475" s="156">
        <f>IF(O475="sníž. přenesená",K475,0)</f>
        <v>0</v>
      </c>
      <c r="BI475" s="156">
        <f>IF(O475="nulová",K475,0)</f>
        <v>0</v>
      </c>
      <c r="BJ475" s="15" t="s">
        <v>87</v>
      </c>
      <c r="BK475" s="156">
        <f>ROUND(P475*H475,2)</f>
        <v>0</v>
      </c>
      <c r="BL475" s="15" t="s">
        <v>158</v>
      </c>
      <c r="BM475" s="155" t="s">
        <v>2624</v>
      </c>
    </row>
    <row r="476" spans="2:65" s="1" customFormat="1" ht="19.5">
      <c r="B476" s="30"/>
      <c r="D476" s="157" t="s">
        <v>226</v>
      </c>
      <c r="F476" s="158" t="s">
        <v>909</v>
      </c>
      <c r="I476" s="159"/>
      <c r="J476" s="159"/>
      <c r="M476" s="30"/>
      <c r="N476" s="160"/>
      <c r="X476" s="54"/>
      <c r="AT476" s="15" t="s">
        <v>226</v>
      </c>
      <c r="AU476" s="15" t="s">
        <v>150</v>
      </c>
    </row>
    <row r="477" spans="2:65" s="12" customFormat="1" ht="11.25">
      <c r="B477" s="161"/>
      <c r="D477" s="157" t="s">
        <v>303</v>
      </c>
      <c r="E477" s="162" t="s">
        <v>1</v>
      </c>
      <c r="F477" s="163" t="s">
        <v>2547</v>
      </c>
      <c r="H477" s="164">
        <v>6.6</v>
      </c>
      <c r="I477" s="165"/>
      <c r="J477" s="165"/>
      <c r="M477" s="161"/>
      <c r="N477" s="166"/>
      <c r="X477" s="167"/>
      <c r="AT477" s="162" t="s">
        <v>303</v>
      </c>
      <c r="AU477" s="162" t="s">
        <v>150</v>
      </c>
      <c r="AV477" s="12" t="s">
        <v>93</v>
      </c>
      <c r="AW477" s="12" t="s">
        <v>5</v>
      </c>
      <c r="AX477" s="12" t="s">
        <v>87</v>
      </c>
      <c r="AY477" s="162" t="s">
        <v>219</v>
      </c>
    </row>
    <row r="478" spans="2:65" s="1" customFormat="1" ht="24.2" customHeight="1">
      <c r="B478" s="30"/>
      <c r="C478" s="142" t="s">
        <v>917</v>
      </c>
      <c r="D478" s="142" t="s">
        <v>220</v>
      </c>
      <c r="E478" s="143" t="s">
        <v>911</v>
      </c>
      <c r="F478" s="144" t="s">
        <v>912</v>
      </c>
      <c r="G478" s="145" t="s">
        <v>565</v>
      </c>
      <c r="H478" s="146">
        <v>31.491</v>
      </c>
      <c r="I478" s="147"/>
      <c r="J478" s="147"/>
      <c r="K478" s="148">
        <f>ROUND(P478*H478,2)</f>
        <v>0</v>
      </c>
      <c r="L478" s="149"/>
      <c r="M478" s="30"/>
      <c r="N478" s="150" t="s">
        <v>1</v>
      </c>
      <c r="O478" s="151" t="s">
        <v>43</v>
      </c>
      <c r="P478" s="152">
        <f>I478+J478</f>
        <v>0</v>
      </c>
      <c r="Q478" s="152">
        <f>ROUND(I478*H478,2)</f>
        <v>0</v>
      </c>
      <c r="R478" s="152">
        <f>ROUND(J478*H478,2)</f>
        <v>0</v>
      </c>
      <c r="T478" s="153">
        <f>S478*H478</f>
        <v>0</v>
      </c>
      <c r="U478" s="153">
        <v>0</v>
      </c>
      <c r="V478" s="153">
        <f>U478*H478</f>
        <v>0</v>
      </c>
      <c r="W478" s="153">
        <v>0</v>
      </c>
      <c r="X478" s="154">
        <f>W478*H478</f>
        <v>0</v>
      </c>
      <c r="AR478" s="155" t="s">
        <v>158</v>
      </c>
      <c r="AT478" s="155" t="s">
        <v>220</v>
      </c>
      <c r="AU478" s="155" t="s">
        <v>150</v>
      </c>
      <c r="AY478" s="15" t="s">
        <v>219</v>
      </c>
      <c r="BE478" s="156">
        <f>IF(O478="základní",K478,0)</f>
        <v>0</v>
      </c>
      <c r="BF478" s="156">
        <f>IF(O478="snížená",K478,0)</f>
        <v>0</v>
      </c>
      <c r="BG478" s="156">
        <f>IF(O478="zákl. přenesená",K478,0)</f>
        <v>0</v>
      </c>
      <c r="BH478" s="156">
        <f>IF(O478="sníž. přenesená",K478,0)</f>
        <v>0</v>
      </c>
      <c r="BI478" s="156">
        <f>IF(O478="nulová",K478,0)</f>
        <v>0</v>
      </c>
      <c r="BJ478" s="15" t="s">
        <v>87</v>
      </c>
      <c r="BK478" s="156">
        <f>ROUND(P478*H478,2)</f>
        <v>0</v>
      </c>
      <c r="BL478" s="15" t="s">
        <v>158</v>
      </c>
      <c r="BM478" s="155" t="s">
        <v>2625</v>
      </c>
    </row>
    <row r="479" spans="2:65" s="1" customFormat="1" ht="19.5">
      <c r="B479" s="30"/>
      <c r="D479" s="157" t="s">
        <v>226</v>
      </c>
      <c r="F479" s="158" t="s">
        <v>914</v>
      </c>
      <c r="I479" s="159"/>
      <c r="J479" s="159"/>
      <c r="M479" s="30"/>
      <c r="N479" s="160"/>
      <c r="X479" s="54"/>
      <c r="AT479" s="15" t="s">
        <v>226</v>
      </c>
      <c r="AU479" s="15" t="s">
        <v>150</v>
      </c>
    </row>
    <row r="480" spans="2:65" s="12" customFormat="1" ht="11.25">
      <c r="B480" s="161"/>
      <c r="D480" s="157" t="s">
        <v>303</v>
      </c>
      <c r="E480" s="162" t="s">
        <v>1</v>
      </c>
      <c r="F480" s="163" t="s">
        <v>2620</v>
      </c>
      <c r="H480" s="164">
        <v>1.6829999999999998</v>
      </c>
      <c r="I480" s="165"/>
      <c r="J480" s="165"/>
      <c r="M480" s="161"/>
      <c r="N480" s="166"/>
      <c r="X480" s="167"/>
      <c r="AT480" s="162" t="s">
        <v>303</v>
      </c>
      <c r="AU480" s="162" t="s">
        <v>150</v>
      </c>
      <c r="AV480" s="12" t="s">
        <v>93</v>
      </c>
      <c r="AW480" s="12" t="s">
        <v>5</v>
      </c>
      <c r="AX480" s="12" t="s">
        <v>80</v>
      </c>
      <c r="AY480" s="162" t="s">
        <v>219</v>
      </c>
    </row>
    <row r="481" spans="2:65" s="12" customFormat="1" ht="11.25">
      <c r="B481" s="161"/>
      <c r="D481" s="157" t="s">
        <v>303</v>
      </c>
      <c r="E481" s="162" t="s">
        <v>1</v>
      </c>
      <c r="F481" s="163" t="s">
        <v>2622</v>
      </c>
      <c r="H481" s="164">
        <v>29.808000000000003</v>
      </c>
      <c r="I481" s="165"/>
      <c r="J481" s="165"/>
      <c r="M481" s="161"/>
      <c r="N481" s="166"/>
      <c r="X481" s="167"/>
      <c r="AT481" s="162" t="s">
        <v>303</v>
      </c>
      <c r="AU481" s="162" t="s">
        <v>150</v>
      </c>
      <c r="AV481" s="12" t="s">
        <v>93</v>
      </c>
      <c r="AW481" s="12" t="s">
        <v>5</v>
      </c>
      <c r="AX481" s="12" t="s">
        <v>80</v>
      </c>
      <c r="AY481" s="162" t="s">
        <v>219</v>
      </c>
    </row>
    <row r="482" spans="2:65" s="13" customFormat="1" ht="11.25">
      <c r="B482" s="171"/>
      <c r="D482" s="157" t="s">
        <v>303</v>
      </c>
      <c r="E482" s="172" t="s">
        <v>1</v>
      </c>
      <c r="F482" s="173" t="s">
        <v>362</v>
      </c>
      <c r="H482" s="174">
        <v>31.491000000000003</v>
      </c>
      <c r="I482" s="175"/>
      <c r="J482" s="175"/>
      <c r="M482" s="171"/>
      <c r="N482" s="176"/>
      <c r="X482" s="177"/>
      <c r="AT482" s="172" t="s">
        <v>303</v>
      </c>
      <c r="AU482" s="172" t="s">
        <v>150</v>
      </c>
      <c r="AV482" s="13" t="s">
        <v>158</v>
      </c>
      <c r="AW482" s="13" t="s">
        <v>4</v>
      </c>
      <c r="AX482" s="13" t="s">
        <v>87</v>
      </c>
      <c r="AY482" s="172" t="s">
        <v>219</v>
      </c>
    </row>
    <row r="483" spans="2:65" s="1" customFormat="1" ht="24.2" customHeight="1">
      <c r="B483" s="30"/>
      <c r="C483" s="142" t="s">
        <v>922</v>
      </c>
      <c r="D483" s="142" t="s">
        <v>220</v>
      </c>
      <c r="E483" s="143" t="s">
        <v>918</v>
      </c>
      <c r="F483" s="144" t="s">
        <v>919</v>
      </c>
      <c r="G483" s="145" t="s">
        <v>565</v>
      </c>
      <c r="H483" s="146">
        <v>220.43700000000001</v>
      </c>
      <c r="I483" s="147"/>
      <c r="J483" s="147"/>
      <c r="K483" s="148">
        <f>ROUND(P483*H483,2)</f>
        <v>0</v>
      </c>
      <c r="L483" s="149"/>
      <c r="M483" s="30"/>
      <c r="N483" s="150" t="s">
        <v>1</v>
      </c>
      <c r="O483" s="151" t="s">
        <v>43</v>
      </c>
      <c r="P483" s="152">
        <f>I483+J483</f>
        <v>0</v>
      </c>
      <c r="Q483" s="152">
        <f>ROUND(I483*H483,2)</f>
        <v>0</v>
      </c>
      <c r="R483" s="152">
        <f>ROUND(J483*H483,2)</f>
        <v>0</v>
      </c>
      <c r="T483" s="153">
        <f>S483*H483</f>
        <v>0</v>
      </c>
      <c r="U483" s="153">
        <v>0</v>
      </c>
      <c r="V483" s="153">
        <f>U483*H483</f>
        <v>0</v>
      </c>
      <c r="W483" s="153">
        <v>0</v>
      </c>
      <c r="X483" s="154">
        <f>W483*H483</f>
        <v>0</v>
      </c>
      <c r="AR483" s="155" t="s">
        <v>158</v>
      </c>
      <c r="AT483" s="155" t="s">
        <v>220</v>
      </c>
      <c r="AU483" s="155" t="s">
        <v>150</v>
      </c>
      <c r="AY483" s="15" t="s">
        <v>219</v>
      </c>
      <c r="BE483" s="156">
        <f>IF(O483="základní",K483,0)</f>
        <v>0</v>
      </c>
      <c r="BF483" s="156">
        <f>IF(O483="snížená",K483,0)</f>
        <v>0</v>
      </c>
      <c r="BG483" s="156">
        <f>IF(O483="zákl. přenesená",K483,0)</f>
        <v>0</v>
      </c>
      <c r="BH483" s="156">
        <f>IF(O483="sníž. přenesená",K483,0)</f>
        <v>0</v>
      </c>
      <c r="BI483" s="156">
        <f>IF(O483="nulová",K483,0)</f>
        <v>0</v>
      </c>
      <c r="BJ483" s="15" t="s">
        <v>87</v>
      </c>
      <c r="BK483" s="156">
        <f>ROUND(P483*H483,2)</f>
        <v>0</v>
      </c>
      <c r="BL483" s="15" t="s">
        <v>158</v>
      </c>
      <c r="BM483" s="155" t="s">
        <v>2626</v>
      </c>
    </row>
    <row r="484" spans="2:65" s="1" customFormat="1" ht="19.5">
      <c r="B484" s="30"/>
      <c r="D484" s="157" t="s">
        <v>226</v>
      </c>
      <c r="F484" s="158" t="s">
        <v>919</v>
      </c>
      <c r="I484" s="159"/>
      <c r="J484" s="159"/>
      <c r="M484" s="30"/>
      <c r="N484" s="160"/>
      <c r="X484" s="54"/>
      <c r="AT484" s="15" t="s">
        <v>226</v>
      </c>
      <c r="AU484" s="15" t="s">
        <v>150</v>
      </c>
    </row>
    <row r="485" spans="2:65" s="12" customFormat="1" ht="11.25">
      <c r="B485" s="161"/>
      <c r="D485" s="157" t="s">
        <v>303</v>
      </c>
      <c r="E485" s="162" t="s">
        <v>1</v>
      </c>
      <c r="F485" s="163" t="s">
        <v>2627</v>
      </c>
      <c r="H485" s="164">
        <v>220.43700000000001</v>
      </c>
      <c r="I485" s="165"/>
      <c r="J485" s="165"/>
      <c r="M485" s="161"/>
      <c r="N485" s="166"/>
      <c r="X485" s="167"/>
      <c r="AT485" s="162" t="s">
        <v>303</v>
      </c>
      <c r="AU485" s="162" t="s">
        <v>150</v>
      </c>
      <c r="AV485" s="12" t="s">
        <v>93</v>
      </c>
      <c r="AW485" s="12" t="s">
        <v>5</v>
      </c>
      <c r="AX485" s="12" t="s">
        <v>80</v>
      </c>
      <c r="AY485" s="162" t="s">
        <v>219</v>
      </c>
    </row>
    <row r="486" spans="2:65" s="13" customFormat="1" ht="11.25">
      <c r="B486" s="171"/>
      <c r="D486" s="157" t="s">
        <v>303</v>
      </c>
      <c r="E486" s="172" t="s">
        <v>1</v>
      </c>
      <c r="F486" s="173" t="s">
        <v>362</v>
      </c>
      <c r="H486" s="174">
        <v>220.43700000000001</v>
      </c>
      <c r="I486" s="175"/>
      <c r="J486" s="175"/>
      <c r="M486" s="171"/>
      <c r="N486" s="176"/>
      <c r="X486" s="177"/>
      <c r="AT486" s="172" t="s">
        <v>303</v>
      </c>
      <c r="AU486" s="172" t="s">
        <v>150</v>
      </c>
      <c r="AV486" s="13" t="s">
        <v>158</v>
      </c>
      <c r="AW486" s="13" t="s">
        <v>4</v>
      </c>
      <c r="AX486" s="13" t="s">
        <v>87</v>
      </c>
      <c r="AY486" s="172" t="s">
        <v>219</v>
      </c>
    </row>
    <row r="487" spans="2:65" s="1" customFormat="1" ht="24.2" customHeight="1">
      <c r="B487" s="30"/>
      <c r="C487" s="142" t="s">
        <v>927</v>
      </c>
      <c r="D487" s="142" t="s">
        <v>220</v>
      </c>
      <c r="E487" s="143" t="s">
        <v>923</v>
      </c>
      <c r="F487" s="144" t="s">
        <v>924</v>
      </c>
      <c r="G487" s="145" t="s">
        <v>565</v>
      </c>
      <c r="H487" s="146">
        <v>31.491</v>
      </c>
      <c r="I487" s="147"/>
      <c r="J487" s="147"/>
      <c r="K487" s="148">
        <f>ROUND(P487*H487,2)</f>
        <v>0</v>
      </c>
      <c r="L487" s="149"/>
      <c r="M487" s="30"/>
      <c r="N487" s="150" t="s">
        <v>1</v>
      </c>
      <c r="O487" s="151" t="s">
        <v>43</v>
      </c>
      <c r="P487" s="152">
        <f>I487+J487</f>
        <v>0</v>
      </c>
      <c r="Q487" s="152">
        <f>ROUND(I487*H487,2)</f>
        <v>0</v>
      </c>
      <c r="R487" s="152">
        <f>ROUND(J487*H487,2)</f>
        <v>0</v>
      </c>
      <c r="T487" s="153">
        <f>S487*H487</f>
        <v>0</v>
      </c>
      <c r="U487" s="153">
        <v>0</v>
      </c>
      <c r="V487" s="153">
        <f>U487*H487</f>
        <v>0</v>
      </c>
      <c r="W487" s="153">
        <v>0</v>
      </c>
      <c r="X487" s="154">
        <f>W487*H487</f>
        <v>0</v>
      </c>
      <c r="AR487" s="155" t="s">
        <v>158</v>
      </c>
      <c r="AT487" s="155" t="s">
        <v>220</v>
      </c>
      <c r="AU487" s="155" t="s">
        <v>150</v>
      </c>
      <c r="AY487" s="15" t="s">
        <v>219</v>
      </c>
      <c r="BE487" s="156">
        <f>IF(O487="základní",K487,0)</f>
        <v>0</v>
      </c>
      <c r="BF487" s="156">
        <f>IF(O487="snížená",K487,0)</f>
        <v>0</v>
      </c>
      <c r="BG487" s="156">
        <f>IF(O487="zákl. přenesená",K487,0)</f>
        <v>0</v>
      </c>
      <c r="BH487" s="156">
        <f>IF(O487="sníž. přenesená",K487,0)</f>
        <v>0</v>
      </c>
      <c r="BI487" s="156">
        <f>IF(O487="nulová",K487,0)</f>
        <v>0</v>
      </c>
      <c r="BJ487" s="15" t="s">
        <v>87</v>
      </c>
      <c r="BK487" s="156">
        <f>ROUND(P487*H487,2)</f>
        <v>0</v>
      </c>
      <c r="BL487" s="15" t="s">
        <v>158</v>
      </c>
      <c r="BM487" s="155" t="s">
        <v>2628</v>
      </c>
    </row>
    <row r="488" spans="2:65" s="1" customFormat="1" ht="19.5">
      <c r="B488" s="30"/>
      <c r="D488" s="157" t="s">
        <v>226</v>
      </c>
      <c r="F488" s="158" t="s">
        <v>926</v>
      </c>
      <c r="I488" s="159"/>
      <c r="J488" s="159"/>
      <c r="M488" s="30"/>
      <c r="N488" s="160"/>
      <c r="X488" s="54"/>
      <c r="AT488" s="15" t="s">
        <v>226</v>
      </c>
      <c r="AU488" s="15" t="s">
        <v>150</v>
      </c>
    </row>
    <row r="489" spans="2:65" s="12" customFormat="1" ht="11.25">
      <c r="B489" s="161"/>
      <c r="D489" s="157" t="s">
        <v>303</v>
      </c>
      <c r="E489" s="162" t="s">
        <v>1</v>
      </c>
      <c r="F489" s="163" t="s">
        <v>2620</v>
      </c>
      <c r="H489" s="164">
        <v>1.6829999999999998</v>
      </c>
      <c r="I489" s="165"/>
      <c r="J489" s="165"/>
      <c r="M489" s="161"/>
      <c r="N489" s="166"/>
      <c r="X489" s="167"/>
      <c r="AT489" s="162" t="s">
        <v>303</v>
      </c>
      <c r="AU489" s="162" t="s">
        <v>150</v>
      </c>
      <c r="AV489" s="12" t="s">
        <v>93</v>
      </c>
      <c r="AW489" s="12" t="s">
        <v>5</v>
      </c>
      <c r="AX489" s="12" t="s">
        <v>80</v>
      </c>
      <c r="AY489" s="162" t="s">
        <v>219</v>
      </c>
    </row>
    <row r="490" spans="2:65" s="12" customFormat="1" ht="11.25">
      <c r="B490" s="161"/>
      <c r="D490" s="157" t="s">
        <v>303</v>
      </c>
      <c r="E490" s="162" t="s">
        <v>1</v>
      </c>
      <c r="F490" s="163" t="s">
        <v>2622</v>
      </c>
      <c r="H490" s="164">
        <v>29.808000000000003</v>
      </c>
      <c r="I490" s="165"/>
      <c r="J490" s="165"/>
      <c r="M490" s="161"/>
      <c r="N490" s="166"/>
      <c r="X490" s="167"/>
      <c r="AT490" s="162" t="s">
        <v>303</v>
      </c>
      <c r="AU490" s="162" t="s">
        <v>150</v>
      </c>
      <c r="AV490" s="12" t="s">
        <v>93</v>
      </c>
      <c r="AW490" s="12" t="s">
        <v>5</v>
      </c>
      <c r="AX490" s="12" t="s">
        <v>80</v>
      </c>
      <c r="AY490" s="162" t="s">
        <v>219</v>
      </c>
    </row>
    <row r="491" spans="2:65" s="13" customFormat="1" ht="11.25">
      <c r="B491" s="171"/>
      <c r="D491" s="157" t="s">
        <v>303</v>
      </c>
      <c r="E491" s="172" t="s">
        <v>1</v>
      </c>
      <c r="F491" s="173" t="s">
        <v>362</v>
      </c>
      <c r="H491" s="174">
        <v>31.491000000000003</v>
      </c>
      <c r="I491" s="175"/>
      <c r="J491" s="175"/>
      <c r="M491" s="171"/>
      <c r="N491" s="176"/>
      <c r="X491" s="177"/>
      <c r="AT491" s="172" t="s">
        <v>303</v>
      </c>
      <c r="AU491" s="172" t="s">
        <v>150</v>
      </c>
      <c r="AV491" s="13" t="s">
        <v>158</v>
      </c>
      <c r="AW491" s="13" t="s">
        <v>4</v>
      </c>
      <c r="AX491" s="13" t="s">
        <v>87</v>
      </c>
      <c r="AY491" s="172" t="s">
        <v>219</v>
      </c>
    </row>
    <row r="492" spans="2:65" s="1" customFormat="1" ht="33" customHeight="1">
      <c r="B492" s="30"/>
      <c r="C492" s="142" t="s">
        <v>933</v>
      </c>
      <c r="D492" s="142" t="s">
        <v>220</v>
      </c>
      <c r="E492" s="143" t="s">
        <v>928</v>
      </c>
      <c r="F492" s="144" t="s">
        <v>929</v>
      </c>
      <c r="G492" s="145" t="s">
        <v>565</v>
      </c>
      <c r="H492" s="146">
        <v>62.487000000000002</v>
      </c>
      <c r="I492" s="147"/>
      <c r="J492" s="147"/>
      <c r="K492" s="148">
        <f>ROUND(P492*H492,2)</f>
        <v>0</v>
      </c>
      <c r="L492" s="149"/>
      <c r="M492" s="30"/>
      <c r="N492" s="150" t="s">
        <v>1</v>
      </c>
      <c r="O492" s="151" t="s">
        <v>43</v>
      </c>
      <c r="P492" s="152">
        <f>I492+J492</f>
        <v>0</v>
      </c>
      <c r="Q492" s="152">
        <f>ROUND(I492*H492,2)</f>
        <v>0</v>
      </c>
      <c r="R492" s="152">
        <f>ROUND(J492*H492,2)</f>
        <v>0</v>
      </c>
      <c r="T492" s="153">
        <f>S492*H492</f>
        <v>0</v>
      </c>
      <c r="U492" s="153">
        <v>0</v>
      </c>
      <c r="V492" s="153">
        <f>U492*H492</f>
        <v>0</v>
      </c>
      <c r="W492" s="153">
        <v>0</v>
      </c>
      <c r="X492" s="154">
        <f>W492*H492</f>
        <v>0</v>
      </c>
      <c r="AR492" s="155" t="s">
        <v>158</v>
      </c>
      <c r="AT492" s="155" t="s">
        <v>220</v>
      </c>
      <c r="AU492" s="155" t="s">
        <v>150</v>
      </c>
      <c r="AY492" s="15" t="s">
        <v>219</v>
      </c>
      <c r="BE492" s="156">
        <f>IF(O492="základní",K492,0)</f>
        <v>0</v>
      </c>
      <c r="BF492" s="156">
        <f>IF(O492="snížená",K492,0)</f>
        <v>0</v>
      </c>
      <c r="BG492" s="156">
        <f>IF(O492="zákl. přenesená",K492,0)</f>
        <v>0</v>
      </c>
      <c r="BH492" s="156">
        <f>IF(O492="sníž. přenesená",K492,0)</f>
        <v>0</v>
      </c>
      <c r="BI492" s="156">
        <f>IF(O492="nulová",K492,0)</f>
        <v>0</v>
      </c>
      <c r="BJ492" s="15" t="s">
        <v>87</v>
      </c>
      <c r="BK492" s="156">
        <f>ROUND(P492*H492,2)</f>
        <v>0</v>
      </c>
      <c r="BL492" s="15" t="s">
        <v>158</v>
      </c>
      <c r="BM492" s="155" t="s">
        <v>2629</v>
      </c>
    </row>
    <row r="493" spans="2:65" s="1" customFormat="1" ht="29.25">
      <c r="B493" s="30"/>
      <c r="D493" s="157" t="s">
        <v>226</v>
      </c>
      <c r="F493" s="158" t="s">
        <v>931</v>
      </c>
      <c r="I493" s="159"/>
      <c r="J493" s="159"/>
      <c r="M493" s="30"/>
      <c r="N493" s="160"/>
      <c r="X493" s="54"/>
      <c r="AT493" s="15" t="s">
        <v>226</v>
      </c>
      <c r="AU493" s="15" t="s">
        <v>150</v>
      </c>
    </row>
    <row r="494" spans="2:65" s="12" customFormat="1" ht="11.25">
      <c r="B494" s="161"/>
      <c r="D494" s="157" t="s">
        <v>303</v>
      </c>
      <c r="E494" s="162" t="s">
        <v>1</v>
      </c>
      <c r="F494" s="163" t="s">
        <v>2620</v>
      </c>
      <c r="H494" s="164">
        <v>1.6829999999999998</v>
      </c>
      <c r="I494" s="165"/>
      <c r="J494" s="165"/>
      <c r="M494" s="161"/>
      <c r="N494" s="166"/>
      <c r="X494" s="167"/>
      <c r="AT494" s="162" t="s">
        <v>303</v>
      </c>
      <c r="AU494" s="162" t="s">
        <v>150</v>
      </c>
      <c r="AV494" s="12" t="s">
        <v>93</v>
      </c>
      <c r="AW494" s="12" t="s">
        <v>5</v>
      </c>
      <c r="AX494" s="12" t="s">
        <v>80</v>
      </c>
      <c r="AY494" s="162" t="s">
        <v>219</v>
      </c>
    </row>
    <row r="495" spans="2:65" s="12" customFormat="1" ht="11.25">
      <c r="B495" s="161"/>
      <c r="D495" s="157" t="s">
        <v>303</v>
      </c>
      <c r="E495" s="162" t="s">
        <v>1</v>
      </c>
      <c r="F495" s="163" t="s">
        <v>2630</v>
      </c>
      <c r="H495" s="164">
        <v>60.804000000000009</v>
      </c>
      <c r="I495" s="165"/>
      <c r="J495" s="165"/>
      <c r="M495" s="161"/>
      <c r="N495" s="166"/>
      <c r="X495" s="167"/>
      <c r="AT495" s="162" t="s">
        <v>303</v>
      </c>
      <c r="AU495" s="162" t="s">
        <v>150</v>
      </c>
      <c r="AV495" s="12" t="s">
        <v>93</v>
      </c>
      <c r="AW495" s="12" t="s">
        <v>5</v>
      </c>
      <c r="AX495" s="12" t="s">
        <v>80</v>
      </c>
      <c r="AY495" s="162" t="s">
        <v>219</v>
      </c>
    </row>
    <row r="496" spans="2:65" s="13" customFormat="1" ht="11.25">
      <c r="B496" s="171"/>
      <c r="D496" s="157" t="s">
        <v>303</v>
      </c>
      <c r="E496" s="172" t="s">
        <v>1</v>
      </c>
      <c r="F496" s="173" t="s">
        <v>362</v>
      </c>
      <c r="H496" s="174">
        <v>62.487000000000009</v>
      </c>
      <c r="I496" s="175"/>
      <c r="J496" s="175"/>
      <c r="M496" s="171"/>
      <c r="N496" s="176"/>
      <c r="X496" s="177"/>
      <c r="AT496" s="172" t="s">
        <v>303</v>
      </c>
      <c r="AU496" s="172" t="s">
        <v>150</v>
      </c>
      <c r="AV496" s="13" t="s">
        <v>158</v>
      </c>
      <c r="AW496" s="13" t="s">
        <v>4</v>
      </c>
      <c r="AX496" s="13" t="s">
        <v>87</v>
      </c>
      <c r="AY496" s="172" t="s">
        <v>219</v>
      </c>
    </row>
    <row r="497" spans="2:65" s="1" customFormat="1" ht="24.2" customHeight="1">
      <c r="B497" s="30"/>
      <c r="C497" s="142" t="s">
        <v>941</v>
      </c>
      <c r="D497" s="142" t="s">
        <v>220</v>
      </c>
      <c r="E497" s="143" t="s">
        <v>934</v>
      </c>
      <c r="F497" s="144" t="s">
        <v>935</v>
      </c>
      <c r="G497" s="145" t="s">
        <v>565</v>
      </c>
      <c r="H497" s="146">
        <v>3</v>
      </c>
      <c r="I497" s="147"/>
      <c r="J497" s="147"/>
      <c r="K497" s="148">
        <f>ROUND(P497*H497,2)</f>
        <v>0</v>
      </c>
      <c r="L497" s="149"/>
      <c r="M497" s="30"/>
      <c r="N497" s="150" t="s">
        <v>1</v>
      </c>
      <c r="O497" s="151" t="s">
        <v>43</v>
      </c>
      <c r="P497" s="152">
        <f>I497+J497</f>
        <v>0</v>
      </c>
      <c r="Q497" s="152">
        <f>ROUND(I497*H497,2)</f>
        <v>0</v>
      </c>
      <c r="R497" s="152">
        <f>ROUND(J497*H497,2)</f>
        <v>0</v>
      </c>
      <c r="T497" s="153">
        <f>S497*H497</f>
        <v>0</v>
      </c>
      <c r="U497" s="153">
        <v>0</v>
      </c>
      <c r="V497" s="153">
        <f>U497*H497</f>
        <v>0</v>
      </c>
      <c r="W497" s="153">
        <v>0</v>
      </c>
      <c r="X497" s="154">
        <f>W497*H497</f>
        <v>0</v>
      </c>
      <c r="AR497" s="155" t="s">
        <v>158</v>
      </c>
      <c r="AT497" s="155" t="s">
        <v>220</v>
      </c>
      <c r="AU497" s="155" t="s">
        <v>150</v>
      </c>
      <c r="AY497" s="15" t="s">
        <v>219</v>
      </c>
      <c r="BE497" s="156">
        <f>IF(O497="základní",K497,0)</f>
        <v>0</v>
      </c>
      <c r="BF497" s="156">
        <f>IF(O497="snížená",K497,0)</f>
        <v>0</v>
      </c>
      <c r="BG497" s="156">
        <f>IF(O497="zákl. přenesená",K497,0)</f>
        <v>0</v>
      </c>
      <c r="BH497" s="156">
        <f>IF(O497="sníž. přenesená",K497,0)</f>
        <v>0</v>
      </c>
      <c r="BI497" s="156">
        <f>IF(O497="nulová",K497,0)</f>
        <v>0</v>
      </c>
      <c r="BJ497" s="15" t="s">
        <v>87</v>
      </c>
      <c r="BK497" s="156">
        <f>ROUND(P497*H497,2)</f>
        <v>0</v>
      </c>
      <c r="BL497" s="15" t="s">
        <v>158</v>
      </c>
      <c r="BM497" s="155" t="s">
        <v>2631</v>
      </c>
    </row>
    <row r="498" spans="2:65" s="1" customFormat="1" ht="29.25">
      <c r="B498" s="30"/>
      <c r="D498" s="157" t="s">
        <v>226</v>
      </c>
      <c r="F498" s="158" t="s">
        <v>937</v>
      </c>
      <c r="I498" s="159"/>
      <c r="J498" s="159"/>
      <c r="M498" s="30"/>
      <c r="N498" s="160"/>
      <c r="X498" s="54"/>
      <c r="AT498" s="15" t="s">
        <v>226</v>
      </c>
      <c r="AU498" s="15" t="s">
        <v>150</v>
      </c>
    </row>
    <row r="499" spans="2:65" s="12" customFormat="1" ht="11.25">
      <c r="B499" s="161"/>
      <c r="D499" s="157" t="s">
        <v>303</v>
      </c>
      <c r="E499" s="162" t="s">
        <v>1</v>
      </c>
      <c r="F499" s="163" t="s">
        <v>1400</v>
      </c>
      <c r="H499" s="164">
        <v>3</v>
      </c>
      <c r="I499" s="165"/>
      <c r="J499" s="165"/>
      <c r="M499" s="161"/>
      <c r="N499" s="166"/>
      <c r="X499" s="167"/>
      <c r="AT499" s="162" t="s">
        <v>303</v>
      </c>
      <c r="AU499" s="162" t="s">
        <v>150</v>
      </c>
      <c r="AV499" s="12" t="s">
        <v>93</v>
      </c>
      <c r="AW499" s="12" t="s">
        <v>5</v>
      </c>
      <c r="AX499" s="12" t="s">
        <v>87</v>
      </c>
      <c r="AY499" s="162" t="s">
        <v>219</v>
      </c>
    </row>
    <row r="500" spans="2:65" s="1" customFormat="1" ht="24.2" customHeight="1">
      <c r="B500" s="30"/>
      <c r="C500" s="142" t="s">
        <v>946</v>
      </c>
      <c r="D500" s="142" t="s">
        <v>220</v>
      </c>
      <c r="E500" s="143" t="s">
        <v>1806</v>
      </c>
      <c r="F500" s="144" t="s">
        <v>1807</v>
      </c>
      <c r="G500" s="145" t="s">
        <v>565</v>
      </c>
      <c r="H500" s="146">
        <v>4</v>
      </c>
      <c r="I500" s="147"/>
      <c r="J500" s="147"/>
      <c r="K500" s="148">
        <f>ROUND(P500*H500,2)</f>
        <v>0</v>
      </c>
      <c r="L500" s="149"/>
      <c r="M500" s="30"/>
      <c r="N500" s="150" t="s">
        <v>1</v>
      </c>
      <c r="O500" s="151" t="s">
        <v>43</v>
      </c>
      <c r="P500" s="152">
        <f>I500+J500</f>
        <v>0</v>
      </c>
      <c r="Q500" s="152">
        <f>ROUND(I500*H500,2)</f>
        <v>0</v>
      </c>
      <c r="R500" s="152">
        <f>ROUND(J500*H500,2)</f>
        <v>0</v>
      </c>
      <c r="T500" s="153">
        <f>S500*H500</f>
        <v>0</v>
      </c>
      <c r="U500" s="153">
        <v>0</v>
      </c>
      <c r="V500" s="153">
        <f>U500*H500</f>
        <v>0</v>
      </c>
      <c r="W500" s="153">
        <v>0</v>
      </c>
      <c r="X500" s="154">
        <f>W500*H500</f>
        <v>0</v>
      </c>
      <c r="AR500" s="155" t="s">
        <v>158</v>
      </c>
      <c r="AT500" s="155" t="s">
        <v>220</v>
      </c>
      <c r="AU500" s="155" t="s">
        <v>150</v>
      </c>
      <c r="AY500" s="15" t="s">
        <v>219</v>
      </c>
      <c r="BE500" s="156">
        <f>IF(O500="základní",K500,0)</f>
        <v>0</v>
      </c>
      <c r="BF500" s="156">
        <f>IF(O500="snížená",K500,0)</f>
        <v>0</v>
      </c>
      <c r="BG500" s="156">
        <f>IF(O500="zákl. přenesená",K500,0)</f>
        <v>0</v>
      </c>
      <c r="BH500" s="156">
        <f>IF(O500="sníž. přenesená",K500,0)</f>
        <v>0</v>
      </c>
      <c r="BI500" s="156">
        <f>IF(O500="nulová",K500,0)</f>
        <v>0</v>
      </c>
      <c r="BJ500" s="15" t="s">
        <v>87</v>
      </c>
      <c r="BK500" s="156">
        <f>ROUND(P500*H500,2)</f>
        <v>0</v>
      </c>
      <c r="BL500" s="15" t="s">
        <v>158</v>
      </c>
      <c r="BM500" s="155" t="s">
        <v>2632</v>
      </c>
    </row>
    <row r="501" spans="2:65" s="1" customFormat="1" ht="29.25">
      <c r="B501" s="30"/>
      <c r="D501" s="157" t="s">
        <v>226</v>
      </c>
      <c r="F501" s="158" t="s">
        <v>1809</v>
      </c>
      <c r="I501" s="159"/>
      <c r="J501" s="159"/>
      <c r="M501" s="30"/>
      <c r="N501" s="160"/>
      <c r="X501" s="54"/>
      <c r="AT501" s="15" t="s">
        <v>226</v>
      </c>
      <c r="AU501" s="15" t="s">
        <v>150</v>
      </c>
    </row>
    <row r="502" spans="2:65" s="12" customFormat="1" ht="11.25">
      <c r="B502" s="161"/>
      <c r="D502" s="157" t="s">
        <v>303</v>
      </c>
      <c r="E502" s="162" t="s">
        <v>1</v>
      </c>
      <c r="F502" s="163" t="s">
        <v>158</v>
      </c>
      <c r="H502" s="164">
        <v>4</v>
      </c>
      <c r="I502" s="165"/>
      <c r="J502" s="165"/>
      <c r="M502" s="161"/>
      <c r="N502" s="188"/>
      <c r="O502" s="189"/>
      <c r="P502" s="189"/>
      <c r="Q502" s="189"/>
      <c r="R502" s="189"/>
      <c r="S502" s="189"/>
      <c r="T502" s="189"/>
      <c r="U502" s="189"/>
      <c r="V502" s="189"/>
      <c r="W502" s="189"/>
      <c r="X502" s="190"/>
      <c r="AT502" s="162" t="s">
        <v>303</v>
      </c>
      <c r="AU502" s="162" t="s">
        <v>150</v>
      </c>
      <c r="AV502" s="12" t="s">
        <v>93</v>
      </c>
      <c r="AW502" s="12" t="s">
        <v>5</v>
      </c>
      <c r="AX502" s="12" t="s">
        <v>87</v>
      </c>
      <c r="AY502" s="162" t="s">
        <v>219</v>
      </c>
    </row>
    <row r="503" spans="2:65" s="1" customFormat="1" ht="6.95" customHeight="1">
      <c r="B503" s="42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30"/>
    </row>
  </sheetData>
  <sheetProtection algorithmName="SHA-512" hashValue="qR6ur1o93bFZMj587dr7uprtb1WlzQA70LwTTFwlSZNbROpvOxi1v5Vn/sBE1AbBXtw/AKLdbjW8NDFZaHKY/g==" saltValue="9JPgyR7k3l/7jM4xdxJzEtQ4DTeyikkar5kf0CoTRTHajY8j07Dq4Jk1mILfMvi4ZmEQtWAtaQTppfafrSHJPA==" spinCount="100000" sheet="1" objects="1" scenarios="1" formatColumns="0" formatRows="0" autoFilter="0"/>
  <autoFilter ref="C131:L502" xr:uid="{00000000-0009-0000-0000-00000D000000}"/>
  <mergeCells count="12">
    <mergeCell ref="E124:H124"/>
    <mergeCell ref="M2:Z2"/>
    <mergeCell ref="E84:H84"/>
    <mergeCell ref="E86:H86"/>
    <mergeCell ref="E88:H88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4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134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2633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ROUND(K132,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ROUND((SUM(BE132:BE444)),  2)</f>
        <v>0</v>
      </c>
      <c r="I37" s="99">
        <v>0.21</v>
      </c>
      <c r="K37" s="86">
        <f>ROUND(((SUM(BE132:BE444))*I37),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ROUND((SUM(BF132:BF444)),  2)</f>
        <v>0</v>
      </c>
      <c r="I38" s="99">
        <v>0.12</v>
      </c>
      <c r="K38" s="86">
        <f>ROUND(((SUM(BF132:BF444))*I38),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ROUND((SUM(BG132:BG444)),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ROUND((SUM(BH132:BH444)),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ROUND((SUM(BI132:BI444)),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2022_4.13 - IO 07.3 Tlakový řad T3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Q132</f>
        <v>0</v>
      </c>
      <c r="J97" s="64">
        <f t="shared" si="0"/>
        <v>0</v>
      </c>
      <c r="K97" s="64">
        <f>K132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K133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K134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Q234</f>
        <v>0</v>
      </c>
      <c r="J100" s="118">
        <f>R234</f>
        <v>0</v>
      </c>
      <c r="K100" s="118">
        <f>K234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Q238</f>
        <v>0</v>
      </c>
      <c r="J101" s="118">
        <f>R238</f>
        <v>0</v>
      </c>
      <c r="K101" s="118">
        <f>K238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Q242</f>
        <v>0</v>
      </c>
      <c r="J102" s="118">
        <f>R242</f>
        <v>0</v>
      </c>
      <c r="K102" s="118">
        <f>K242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Q252</f>
        <v>0</v>
      </c>
      <c r="J103" s="118">
        <f>R252</f>
        <v>0</v>
      </c>
      <c r="K103" s="118">
        <f>K252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Q262</f>
        <v>0</v>
      </c>
      <c r="J104" s="118">
        <f>R262</f>
        <v>0</v>
      </c>
      <c r="K104" s="118">
        <f>K262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Q266</f>
        <v>0</v>
      </c>
      <c r="J105" s="118">
        <f>R266</f>
        <v>0</v>
      </c>
      <c r="K105" s="118">
        <f>K266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Q403</f>
        <v>0</v>
      </c>
      <c r="J106" s="118">
        <f>R403</f>
        <v>0</v>
      </c>
      <c r="K106" s="118">
        <f>K403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Q413</f>
        <v>0</v>
      </c>
      <c r="J107" s="118">
        <f>R413</f>
        <v>0</v>
      </c>
      <c r="K107" s="118">
        <f>K413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Q436</f>
        <v>0</v>
      </c>
      <c r="J108" s="118">
        <f>R436</f>
        <v>0</v>
      </c>
      <c r="K108" s="118">
        <f>K436</f>
        <v>0</v>
      </c>
      <c r="M108" s="115"/>
    </row>
    <row r="109" spans="2:47" s="8" customFormat="1" ht="24.95" customHeight="1">
      <c r="B109" s="111"/>
      <c r="D109" s="112" t="s">
        <v>344</v>
      </c>
      <c r="E109" s="113"/>
      <c r="F109" s="113"/>
      <c r="G109" s="113"/>
      <c r="H109" s="113"/>
      <c r="I109" s="114">
        <f>Q440</f>
        <v>0</v>
      </c>
      <c r="J109" s="114">
        <f>R440</f>
        <v>0</v>
      </c>
      <c r="K109" s="114">
        <f>K440</f>
        <v>0</v>
      </c>
      <c r="M109" s="111"/>
    </row>
    <row r="110" spans="2:47" s="9" customFormat="1" ht="19.899999999999999" customHeight="1">
      <c r="B110" s="115"/>
      <c r="D110" s="116" t="s">
        <v>345</v>
      </c>
      <c r="E110" s="117"/>
      <c r="F110" s="117"/>
      <c r="G110" s="117"/>
      <c r="H110" s="117"/>
      <c r="I110" s="118">
        <f>Q441</f>
        <v>0</v>
      </c>
      <c r="J110" s="118">
        <f>R441</f>
        <v>0</v>
      </c>
      <c r="K110" s="118">
        <f>K441</f>
        <v>0</v>
      </c>
      <c r="M110" s="115"/>
    </row>
    <row r="111" spans="2:47" s="1" customFormat="1" ht="21.75" customHeight="1">
      <c r="B111" s="30"/>
      <c r="M111" s="30"/>
    </row>
    <row r="112" spans="2:47" s="1" customFormat="1" ht="6.95" customHeight="1"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30"/>
    </row>
    <row r="116" spans="2:13" s="1" customFormat="1" ht="6.95" customHeight="1"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0"/>
    </row>
    <row r="117" spans="2:13" s="1" customFormat="1" ht="24.95" customHeight="1">
      <c r="B117" s="30"/>
      <c r="C117" s="19" t="s">
        <v>199</v>
      </c>
      <c r="M117" s="30"/>
    </row>
    <row r="118" spans="2:13" s="1" customFormat="1" ht="6.95" customHeight="1">
      <c r="B118" s="30"/>
      <c r="M118" s="30"/>
    </row>
    <row r="119" spans="2:13" s="1" customFormat="1" ht="12" customHeight="1">
      <c r="B119" s="30"/>
      <c r="C119" s="25" t="s">
        <v>17</v>
      </c>
      <c r="M119" s="30"/>
    </row>
    <row r="120" spans="2:13" s="1" customFormat="1" ht="16.5" customHeight="1">
      <c r="B120" s="30"/>
      <c r="E120" s="234" t="str">
        <f>E7</f>
        <v>Splašková kanalizace Lada</v>
      </c>
      <c r="F120" s="235"/>
      <c r="G120" s="235"/>
      <c r="H120" s="235"/>
      <c r="M120" s="30"/>
    </row>
    <row r="121" spans="2:13" ht="12" customHeight="1">
      <c r="B121" s="18"/>
      <c r="C121" s="25" t="s">
        <v>170</v>
      </c>
      <c r="M121" s="18"/>
    </row>
    <row r="122" spans="2:13" s="1" customFormat="1" ht="16.5" customHeight="1">
      <c r="B122" s="30"/>
      <c r="E122" s="234" t="s">
        <v>171</v>
      </c>
      <c r="F122" s="236"/>
      <c r="G122" s="236"/>
      <c r="H122" s="236"/>
      <c r="M122" s="30"/>
    </row>
    <row r="123" spans="2:13" s="1" customFormat="1" ht="12" customHeight="1">
      <c r="B123" s="30"/>
      <c r="C123" s="25" t="s">
        <v>172</v>
      </c>
      <c r="M123" s="30"/>
    </row>
    <row r="124" spans="2:13" s="1" customFormat="1" ht="16.5" customHeight="1">
      <c r="B124" s="30"/>
      <c r="E124" s="195" t="str">
        <f>E11</f>
        <v>2022_4.13 - IO 07.3 Tlakový řad T3</v>
      </c>
      <c r="F124" s="236"/>
      <c r="G124" s="236"/>
      <c r="H124" s="236"/>
      <c r="M124" s="30"/>
    </row>
    <row r="125" spans="2:13" s="1" customFormat="1" ht="6.95" customHeight="1">
      <c r="B125" s="30"/>
      <c r="M125" s="30"/>
    </row>
    <row r="126" spans="2:13" s="1" customFormat="1" ht="12" customHeight="1">
      <c r="B126" s="30"/>
      <c r="C126" s="25" t="s">
        <v>21</v>
      </c>
      <c r="F126" s="23" t="str">
        <f>F14</f>
        <v>Česká Lípa</v>
      </c>
      <c r="I126" s="25" t="s">
        <v>23</v>
      </c>
      <c r="J126" s="50" t="str">
        <f>IF(J14="","",J14)</f>
        <v>2. 4. 2025</v>
      </c>
      <c r="M126" s="30"/>
    </row>
    <row r="127" spans="2:13" s="1" customFormat="1" ht="6.95" customHeight="1">
      <c r="B127" s="30"/>
      <c r="M127" s="30"/>
    </row>
    <row r="128" spans="2:13" s="1" customFormat="1" ht="25.7" customHeight="1">
      <c r="B128" s="30"/>
      <c r="C128" s="25" t="s">
        <v>25</v>
      </c>
      <c r="F128" s="23" t="str">
        <f>E17</f>
        <v>Město Česká Lípa</v>
      </c>
      <c r="I128" s="25" t="s">
        <v>32</v>
      </c>
      <c r="J128" s="28" t="str">
        <f>E23</f>
        <v>Vodohospodářský rozvoj a výstavba a.s.</v>
      </c>
      <c r="M128" s="30"/>
    </row>
    <row r="129" spans="2:65" s="1" customFormat="1" ht="15.2" customHeight="1">
      <c r="B129" s="30"/>
      <c r="C129" s="25" t="s">
        <v>30</v>
      </c>
      <c r="F129" s="23" t="str">
        <f>IF(E20="","",E20)</f>
        <v>Vyplň údaj</v>
      </c>
      <c r="I129" s="25" t="s">
        <v>35</v>
      </c>
      <c r="J129" s="28" t="str">
        <f>E26</f>
        <v>Dvořák</v>
      </c>
      <c r="M129" s="30"/>
    </row>
    <row r="130" spans="2:65" s="1" customFormat="1" ht="10.35" customHeight="1">
      <c r="B130" s="30"/>
      <c r="M130" s="30"/>
    </row>
    <row r="131" spans="2:65" s="10" customFormat="1" ht="29.25" customHeight="1">
      <c r="B131" s="119"/>
      <c r="C131" s="120" t="s">
        <v>200</v>
      </c>
      <c r="D131" s="121" t="s">
        <v>63</v>
      </c>
      <c r="E131" s="121" t="s">
        <v>59</v>
      </c>
      <c r="F131" s="121" t="s">
        <v>60</v>
      </c>
      <c r="G131" s="121" t="s">
        <v>201</v>
      </c>
      <c r="H131" s="121" t="s">
        <v>202</v>
      </c>
      <c r="I131" s="121" t="s">
        <v>203</v>
      </c>
      <c r="J131" s="121" t="s">
        <v>204</v>
      </c>
      <c r="K131" s="122" t="s">
        <v>190</v>
      </c>
      <c r="L131" s="123" t="s">
        <v>205</v>
      </c>
      <c r="M131" s="119"/>
      <c r="N131" s="57" t="s">
        <v>1</v>
      </c>
      <c r="O131" s="58" t="s">
        <v>42</v>
      </c>
      <c r="P131" s="58" t="s">
        <v>206</v>
      </c>
      <c r="Q131" s="58" t="s">
        <v>207</v>
      </c>
      <c r="R131" s="58" t="s">
        <v>208</v>
      </c>
      <c r="S131" s="58" t="s">
        <v>209</v>
      </c>
      <c r="T131" s="58" t="s">
        <v>210</v>
      </c>
      <c r="U131" s="58" t="s">
        <v>211</v>
      </c>
      <c r="V131" s="58" t="s">
        <v>212</v>
      </c>
      <c r="W131" s="58" t="s">
        <v>213</v>
      </c>
      <c r="X131" s="59" t="s">
        <v>214</v>
      </c>
    </row>
    <row r="132" spans="2:65" s="1" customFormat="1" ht="22.9" customHeight="1">
      <c r="B132" s="30"/>
      <c r="C132" s="62" t="s">
        <v>215</v>
      </c>
      <c r="K132" s="124">
        <f>BK132</f>
        <v>0</v>
      </c>
      <c r="M132" s="30"/>
      <c r="N132" s="60"/>
      <c r="O132" s="51"/>
      <c r="P132" s="51"/>
      <c r="Q132" s="125">
        <f>Q133+Q440</f>
        <v>0</v>
      </c>
      <c r="R132" s="125">
        <f>R133+R440</f>
        <v>0</v>
      </c>
      <c r="S132" s="51"/>
      <c r="T132" s="126">
        <f>T133+T440</f>
        <v>0</v>
      </c>
      <c r="U132" s="51"/>
      <c r="V132" s="126">
        <f>V133+V440</f>
        <v>65.205066000000002</v>
      </c>
      <c r="W132" s="51"/>
      <c r="X132" s="127">
        <f>X133+X440</f>
        <v>16.388399999999997</v>
      </c>
      <c r="AT132" s="15" t="s">
        <v>79</v>
      </c>
      <c r="AU132" s="15" t="s">
        <v>192</v>
      </c>
      <c r="BK132" s="128">
        <f>BK133+BK440</f>
        <v>0</v>
      </c>
    </row>
    <row r="133" spans="2:65" s="11" customFormat="1" ht="25.9" customHeight="1">
      <c r="B133" s="129"/>
      <c r="D133" s="130" t="s">
        <v>79</v>
      </c>
      <c r="E133" s="131" t="s">
        <v>348</v>
      </c>
      <c r="F133" s="131" t="s">
        <v>349</v>
      </c>
      <c r="I133" s="132"/>
      <c r="J133" s="132"/>
      <c r="K133" s="133">
        <f>BK133</f>
        <v>0</v>
      </c>
      <c r="M133" s="129"/>
      <c r="N133" s="134"/>
      <c r="Q133" s="135">
        <f>Q134+Q234+Q238+Q242+Q252+Q262+Q266+Q403+Q436</f>
        <v>0</v>
      </c>
      <c r="R133" s="135">
        <f>R134+R234+R238+R242+R252+R262+R266+R403+R436</f>
        <v>0</v>
      </c>
      <c r="T133" s="136">
        <f>T134+T234+T238+T242+T252+T262+T266+T403+T436</f>
        <v>0</v>
      </c>
      <c r="V133" s="136">
        <f>V134+V234+V238+V242+V252+V262+V266+V403+V436</f>
        <v>65.205066000000002</v>
      </c>
      <c r="X133" s="137">
        <f>X134+X234+X238+X242+X252+X262+X266+X403+X436</f>
        <v>16.388399999999997</v>
      </c>
      <c r="AR133" s="130" t="s">
        <v>87</v>
      </c>
      <c r="AT133" s="138" t="s">
        <v>79</v>
      </c>
      <c r="AU133" s="138" t="s">
        <v>80</v>
      </c>
      <c r="AY133" s="130" t="s">
        <v>219</v>
      </c>
      <c r="BK133" s="139">
        <f>BK134+BK234+BK238+BK242+BK252+BK262+BK266+BK403+BK436</f>
        <v>0</v>
      </c>
    </row>
    <row r="134" spans="2:65" s="11" customFormat="1" ht="22.9" customHeight="1">
      <c r="B134" s="129"/>
      <c r="D134" s="130" t="s">
        <v>79</v>
      </c>
      <c r="E134" s="140" t="s">
        <v>87</v>
      </c>
      <c r="F134" s="140" t="s">
        <v>350</v>
      </c>
      <c r="I134" s="132"/>
      <c r="J134" s="132"/>
      <c r="K134" s="141">
        <f>BK134</f>
        <v>0</v>
      </c>
      <c r="M134" s="129"/>
      <c r="N134" s="134"/>
      <c r="Q134" s="135">
        <f>SUM(Q135:Q233)</f>
        <v>0</v>
      </c>
      <c r="R134" s="135">
        <f>SUM(R135:R233)</f>
        <v>0</v>
      </c>
      <c r="T134" s="136">
        <f>SUM(T135:T233)</f>
        <v>0</v>
      </c>
      <c r="V134" s="136">
        <f>SUM(V135:V233)</f>
        <v>37.877184199999995</v>
      </c>
      <c r="X134" s="137">
        <f>SUM(X135:X233)</f>
        <v>14.140399999999998</v>
      </c>
      <c r="AR134" s="130" t="s">
        <v>87</v>
      </c>
      <c r="AT134" s="138" t="s">
        <v>79</v>
      </c>
      <c r="AU134" s="138" t="s">
        <v>87</v>
      </c>
      <c r="AY134" s="130" t="s">
        <v>219</v>
      </c>
      <c r="BK134" s="139">
        <f>SUM(BK135:BK233)</f>
        <v>0</v>
      </c>
    </row>
    <row r="135" spans="2:65" s="1" customFormat="1" ht="24.2" customHeight="1">
      <c r="B135" s="30"/>
      <c r="C135" s="142" t="s">
        <v>87</v>
      </c>
      <c r="D135" s="142" t="s">
        <v>220</v>
      </c>
      <c r="E135" s="143" t="s">
        <v>351</v>
      </c>
      <c r="F135" s="144" t="s">
        <v>352</v>
      </c>
      <c r="G135" s="145" t="s">
        <v>353</v>
      </c>
      <c r="H135" s="146">
        <v>48.76</v>
      </c>
      <c r="I135" s="147"/>
      <c r="J135" s="147"/>
      <c r="K135" s="148">
        <f>ROUND(P135*H135,2)</f>
        <v>0</v>
      </c>
      <c r="L135" s="149"/>
      <c r="M135" s="30"/>
      <c r="N135" s="150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0</v>
      </c>
      <c r="V135" s="153">
        <f>U135*H135</f>
        <v>0</v>
      </c>
      <c r="W135" s="153">
        <v>0.28999999999999998</v>
      </c>
      <c r="X135" s="154">
        <f>W135*H135</f>
        <v>14.140399999999998</v>
      </c>
      <c r="AR135" s="155" t="s">
        <v>158</v>
      </c>
      <c r="AT135" s="155" t="s">
        <v>220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158</v>
      </c>
      <c r="BM135" s="155" t="s">
        <v>2634</v>
      </c>
    </row>
    <row r="136" spans="2:65" s="1" customFormat="1" ht="39">
      <c r="B136" s="30"/>
      <c r="D136" s="157" t="s">
        <v>226</v>
      </c>
      <c r="F136" s="158" t="s">
        <v>355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2" customFormat="1" ht="11.25">
      <c r="B137" s="161"/>
      <c r="D137" s="157" t="s">
        <v>303</v>
      </c>
      <c r="E137" s="162" t="s">
        <v>1</v>
      </c>
      <c r="F137" s="163" t="s">
        <v>2635</v>
      </c>
      <c r="H137" s="164">
        <v>48.760000000000005</v>
      </c>
      <c r="I137" s="165"/>
      <c r="J137" s="165"/>
      <c r="M137" s="161"/>
      <c r="N137" s="166"/>
      <c r="X137" s="167"/>
      <c r="AT137" s="162" t="s">
        <v>303</v>
      </c>
      <c r="AU137" s="162" t="s">
        <v>93</v>
      </c>
      <c r="AV137" s="12" t="s">
        <v>93</v>
      </c>
      <c r="AW137" s="12" t="s">
        <v>5</v>
      </c>
      <c r="AX137" s="12" t="s">
        <v>87</v>
      </c>
      <c r="AY137" s="162" t="s">
        <v>219</v>
      </c>
    </row>
    <row r="138" spans="2:65" s="1" customFormat="1" ht="16.5" customHeight="1">
      <c r="B138" s="30"/>
      <c r="C138" s="142" t="s">
        <v>93</v>
      </c>
      <c r="D138" s="142" t="s">
        <v>220</v>
      </c>
      <c r="E138" s="143" t="s">
        <v>368</v>
      </c>
      <c r="F138" s="144" t="s">
        <v>369</v>
      </c>
      <c r="G138" s="145" t="s">
        <v>370</v>
      </c>
      <c r="H138" s="146">
        <v>10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7.1900000000000002E-3</v>
      </c>
      <c r="V138" s="153">
        <f>U138*H138</f>
        <v>7.1900000000000006E-2</v>
      </c>
      <c r="W138" s="153">
        <v>0</v>
      </c>
      <c r="X138" s="154">
        <f>W138*H138</f>
        <v>0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2636</v>
      </c>
    </row>
    <row r="139" spans="2:65" s="1" customFormat="1" ht="11.25">
      <c r="B139" s="30"/>
      <c r="D139" s="157" t="s">
        <v>226</v>
      </c>
      <c r="F139" s="158" t="s">
        <v>372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265</v>
      </c>
      <c r="H140" s="164">
        <v>10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150</v>
      </c>
      <c r="D141" s="142" t="s">
        <v>220</v>
      </c>
      <c r="E141" s="143" t="s">
        <v>374</v>
      </c>
      <c r="F141" s="144" t="s">
        <v>375</v>
      </c>
      <c r="G141" s="145" t="s">
        <v>376</v>
      </c>
      <c r="H141" s="146">
        <v>8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4.0000000000000003E-5</v>
      </c>
      <c r="V141" s="153">
        <f>U141*H141</f>
        <v>3.2000000000000003E-4</v>
      </c>
      <c r="W141" s="153">
        <v>0</v>
      </c>
      <c r="X141" s="154">
        <f>W141*H141</f>
        <v>0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2637</v>
      </c>
    </row>
    <row r="142" spans="2:65" s="1" customFormat="1" ht="19.5">
      <c r="B142" s="30"/>
      <c r="D142" s="157" t="s">
        <v>226</v>
      </c>
      <c r="F142" s="158" t="s">
        <v>378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2054</v>
      </c>
      <c r="H143" s="164">
        <v>8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87</v>
      </c>
      <c r="AY143" s="162" t="s">
        <v>219</v>
      </c>
    </row>
    <row r="144" spans="2:65" s="1" customFormat="1" ht="24.2" customHeight="1">
      <c r="B144" s="30"/>
      <c r="C144" s="142" t="s">
        <v>158</v>
      </c>
      <c r="D144" s="142" t="s">
        <v>220</v>
      </c>
      <c r="E144" s="143" t="s">
        <v>380</v>
      </c>
      <c r="F144" s="144" t="s">
        <v>381</v>
      </c>
      <c r="G144" s="145" t="s">
        <v>382</v>
      </c>
      <c r="H144" s="146">
        <v>2</v>
      </c>
      <c r="I144" s="147"/>
      <c r="J144" s="147"/>
      <c r="K144" s="148">
        <f>ROUND(P144*H144,2)</f>
        <v>0</v>
      </c>
      <c r="L144" s="149"/>
      <c r="M144" s="30"/>
      <c r="N144" s="150" t="s">
        <v>1</v>
      </c>
      <c r="O144" s="151" t="s">
        <v>43</v>
      </c>
      <c r="P144" s="152">
        <f>I144+J144</f>
        <v>0</v>
      </c>
      <c r="Q144" s="152">
        <f>ROUND(I144*H144,2)</f>
        <v>0</v>
      </c>
      <c r="R144" s="152">
        <f>ROUND(J144*H144,2)</f>
        <v>0</v>
      </c>
      <c r="T144" s="153">
        <f>S144*H144</f>
        <v>0</v>
      </c>
      <c r="U144" s="153">
        <v>0</v>
      </c>
      <c r="V144" s="153">
        <f>U144*H144</f>
        <v>0</v>
      </c>
      <c r="W144" s="153">
        <v>0</v>
      </c>
      <c r="X144" s="154">
        <f>W144*H144</f>
        <v>0</v>
      </c>
      <c r="AR144" s="155" t="s">
        <v>158</v>
      </c>
      <c r="AT144" s="155" t="s">
        <v>220</v>
      </c>
      <c r="AU144" s="155" t="s">
        <v>93</v>
      </c>
      <c r="AY144" s="15" t="s">
        <v>219</v>
      </c>
      <c r="BE144" s="156">
        <f>IF(O144="základní",K144,0)</f>
        <v>0</v>
      </c>
      <c r="BF144" s="156">
        <f>IF(O144="snížená",K144,0)</f>
        <v>0</v>
      </c>
      <c r="BG144" s="156">
        <f>IF(O144="zákl. přenesená",K144,0)</f>
        <v>0</v>
      </c>
      <c r="BH144" s="156">
        <f>IF(O144="sníž. přenesená",K144,0)</f>
        <v>0</v>
      </c>
      <c r="BI144" s="156">
        <f>IF(O144="nulová",K144,0)</f>
        <v>0</v>
      </c>
      <c r="BJ144" s="15" t="s">
        <v>87</v>
      </c>
      <c r="BK144" s="156">
        <f>ROUND(P144*H144,2)</f>
        <v>0</v>
      </c>
      <c r="BL144" s="15" t="s">
        <v>158</v>
      </c>
      <c r="BM144" s="155" t="s">
        <v>2638</v>
      </c>
    </row>
    <row r="145" spans="2:65" s="1" customFormat="1" ht="19.5">
      <c r="B145" s="30"/>
      <c r="D145" s="157" t="s">
        <v>226</v>
      </c>
      <c r="F145" s="158" t="s">
        <v>384</v>
      </c>
      <c r="I145" s="159"/>
      <c r="J145" s="159"/>
      <c r="M145" s="30"/>
      <c r="N145" s="160"/>
      <c r="X145" s="54"/>
      <c r="AT145" s="15" t="s">
        <v>226</v>
      </c>
      <c r="AU145" s="15" t="s">
        <v>93</v>
      </c>
    </row>
    <row r="146" spans="2:65" s="12" customFormat="1" ht="11.25">
      <c r="B146" s="161"/>
      <c r="D146" s="157" t="s">
        <v>303</v>
      </c>
      <c r="E146" s="162" t="s">
        <v>1</v>
      </c>
      <c r="F146" s="163" t="s">
        <v>93</v>
      </c>
      <c r="H146" s="164">
        <v>2</v>
      </c>
      <c r="I146" s="165"/>
      <c r="J146" s="165"/>
      <c r="M146" s="161"/>
      <c r="N146" s="166"/>
      <c r="X146" s="167"/>
      <c r="AT146" s="162" t="s">
        <v>303</v>
      </c>
      <c r="AU146" s="162" t="s">
        <v>93</v>
      </c>
      <c r="AV146" s="12" t="s">
        <v>93</v>
      </c>
      <c r="AW146" s="12" t="s">
        <v>5</v>
      </c>
      <c r="AX146" s="12" t="s">
        <v>87</v>
      </c>
      <c r="AY146" s="162" t="s">
        <v>219</v>
      </c>
    </row>
    <row r="147" spans="2:65" s="1" customFormat="1" ht="24.2" customHeight="1">
      <c r="B147" s="30"/>
      <c r="C147" s="142" t="s">
        <v>218</v>
      </c>
      <c r="D147" s="142" t="s">
        <v>220</v>
      </c>
      <c r="E147" s="143" t="s">
        <v>386</v>
      </c>
      <c r="F147" s="144" t="s">
        <v>387</v>
      </c>
      <c r="G147" s="145" t="s">
        <v>370</v>
      </c>
      <c r="H147" s="146">
        <v>2</v>
      </c>
      <c r="I147" s="147"/>
      <c r="J147" s="147"/>
      <c r="K147" s="148">
        <f>ROUND(P147*H147,2)</f>
        <v>0</v>
      </c>
      <c r="L147" s="149"/>
      <c r="M147" s="30"/>
      <c r="N147" s="150" t="s">
        <v>1</v>
      </c>
      <c r="O147" s="151" t="s">
        <v>43</v>
      </c>
      <c r="P147" s="152">
        <f>I147+J147</f>
        <v>0</v>
      </c>
      <c r="Q147" s="152">
        <f>ROUND(I147*H147,2)</f>
        <v>0</v>
      </c>
      <c r="R147" s="152">
        <f>ROUND(J147*H147,2)</f>
        <v>0</v>
      </c>
      <c r="T147" s="153">
        <f>S147*H147</f>
        <v>0</v>
      </c>
      <c r="U147" s="153">
        <v>8.6800000000000002E-3</v>
      </c>
      <c r="V147" s="153">
        <f>U147*H147</f>
        <v>1.736E-2</v>
      </c>
      <c r="W147" s="153">
        <v>0</v>
      </c>
      <c r="X147" s="154">
        <f>W147*H147</f>
        <v>0</v>
      </c>
      <c r="AR147" s="155" t="s">
        <v>158</v>
      </c>
      <c r="AT147" s="155" t="s">
        <v>220</v>
      </c>
      <c r="AU147" s="155" t="s">
        <v>93</v>
      </c>
      <c r="AY147" s="15" t="s">
        <v>219</v>
      </c>
      <c r="BE147" s="156">
        <f>IF(O147="základní",K147,0)</f>
        <v>0</v>
      </c>
      <c r="BF147" s="156">
        <f>IF(O147="snížená",K147,0)</f>
        <v>0</v>
      </c>
      <c r="BG147" s="156">
        <f>IF(O147="zákl. přenesená",K147,0)</f>
        <v>0</v>
      </c>
      <c r="BH147" s="156">
        <f>IF(O147="sníž. přenesená",K147,0)</f>
        <v>0</v>
      </c>
      <c r="BI147" s="156">
        <f>IF(O147="nulová",K147,0)</f>
        <v>0</v>
      </c>
      <c r="BJ147" s="15" t="s">
        <v>87</v>
      </c>
      <c r="BK147" s="156">
        <f>ROUND(P147*H147,2)</f>
        <v>0</v>
      </c>
      <c r="BL147" s="15" t="s">
        <v>158</v>
      </c>
      <c r="BM147" s="155" t="s">
        <v>2639</v>
      </c>
    </row>
    <row r="148" spans="2:65" s="1" customFormat="1" ht="58.5">
      <c r="B148" s="30"/>
      <c r="D148" s="157" t="s">
        <v>226</v>
      </c>
      <c r="F148" s="158" t="s">
        <v>389</v>
      </c>
      <c r="I148" s="159"/>
      <c r="J148" s="159"/>
      <c r="M148" s="30"/>
      <c r="N148" s="160"/>
      <c r="X148" s="54"/>
      <c r="AT148" s="15" t="s">
        <v>226</v>
      </c>
      <c r="AU148" s="15" t="s">
        <v>93</v>
      </c>
    </row>
    <row r="149" spans="2:65" s="12" customFormat="1" ht="11.25">
      <c r="B149" s="161"/>
      <c r="D149" s="157" t="s">
        <v>303</v>
      </c>
      <c r="E149" s="162" t="s">
        <v>1</v>
      </c>
      <c r="F149" s="163" t="s">
        <v>93</v>
      </c>
      <c r="H149" s="164">
        <v>2</v>
      </c>
      <c r="I149" s="165"/>
      <c r="J149" s="165"/>
      <c r="M149" s="161"/>
      <c r="N149" s="166"/>
      <c r="X149" s="167"/>
      <c r="AT149" s="162" t="s">
        <v>303</v>
      </c>
      <c r="AU149" s="162" t="s">
        <v>93</v>
      </c>
      <c r="AV149" s="12" t="s">
        <v>93</v>
      </c>
      <c r="AW149" s="12" t="s">
        <v>5</v>
      </c>
      <c r="AX149" s="12" t="s">
        <v>87</v>
      </c>
      <c r="AY149" s="162" t="s">
        <v>219</v>
      </c>
    </row>
    <row r="150" spans="2:65" s="1" customFormat="1" ht="16.5" customHeight="1">
      <c r="B150" s="30"/>
      <c r="C150" s="178" t="s">
        <v>244</v>
      </c>
      <c r="D150" s="178" t="s">
        <v>460</v>
      </c>
      <c r="E150" s="179" t="s">
        <v>588</v>
      </c>
      <c r="F150" s="180" t="s">
        <v>589</v>
      </c>
      <c r="G150" s="181" t="s">
        <v>565</v>
      </c>
      <c r="H150" s="182">
        <v>37.259</v>
      </c>
      <c r="I150" s="183"/>
      <c r="J150" s="184"/>
      <c r="K150" s="185">
        <f>ROUND(P150*H150,2)</f>
        <v>0</v>
      </c>
      <c r="L150" s="184"/>
      <c r="M150" s="186"/>
      <c r="N150" s="187" t="s">
        <v>1</v>
      </c>
      <c r="O150" s="151" t="s">
        <v>43</v>
      </c>
      <c r="P150" s="152">
        <f>I150+J150</f>
        <v>0</v>
      </c>
      <c r="Q150" s="152">
        <f>ROUND(I150*H150,2)</f>
        <v>0</v>
      </c>
      <c r="R150" s="152">
        <f>ROUND(J150*H150,2)</f>
        <v>0</v>
      </c>
      <c r="T150" s="153">
        <f>S150*H150</f>
        <v>0</v>
      </c>
      <c r="U150" s="153">
        <v>1</v>
      </c>
      <c r="V150" s="153">
        <f>U150*H150</f>
        <v>37.259</v>
      </c>
      <c r="W150" s="153">
        <v>0</v>
      </c>
      <c r="X150" s="154">
        <f>W150*H150</f>
        <v>0</v>
      </c>
      <c r="AR150" s="155" t="s">
        <v>254</v>
      </c>
      <c r="AT150" s="155" t="s">
        <v>460</v>
      </c>
      <c r="AU150" s="155" t="s">
        <v>93</v>
      </c>
      <c r="AY150" s="15" t="s">
        <v>219</v>
      </c>
      <c r="BE150" s="156">
        <f>IF(O150="základní",K150,0)</f>
        <v>0</v>
      </c>
      <c r="BF150" s="156">
        <f>IF(O150="snížená",K150,0)</f>
        <v>0</v>
      </c>
      <c r="BG150" s="156">
        <f>IF(O150="zákl. přenesená",K150,0)</f>
        <v>0</v>
      </c>
      <c r="BH150" s="156">
        <f>IF(O150="sníž. přenesená",K150,0)</f>
        <v>0</v>
      </c>
      <c r="BI150" s="156">
        <f>IF(O150="nulová",K150,0)</f>
        <v>0</v>
      </c>
      <c r="BJ150" s="15" t="s">
        <v>87</v>
      </c>
      <c r="BK150" s="156">
        <f>ROUND(P150*H150,2)</f>
        <v>0</v>
      </c>
      <c r="BL150" s="15" t="s">
        <v>158</v>
      </c>
      <c r="BM150" s="155" t="s">
        <v>2640</v>
      </c>
    </row>
    <row r="151" spans="2:65" s="1" customFormat="1" ht="11.25">
      <c r="B151" s="30"/>
      <c r="D151" s="157" t="s">
        <v>226</v>
      </c>
      <c r="F151" s="158" t="s">
        <v>589</v>
      </c>
      <c r="I151" s="159"/>
      <c r="J151" s="159"/>
      <c r="M151" s="30"/>
      <c r="N151" s="160"/>
      <c r="X151" s="54"/>
      <c r="AT151" s="15" t="s">
        <v>226</v>
      </c>
      <c r="AU151" s="15" t="s">
        <v>93</v>
      </c>
    </row>
    <row r="152" spans="2:65" s="12" customFormat="1" ht="11.25">
      <c r="B152" s="161"/>
      <c r="D152" s="157" t="s">
        <v>303</v>
      </c>
      <c r="E152" s="162" t="s">
        <v>1</v>
      </c>
      <c r="F152" s="163" t="s">
        <v>2641</v>
      </c>
      <c r="H152" s="164">
        <v>-4.2932676000000001</v>
      </c>
      <c r="I152" s="165"/>
      <c r="J152" s="165"/>
      <c r="M152" s="161"/>
      <c r="N152" s="166"/>
      <c r="X152" s="167"/>
      <c r="AT152" s="162" t="s">
        <v>303</v>
      </c>
      <c r="AU152" s="162" t="s">
        <v>93</v>
      </c>
      <c r="AV152" s="12" t="s">
        <v>93</v>
      </c>
      <c r="AW152" s="12" t="s">
        <v>5</v>
      </c>
      <c r="AX152" s="12" t="s">
        <v>80</v>
      </c>
      <c r="AY152" s="162" t="s">
        <v>219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2642</v>
      </c>
      <c r="H153" s="164">
        <v>41.552000000000007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80</v>
      </c>
      <c r="AY153" s="162" t="s">
        <v>219</v>
      </c>
    </row>
    <row r="154" spans="2:65" s="13" customFormat="1" ht="11.25">
      <c r="B154" s="171"/>
      <c r="D154" s="157" t="s">
        <v>303</v>
      </c>
      <c r="E154" s="172" t="s">
        <v>1</v>
      </c>
      <c r="F154" s="173" t="s">
        <v>362</v>
      </c>
      <c r="H154" s="174">
        <v>37.258732400000007</v>
      </c>
      <c r="I154" s="175"/>
      <c r="J154" s="175"/>
      <c r="M154" s="171"/>
      <c r="N154" s="176"/>
      <c r="X154" s="177"/>
      <c r="AT154" s="172" t="s">
        <v>303</v>
      </c>
      <c r="AU154" s="172" t="s">
        <v>93</v>
      </c>
      <c r="AV154" s="13" t="s">
        <v>158</v>
      </c>
      <c r="AW154" s="13" t="s">
        <v>4</v>
      </c>
      <c r="AX154" s="13" t="s">
        <v>87</v>
      </c>
      <c r="AY154" s="172" t="s">
        <v>219</v>
      </c>
    </row>
    <row r="155" spans="2:65" s="1" customFormat="1" ht="24.2" customHeight="1">
      <c r="B155" s="30"/>
      <c r="C155" s="142" t="s">
        <v>249</v>
      </c>
      <c r="D155" s="142" t="s">
        <v>220</v>
      </c>
      <c r="E155" s="143" t="s">
        <v>391</v>
      </c>
      <c r="F155" s="144" t="s">
        <v>392</v>
      </c>
      <c r="G155" s="145" t="s">
        <v>370</v>
      </c>
      <c r="H155" s="146">
        <v>10</v>
      </c>
      <c r="I155" s="147"/>
      <c r="J155" s="147"/>
      <c r="K155" s="148">
        <f>ROUND(P155*H155,2)</f>
        <v>0</v>
      </c>
      <c r="L155" s="149"/>
      <c r="M155" s="30"/>
      <c r="N155" s="150" t="s">
        <v>1</v>
      </c>
      <c r="O155" s="151" t="s">
        <v>43</v>
      </c>
      <c r="P155" s="152">
        <f>I155+J155</f>
        <v>0</v>
      </c>
      <c r="Q155" s="152">
        <f>ROUND(I155*H155,2)</f>
        <v>0</v>
      </c>
      <c r="R155" s="152">
        <f>ROUND(J155*H155,2)</f>
        <v>0</v>
      </c>
      <c r="T155" s="153">
        <f>S155*H155</f>
        <v>0</v>
      </c>
      <c r="U155" s="153">
        <v>3.6900000000000002E-2</v>
      </c>
      <c r="V155" s="153">
        <f>U155*H155</f>
        <v>0.36899999999999999</v>
      </c>
      <c r="W155" s="153">
        <v>0</v>
      </c>
      <c r="X155" s="154">
        <f>W155*H155</f>
        <v>0</v>
      </c>
      <c r="AR155" s="155" t="s">
        <v>158</v>
      </c>
      <c r="AT155" s="155" t="s">
        <v>220</v>
      </c>
      <c r="AU155" s="155" t="s">
        <v>93</v>
      </c>
      <c r="AY155" s="15" t="s">
        <v>219</v>
      </c>
      <c r="BE155" s="156">
        <f>IF(O155="základní",K155,0)</f>
        <v>0</v>
      </c>
      <c r="BF155" s="156">
        <f>IF(O155="snížená",K155,0)</f>
        <v>0</v>
      </c>
      <c r="BG155" s="156">
        <f>IF(O155="zákl. přenesená",K155,0)</f>
        <v>0</v>
      </c>
      <c r="BH155" s="156">
        <f>IF(O155="sníž. přenesená",K155,0)</f>
        <v>0</v>
      </c>
      <c r="BI155" s="156">
        <f>IF(O155="nulová",K155,0)</f>
        <v>0</v>
      </c>
      <c r="BJ155" s="15" t="s">
        <v>87</v>
      </c>
      <c r="BK155" s="156">
        <f>ROUND(P155*H155,2)</f>
        <v>0</v>
      </c>
      <c r="BL155" s="15" t="s">
        <v>158</v>
      </c>
      <c r="BM155" s="155" t="s">
        <v>2643</v>
      </c>
    </row>
    <row r="156" spans="2:65" s="1" customFormat="1" ht="58.5">
      <c r="B156" s="30"/>
      <c r="D156" s="157" t="s">
        <v>226</v>
      </c>
      <c r="F156" s="158" t="s">
        <v>394</v>
      </c>
      <c r="I156" s="159"/>
      <c r="J156" s="159"/>
      <c r="M156" s="30"/>
      <c r="N156" s="160"/>
      <c r="X156" s="54"/>
      <c r="AT156" s="15" t="s">
        <v>226</v>
      </c>
      <c r="AU156" s="15" t="s">
        <v>93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265</v>
      </c>
      <c r="H157" s="164">
        <v>10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87</v>
      </c>
      <c r="AY157" s="162" t="s">
        <v>219</v>
      </c>
    </row>
    <row r="158" spans="2:65" s="1" customFormat="1" ht="24.2" customHeight="1">
      <c r="B158" s="30"/>
      <c r="C158" s="142" t="s">
        <v>254</v>
      </c>
      <c r="D158" s="142" t="s">
        <v>220</v>
      </c>
      <c r="E158" s="143" t="s">
        <v>396</v>
      </c>
      <c r="F158" s="144" t="s">
        <v>397</v>
      </c>
      <c r="G158" s="145" t="s">
        <v>398</v>
      </c>
      <c r="H158" s="146">
        <v>12</v>
      </c>
      <c r="I158" s="147"/>
      <c r="J158" s="147"/>
      <c r="K158" s="148">
        <f>ROUND(P158*H158,2)</f>
        <v>0</v>
      </c>
      <c r="L158" s="149"/>
      <c r="M158" s="30"/>
      <c r="N158" s="150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0</v>
      </c>
      <c r="V158" s="153">
        <f>U158*H158</f>
        <v>0</v>
      </c>
      <c r="W158" s="153">
        <v>0</v>
      </c>
      <c r="X158" s="154">
        <f>W158*H158</f>
        <v>0</v>
      </c>
      <c r="AR158" s="155" t="s">
        <v>158</v>
      </c>
      <c r="AT158" s="155" t="s">
        <v>220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158</v>
      </c>
      <c r="BM158" s="155" t="s">
        <v>2644</v>
      </c>
    </row>
    <row r="159" spans="2:65" s="1" customFormat="1" ht="19.5">
      <c r="B159" s="30"/>
      <c r="D159" s="157" t="s">
        <v>226</v>
      </c>
      <c r="F159" s="158" t="s">
        <v>400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2062</v>
      </c>
      <c r="H160" s="164">
        <v>12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87</v>
      </c>
      <c r="AY160" s="162" t="s">
        <v>219</v>
      </c>
    </row>
    <row r="161" spans="2:65" s="1" customFormat="1" ht="33" customHeight="1">
      <c r="B161" s="30"/>
      <c r="C161" s="142" t="s">
        <v>260</v>
      </c>
      <c r="D161" s="142" t="s">
        <v>220</v>
      </c>
      <c r="E161" s="143" t="s">
        <v>1168</v>
      </c>
      <c r="F161" s="144" t="s">
        <v>1169</v>
      </c>
      <c r="G161" s="145" t="s">
        <v>398</v>
      </c>
      <c r="H161" s="146">
        <v>29.637</v>
      </c>
      <c r="I161" s="147"/>
      <c r="J161" s="147"/>
      <c r="K161" s="148">
        <f>ROUND(P161*H161,2)</f>
        <v>0</v>
      </c>
      <c r="L161" s="149"/>
      <c r="M161" s="30"/>
      <c r="N161" s="150" t="s">
        <v>1</v>
      </c>
      <c r="O161" s="151" t="s">
        <v>43</v>
      </c>
      <c r="P161" s="152">
        <f>I161+J161</f>
        <v>0</v>
      </c>
      <c r="Q161" s="152">
        <f>ROUND(I161*H161,2)</f>
        <v>0</v>
      </c>
      <c r="R161" s="152">
        <f>ROUND(J161*H161,2)</f>
        <v>0</v>
      </c>
      <c r="T161" s="153">
        <f>S161*H161</f>
        <v>0</v>
      </c>
      <c r="U161" s="153">
        <v>0</v>
      </c>
      <c r="V161" s="153">
        <f>U161*H161</f>
        <v>0</v>
      </c>
      <c r="W161" s="153">
        <v>0</v>
      </c>
      <c r="X161" s="154">
        <f>W161*H161</f>
        <v>0</v>
      </c>
      <c r="AR161" s="155" t="s">
        <v>158</v>
      </c>
      <c r="AT161" s="155" t="s">
        <v>220</v>
      </c>
      <c r="AU161" s="155" t="s">
        <v>93</v>
      </c>
      <c r="AY161" s="15" t="s">
        <v>219</v>
      </c>
      <c r="BE161" s="156">
        <f>IF(O161="základní",K161,0)</f>
        <v>0</v>
      </c>
      <c r="BF161" s="156">
        <f>IF(O161="snížená",K161,0)</f>
        <v>0</v>
      </c>
      <c r="BG161" s="156">
        <f>IF(O161="zákl. přenesená",K161,0)</f>
        <v>0</v>
      </c>
      <c r="BH161" s="156">
        <f>IF(O161="sníž. přenesená",K161,0)</f>
        <v>0</v>
      </c>
      <c r="BI161" s="156">
        <f>IF(O161="nulová",K161,0)</f>
        <v>0</v>
      </c>
      <c r="BJ161" s="15" t="s">
        <v>87</v>
      </c>
      <c r="BK161" s="156">
        <f>ROUND(P161*H161,2)</f>
        <v>0</v>
      </c>
      <c r="BL161" s="15" t="s">
        <v>158</v>
      </c>
      <c r="BM161" s="155" t="s">
        <v>2645</v>
      </c>
    </row>
    <row r="162" spans="2:65" s="1" customFormat="1" ht="29.25">
      <c r="B162" s="30"/>
      <c r="D162" s="157" t="s">
        <v>226</v>
      </c>
      <c r="F162" s="158" t="s">
        <v>1171</v>
      </c>
      <c r="I162" s="159"/>
      <c r="J162" s="159"/>
      <c r="M162" s="30"/>
      <c r="N162" s="160"/>
      <c r="X162" s="54"/>
      <c r="AT162" s="15" t="s">
        <v>226</v>
      </c>
      <c r="AU162" s="15" t="s">
        <v>93</v>
      </c>
    </row>
    <row r="163" spans="2:65" s="1" customFormat="1" ht="37.9" customHeight="1">
      <c r="B163" s="30"/>
      <c r="C163" s="142" t="s">
        <v>265</v>
      </c>
      <c r="D163" s="142" t="s">
        <v>220</v>
      </c>
      <c r="E163" s="143" t="s">
        <v>428</v>
      </c>
      <c r="F163" s="144" t="s">
        <v>429</v>
      </c>
      <c r="G163" s="145" t="s">
        <v>398</v>
      </c>
      <c r="H163" s="146">
        <v>6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0</v>
      </c>
      <c r="V163" s="153">
        <f>U163*H163</f>
        <v>0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2646</v>
      </c>
    </row>
    <row r="164" spans="2:65" s="1" customFormat="1" ht="39">
      <c r="B164" s="30"/>
      <c r="D164" s="157" t="s">
        <v>226</v>
      </c>
      <c r="F164" s="158" t="s">
        <v>431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244</v>
      </c>
      <c r="H165" s="164">
        <v>6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33" customHeight="1">
      <c r="B166" s="30"/>
      <c r="C166" s="142" t="s">
        <v>270</v>
      </c>
      <c r="D166" s="142" t="s">
        <v>220</v>
      </c>
      <c r="E166" s="143" t="s">
        <v>1175</v>
      </c>
      <c r="F166" s="144" t="s">
        <v>1176</v>
      </c>
      <c r="G166" s="145" t="s">
        <v>398</v>
      </c>
      <c r="H166" s="146">
        <v>31.047000000000001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2647</v>
      </c>
    </row>
    <row r="167" spans="2:65" s="1" customFormat="1" ht="29.25">
      <c r="B167" s="30"/>
      <c r="D167" s="157" t="s">
        <v>226</v>
      </c>
      <c r="F167" s="158" t="s">
        <v>1178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22.5">
      <c r="B168" s="161"/>
      <c r="D168" s="157" t="s">
        <v>303</v>
      </c>
      <c r="E168" s="162" t="s">
        <v>1</v>
      </c>
      <c r="F168" s="163" t="s">
        <v>2648</v>
      </c>
      <c r="H168" s="164">
        <v>35.923000000000002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2649</v>
      </c>
      <c r="H169" s="164">
        <v>-4.8760000000000012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3" customFormat="1" ht="11.25">
      <c r="B170" s="171"/>
      <c r="D170" s="157" t="s">
        <v>303</v>
      </c>
      <c r="E170" s="172" t="s">
        <v>1</v>
      </c>
      <c r="F170" s="173" t="s">
        <v>362</v>
      </c>
      <c r="H170" s="174">
        <v>31.047000000000001</v>
      </c>
      <c r="I170" s="175"/>
      <c r="J170" s="175"/>
      <c r="M170" s="171"/>
      <c r="N170" s="176"/>
      <c r="X170" s="177"/>
      <c r="AT170" s="172" t="s">
        <v>303</v>
      </c>
      <c r="AU170" s="172" t="s">
        <v>93</v>
      </c>
      <c r="AV170" s="13" t="s">
        <v>158</v>
      </c>
      <c r="AW170" s="13" t="s">
        <v>4</v>
      </c>
      <c r="AX170" s="13" t="s">
        <v>87</v>
      </c>
      <c r="AY170" s="172" t="s">
        <v>219</v>
      </c>
    </row>
    <row r="171" spans="2:65" s="1" customFormat="1" ht="33" customHeight="1">
      <c r="B171" s="30"/>
      <c r="C171" s="142" t="s">
        <v>9</v>
      </c>
      <c r="D171" s="142" t="s">
        <v>220</v>
      </c>
      <c r="E171" s="143" t="s">
        <v>444</v>
      </c>
      <c r="F171" s="144" t="s">
        <v>445</v>
      </c>
      <c r="G171" s="145" t="s">
        <v>398</v>
      </c>
      <c r="H171" s="146">
        <v>3.7040000000000002</v>
      </c>
      <c r="I171" s="147"/>
      <c r="J171" s="147"/>
      <c r="K171" s="148">
        <f>ROUND(P171*H171,2)</f>
        <v>0</v>
      </c>
      <c r="L171" s="149"/>
      <c r="M171" s="30"/>
      <c r="N171" s="150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0</v>
      </c>
      <c r="V171" s="153">
        <f>U171*H171</f>
        <v>0</v>
      </c>
      <c r="W171" s="153">
        <v>0</v>
      </c>
      <c r="X171" s="154">
        <f>W171*H171</f>
        <v>0</v>
      </c>
      <c r="AR171" s="155" t="s">
        <v>158</v>
      </c>
      <c r="AT171" s="155" t="s">
        <v>220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2650</v>
      </c>
    </row>
    <row r="172" spans="2:65" s="1" customFormat="1" ht="29.25">
      <c r="B172" s="30"/>
      <c r="D172" s="157" t="s">
        <v>226</v>
      </c>
      <c r="F172" s="158" t="s">
        <v>447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" customFormat="1" ht="33" customHeight="1">
      <c r="B173" s="30"/>
      <c r="C173" s="142" t="s">
        <v>279</v>
      </c>
      <c r="D173" s="142" t="s">
        <v>220</v>
      </c>
      <c r="E173" s="143" t="s">
        <v>450</v>
      </c>
      <c r="F173" s="144" t="s">
        <v>451</v>
      </c>
      <c r="G173" s="145" t="s">
        <v>398</v>
      </c>
      <c r="H173" s="146">
        <v>3.7040000000000002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0</v>
      </c>
      <c r="V173" s="153">
        <f>U173*H173</f>
        <v>0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2651</v>
      </c>
    </row>
    <row r="174" spans="2:65" s="1" customFormat="1" ht="29.25">
      <c r="B174" s="30"/>
      <c r="D174" s="157" t="s">
        <v>226</v>
      </c>
      <c r="F174" s="158" t="s">
        <v>453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" customFormat="1" ht="21.75" customHeight="1">
      <c r="B175" s="30"/>
      <c r="C175" s="142" t="s">
        <v>284</v>
      </c>
      <c r="D175" s="142" t="s">
        <v>220</v>
      </c>
      <c r="E175" s="143" t="s">
        <v>2074</v>
      </c>
      <c r="F175" s="144" t="s">
        <v>2075</v>
      </c>
      <c r="G175" s="145" t="s">
        <v>353</v>
      </c>
      <c r="H175" s="146">
        <v>190.005</v>
      </c>
      <c r="I175" s="147"/>
      <c r="J175" s="147"/>
      <c r="K175" s="148">
        <f>ROUND(P175*H175,2)</f>
        <v>0</v>
      </c>
      <c r="L175" s="149"/>
      <c r="M175" s="30"/>
      <c r="N175" s="150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8.4000000000000003E-4</v>
      </c>
      <c r="V175" s="153">
        <f>U175*H175</f>
        <v>0.1596042</v>
      </c>
      <c r="W175" s="153">
        <v>0</v>
      </c>
      <c r="X175" s="154">
        <f>W175*H175</f>
        <v>0</v>
      </c>
      <c r="AR175" s="155" t="s">
        <v>158</v>
      </c>
      <c r="AT175" s="155" t="s">
        <v>220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158</v>
      </c>
      <c r="BM175" s="155" t="s">
        <v>2652</v>
      </c>
    </row>
    <row r="176" spans="2:65" s="1" customFormat="1" ht="19.5">
      <c r="B176" s="30"/>
      <c r="D176" s="157" t="s">
        <v>226</v>
      </c>
      <c r="F176" s="158" t="s">
        <v>2077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2653</v>
      </c>
      <c r="H177" s="164">
        <v>190.005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87</v>
      </c>
      <c r="AY177" s="162" t="s">
        <v>219</v>
      </c>
    </row>
    <row r="178" spans="2:65" s="1" customFormat="1" ht="24.2" customHeight="1">
      <c r="B178" s="30"/>
      <c r="C178" s="142" t="s">
        <v>291</v>
      </c>
      <c r="D178" s="142" t="s">
        <v>220</v>
      </c>
      <c r="E178" s="143" t="s">
        <v>2079</v>
      </c>
      <c r="F178" s="144" t="s">
        <v>2080</v>
      </c>
      <c r="G178" s="145" t="s">
        <v>353</v>
      </c>
      <c r="H178" s="146">
        <v>190.005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0</v>
      </c>
      <c r="V178" s="153">
        <f>U178*H178</f>
        <v>0</v>
      </c>
      <c r="W178" s="153">
        <v>0</v>
      </c>
      <c r="X178" s="154">
        <f>W178*H178</f>
        <v>0</v>
      </c>
      <c r="AR178" s="155" t="s">
        <v>158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158</v>
      </c>
      <c r="BM178" s="155" t="s">
        <v>2654</v>
      </c>
    </row>
    <row r="179" spans="2:65" s="1" customFormat="1" ht="29.25">
      <c r="B179" s="30"/>
      <c r="D179" s="157" t="s">
        <v>226</v>
      </c>
      <c r="F179" s="158" t="s">
        <v>2082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11.25">
      <c r="B180" s="161"/>
      <c r="D180" s="157" t="s">
        <v>303</v>
      </c>
      <c r="E180" s="162" t="s">
        <v>1</v>
      </c>
      <c r="F180" s="163" t="s">
        <v>2653</v>
      </c>
      <c r="H180" s="164">
        <v>190.005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87</v>
      </c>
      <c r="AY180" s="162" t="s">
        <v>219</v>
      </c>
    </row>
    <row r="181" spans="2:65" s="1" customFormat="1" ht="24.2" customHeight="1">
      <c r="B181" s="30"/>
      <c r="C181" s="142" t="s">
        <v>298</v>
      </c>
      <c r="D181" s="142" t="s">
        <v>220</v>
      </c>
      <c r="E181" s="143" t="s">
        <v>513</v>
      </c>
      <c r="F181" s="144" t="s">
        <v>514</v>
      </c>
      <c r="G181" s="145" t="s">
        <v>398</v>
      </c>
      <c r="H181" s="146">
        <v>133.369</v>
      </c>
      <c r="I181" s="147"/>
      <c r="J181" s="147"/>
      <c r="K181" s="148">
        <f>ROUND(P181*H181,2)</f>
        <v>0</v>
      </c>
      <c r="L181" s="149"/>
      <c r="M181" s="30"/>
      <c r="N181" s="150" t="s">
        <v>1</v>
      </c>
      <c r="O181" s="151" t="s">
        <v>43</v>
      </c>
      <c r="P181" s="152">
        <f>I181+J181</f>
        <v>0</v>
      </c>
      <c r="Q181" s="152">
        <f>ROUND(I181*H181,2)</f>
        <v>0</v>
      </c>
      <c r="R181" s="152">
        <f>ROUND(J181*H181,2)</f>
        <v>0</v>
      </c>
      <c r="T181" s="153">
        <f>S181*H181</f>
        <v>0</v>
      </c>
      <c r="U181" s="153">
        <v>0</v>
      </c>
      <c r="V181" s="153">
        <f>U181*H181</f>
        <v>0</v>
      </c>
      <c r="W181" s="153">
        <v>0</v>
      </c>
      <c r="X181" s="154">
        <f>W181*H181</f>
        <v>0</v>
      </c>
      <c r="AR181" s="155" t="s">
        <v>158</v>
      </c>
      <c r="AT181" s="155" t="s">
        <v>220</v>
      </c>
      <c r="AU181" s="155" t="s">
        <v>93</v>
      </c>
      <c r="AY181" s="15" t="s">
        <v>219</v>
      </c>
      <c r="BE181" s="156">
        <f>IF(O181="základní",K181,0)</f>
        <v>0</v>
      </c>
      <c r="BF181" s="156">
        <f>IF(O181="snížená",K181,0)</f>
        <v>0</v>
      </c>
      <c r="BG181" s="156">
        <f>IF(O181="zákl. přenesená",K181,0)</f>
        <v>0</v>
      </c>
      <c r="BH181" s="156">
        <f>IF(O181="sníž. přenesená",K181,0)</f>
        <v>0</v>
      </c>
      <c r="BI181" s="156">
        <f>IF(O181="nulová",K181,0)</f>
        <v>0</v>
      </c>
      <c r="BJ181" s="15" t="s">
        <v>87</v>
      </c>
      <c r="BK181" s="156">
        <f>ROUND(P181*H181,2)</f>
        <v>0</v>
      </c>
      <c r="BL181" s="15" t="s">
        <v>158</v>
      </c>
      <c r="BM181" s="155" t="s">
        <v>2655</v>
      </c>
    </row>
    <row r="182" spans="2:65" s="1" customFormat="1" ht="39">
      <c r="B182" s="30"/>
      <c r="D182" s="157" t="s">
        <v>226</v>
      </c>
      <c r="F182" s="158" t="s">
        <v>516</v>
      </c>
      <c r="I182" s="159"/>
      <c r="J182" s="159"/>
      <c r="M182" s="30"/>
      <c r="N182" s="160"/>
      <c r="X182" s="54"/>
      <c r="AT182" s="15" t="s">
        <v>226</v>
      </c>
      <c r="AU182" s="15" t="s">
        <v>93</v>
      </c>
    </row>
    <row r="183" spans="2:65" s="12" customFormat="1" ht="22.5">
      <c r="B183" s="161"/>
      <c r="D183" s="157" t="s">
        <v>303</v>
      </c>
      <c r="E183" s="162" t="s">
        <v>1</v>
      </c>
      <c r="F183" s="163" t="s">
        <v>2656</v>
      </c>
      <c r="H183" s="164">
        <v>150.9228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80</v>
      </c>
      <c r="AY183" s="162" t="s">
        <v>219</v>
      </c>
    </row>
    <row r="184" spans="2:65" s="12" customFormat="1" ht="11.25">
      <c r="B184" s="161"/>
      <c r="D184" s="157" t="s">
        <v>303</v>
      </c>
      <c r="E184" s="162" t="s">
        <v>1</v>
      </c>
      <c r="F184" s="163" t="s">
        <v>2657</v>
      </c>
      <c r="H184" s="164">
        <v>-17.553600000000007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80</v>
      </c>
      <c r="AY184" s="162" t="s">
        <v>219</v>
      </c>
    </row>
    <row r="185" spans="2:65" s="13" customFormat="1" ht="11.25">
      <c r="B185" s="171"/>
      <c r="D185" s="157" t="s">
        <v>303</v>
      </c>
      <c r="E185" s="172" t="s">
        <v>1</v>
      </c>
      <c r="F185" s="173" t="s">
        <v>362</v>
      </c>
      <c r="H185" s="174">
        <v>133.36919999999998</v>
      </c>
      <c r="I185" s="175"/>
      <c r="J185" s="175"/>
      <c r="M185" s="171"/>
      <c r="N185" s="176"/>
      <c r="X185" s="177"/>
      <c r="AT185" s="172" t="s">
        <v>303</v>
      </c>
      <c r="AU185" s="172" t="s">
        <v>93</v>
      </c>
      <c r="AV185" s="13" t="s">
        <v>158</v>
      </c>
      <c r="AW185" s="13" t="s">
        <v>4</v>
      </c>
      <c r="AX185" s="13" t="s">
        <v>87</v>
      </c>
      <c r="AY185" s="172" t="s">
        <v>219</v>
      </c>
    </row>
    <row r="186" spans="2:65" s="1" customFormat="1" ht="24.2" customHeight="1">
      <c r="B186" s="30"/>
      <c r="C186" s="142" t="s">
        <v>306</v>
      </c>
      <c r="D186" s="142" t="s">
        <v>220</v>
      </c>
      <c r="E186" s="143" t="s">
        <v>521</v>
      </c>
      <c r="F186" s="144" t="s">
        <v>522</v>
      </c>
      <c r="G186" s="145" t="s">
        <v>398</v>
      </c>
      <c r="H186" s="146">
        <v>14.819000000000001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2658</v>
      </c>
    </row>
    <row r="187" spans="2:65" s="1" customFormat="1" ht="39">
      <c r="B187" s="30"/>
      <c r="D187" s="157" t="s">
        <v>226</v>
      </c>
      <c r="F187" s="158" t="s">
        <v>524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2659</v>
      </c>
      <c r="H188" s="164">
        <v>16.769200000000001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2660</v>
      </c>
      <c r="H189" s="164">
        <v>-1.9504000000000006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14.818800000000001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33" customHeight="1">
      <c r="B191" s="30"/>
      <c r="C191" s="142" t="s">
        <v>313</v>
      </c>
      <c r="D191" s="142" t="s">
        <v>220</v>
      </c>
      <c r="E191" s="143" t="s">
        <v>529</v>
      </c>
      <c r="F191" s="144" t="s">
        <v>530</v>
      </c>
      <c r="G191" s="145" t="s">
        <v>398</v>
      </c>
      <c r="H191" s="146">
        <v>133.369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2661</v>
      </c>
    </row>
    <row r="192" spans="2:65" s="1" customFormat="1" ht="39">
      <c r="B192" s="30"/>
      <c r="D192" s="157" t="s">
        <v>226</v>
      </c>
      <c r="F192" s="158" t="s">
        <v>532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2656</v>
      </c>
      <c r="H193" s="164">
        <v>150.9228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2657</v>
      </c>
      <c r="H194" s="164">
        <v>-17.553600000000007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3" customFormat="1" ht="11.25">
      <c r="B195" s="171"/>
      <c r="D195" s="157" t="s">
        <v>303</v>
      </c>
      <c r="E195" s="172" t="s">
        <v>1</v>
      </c>
      <c r="F195" s="173" t="s">
        <v>362</v>
      </c>
      <c r="H195" s="174">
        <v>133.36919999999998</v>
      </c>
      <c r="I195" s="175"/>
      <c r="J195" s="175"/>
      <c r="M195" s="171"/>
      <c r="N195" s="176"/>
      <c r="X195" s="177"/>
      <c r="AT195" s="172" t="s">
        <v>303</v>
      </c>
      <c r="AU195" s="172" t="s">
        <v>93</v>
      </c>
      <c r="AV195" s="13" t="s">
        <v>158</v>
      </c>
      <c r="AW195" s="13" t="s">
        <v>4</v>
      </c>
      <c r="AX195" s="13" t="s">
        <v>87</v>
      </c>
      <c r="AY195" s="172" t="s">
        <v>219</v>
      </c>
    </row>
    <row r="196" spans="2:65" s="1" customFormat="1" ht="33" customHeight="1">
      <c r="B196" s="30"/>
      <c r="C196" s="142" t="s">
        <v>318</v>
      </c>
      <c r="D196" s="142" t="s">
        <v>220</v>
      </c>
      <c r="E196" s="143" t="s">
        <v>534</v>
      </c>
      <c r="F196" s="144" t="s">
        <v>535</v>
      </c>
      <c r="G196" s="145" t="s">
        <v>398</v>
      </c>
      <c r="H196" s="146">
        <v>14.819000000000001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2662</v>
      </c>
    </row>
    <row r="197" spans="2:65" s="1" customFormat="1" ht="39">
      <c r="B197" s="30"/>
      <c r="D197" s="157" t="s">
        <v>226</v>
      </c>
      <c r="F197" s="158" t="s">
        <v>537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2659</v>
      </c>
      <c r="H198" s="164">
        <v>16.769200000000001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2660</v>
      </c>
      <c r="H199" s="164">
        <v>-1.9504000000000006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14.818800000000001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7.9" customHeight="1">
      <c r="B201" s="30"/>
      <c r="C201" s="142" t="s">
        <v>323</v>
      </c>
      <c r="D201" s="142" t="s">
        <v>220</v>
      </c>
      <c r="E201" s="143" t="s">
        <v>1034</v>
      </c>
      <c r="F201" s="144" t="s">
        <v>1035</v>
      </c>
      <c r="G201" s="145" t="s">
        <v>398</v>
      </c>
      <c r="H201" s="146">
        <v>29.312000000000001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2663</v>
      </c>
    </row>
    <row r="202" spans="2:65" s="1" customFormat="1" ht="39">
      <c r="B202" s="30"/>
      <c r="D202" s="157" t="s">
        <v>226</v>
      </c>
      <c r="F202" s="158" t="s">
        <v>1037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11.25">
      <c r="B203" s="161"/>
      <c r="D203" s="157" t="s">
        <v>303</v>
      </c>
      <c r="E203" s="162" t="s">
        <v>1</v>
      </c>
      <c r="F203" s="163" t="s">
        <v>2664</v>
      </c>
      <c r="H203" s="164">
        <v>29.312000000000001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87</v>
      </c>
      <c r="AY203" s="162" t="s">
        <v>219</v>
      </c>
    </row>
    <row r="204" spans="2:65" s="1" customFormat="1" ht="37.9" customHeight="1">
      <c r="B204" s="30"/>
      <c r="C204" s="142" t="s">
        <v>8</v>
      </c>
      <c r="D204" s="142" t="s">
        <v>220</v>
      </c>
      <c r="E204" s="143" t="s">
        <v>1039</v>
      </c>
      <c r="F204" s="144" t="s">
        <v>1040</v>
      </c>
      <c r="G204" s="145" t="s">
        <v>398</v>
      </c>
      <c r="H204" s="146">
        <v>7.41</v>
      </c>
      <c r="I204" s="147"/>
      <c r="J204" s="147"/>
      <c r="K204" s="148">
        <f>ROUND(P204*H204,2)</f>
        <v>0</v>
      </c>
      <c r="L204" s="149"/>
      <c r="M204" s="30"/>
      <c r="N204" s="150" t="s">
        <v>1</v>
      </c>
      <c r="O204" s="151" t="s">
        <v>43</v>
      </c>
      <c r="P204" s="152">
        <f>I204+J204</f>
        <v>0</v>
      </c>
      <c r="Q204" s="152">
        <f>ROUND(I204*H204,2)</f>
        <v>0</v>
      </c>
      <c r="R204" s="152">
        <f>ROUND(J204*H204,2)</f>
        <v>0</v>
      </c>
      <c r="T204" s="153">
        <f>S204*H204</f>
        <v>0</v>
      </c>
      <c r="U204" s="153">
        <v>0</v>
      </c>
      <c r="V204" s="153">
        <f>U204*H204</f>
        <v>0</v>
      </c>
      <c r="W204" s="153">
        <v>0</v>
      </c>
      <c r="X204" s="154">
        <f>W204*H204</f>
        <v>0</v>
      </c>
      <c r="AR204" s="155" t="s">
        <v>158</v>
      </c>
      <c r="AT204" s="155" t="s">
        <v>220</v>
      </c>
      <c r="AU204" s="155" t="s">
        <v>93</v>
      </c>
      <c r="AY204" s="15" t="s">
        <v>219</v>
      </c>
      <c r="BE204" s="156">
        <f>IF(O204="základní",K204,0)</f>
        <v>0</v>
      </c>
      <c r="BF204" s="156">
        <f>IF(O204="snížená",K204,0)</f>
        <v>0</v>
      </c>
      <c r="BG204" s="156">
        <f>IF(O204="zákl. přenesená",K204,0)</f>
        <v>0</v>
      </c>
      <c r="BH204" s="156">
        <f>IF(O204="sníž. přenesená",K204,0)</f>
        <v>0</v>
      </c>
      <c r="BI204" s="156">
        <f>IF(O204="nulová",K204,0)</f>
        <v>0</v>
      </c>
      <c r="BJ204" s="15" t="s">
        <v>87</v>
      </c>
      <c r="BK204" s="156">
        <f>ROUND(P204*H204,2)</f>
        <v>0</v>
      </c>
      <c r="BL204" s="15" t="s">
        <v>158</v>
      </c>
      <c r="BM204" s="155" t="s">
        <v>2665</v>
      </c>
    </row>
    <row r="205" spans="2:65" s="1" customFormat="1" ht="39">
      <c r="B205" s="30"/>
      <c r="D205" s="157" t="s">
        <v>226</v>
      </c>
      <c r="F205" s="158" t="s">
        <v>1042</v>
      </c>
      <c r="I205" s="159"/>
      <c r="J205" s="159"/>
      <c r="M205" s="30"/>
      <c r="N205" s="160"/>
      <c r="X205" s="54"/>
      <c r="AT205" s="15" t="s">
        <v>226</v>
      </c>
      <c r="AU205" s="15" t="s">
        <v>93</v>
      </c>
    </row>
    <row r="206" spans="2:65" s="1" customFormat="1" ht="24.2" customHeight="1">
      <c r="B206" s="30"/>
      <c r="C206" s="142" t="s">
        <v>464</v>
      </c>
      <c r="D206" s="142" t="s">
        <v>220</v>
      </c>
      <c r="E206" s="143" t="s">
        <v>1043</v>
      </c>
      <c r="F206" s="144" t="s">
        <v>1044</v>
      </c>
      <c r="G206" s="145" t="s">
        <v>398</v>
      </c>
      <c r="H206" s="146">
        <v>133.369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2666</v>
      </c>
    </row>
    <row r="207" spans="2:65" s="1" customFormat="1" ht="29.25">
      <c r="B207" s="30"/>
      <c r="D207" s="157" t="s">
        <v>226</v>
      </c>
      <c r="F207" s="158" t="s">
        <v>1046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22.5">
      <c r="B208" s="161"/>
      <c r="D208" s="157" t="s">
        <v>303</v>
      </c>
      <c r="E208" s="162" t="s">
        <v>1</v>
      </c>
      <c r="F208" s="163" t="s">
        <v>2656</v>
      </c>
      <c r="H208" s="164">
        <v>150.9228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80</v>
      </c>
      <c r="AY208" s="162" t="s">
        <v>219</v>
      </c>
    </row>
    <row r="209" spans="2:65" s="12" customFormat="1" ht="11.25">
      <c r="B209" s="161"/>
      <c r="D209" s="157" t="s">
        <v>303</v>
      </c>
      <c r="E209" s="162" t="s">
        <v>1</v>
      </c>
      <c r="F209" s="163" t="s">
        <v>2657</v>
      </c>
      <c r="H209" s="164">
        <v>-17.553600000000007</v>
      </c>
      <c r="I209" s="165"/>
      <c r="J209" s="165"/>
      <c r="M209" s="161"/>
      <c r="N209" s="166"/>
      <c r="X209" s="167"/>
      <c r="AT209" s="162" t="s">
        <v>303</v>
      </c>
      <c r="AU209" s="162" t="s">
        <v>93</v>
      </c>
      <c r="AV209" s="12" t="s">
        <v>93</v>
      </c>
      <c r="AW209" s="12" t="s">
        <v>5</v>
      </c>
      <c r="AX209" s="12" t="s">
        <v>80</v>
      </c>
      <c r="AY209" s="162" t="s">
        <v>219</v>
      </c>
    </row>
    <row r="210" spans="2:65" s="13" customFormat="1" ht="11.25">
      <c r="B210" s="171"/>
      <c r="D210" s="157" t="s">
        <v>303</v>
      </c>
      <c r="E210" s="172" t="s">
        <v>1</v>
      </c>
      <c r="F210" s="173" t="s">
        <v>362</v>
      </c>
      <c r="H210" s="174">
        <v>133.36919999999998</v>
      </c>
      <c r="I210" s="175"/>
      <c r="J210" s="175"/>
      <c r="M210" s="171"/>
      <c r="N210" s="176"/>
      <c r="X210" s="177"/>
      <c r="AT210" s="172" t="s">
        <v>303</v>
      </c>
      <c r="AU210" s="172" t="s">
        <v>93</v>
      </c>
      <c r="AV210" s="13" t="s">
        <v>158</v>
      </c>
      <c r="AW210" s="13" t="s">
        <v>4</v>
      </c>
      <c r="AX210" s="13" t="s">
        <v>87</v>
      </c>
      <c r="AY210" s="172" t="s">
        <v>219</v>
      </c>
    </row>
    <row r="211" spans="2:65" s="1" customFormat="1" ht="24.2" customHeight="1">
      <c r="B211" s="30"/>
      <c r="C211" s="142" t="s">
        <v>470</v>
      </c>
      <c r="D211" s="142" t="s">
        <v>220</v>
      </c>
      <c r="E211" s="143" t="s">
        <v>550</v>
      </c>
      <c r="F211" s="144" t="s">
        <v>551</v>
      </c>
      <c r="G211" s="145" t="s">
        <v>398</v>
      </c>
      <c r="H211" s="146">
        <v>14.819000000000001</v>
      </c>
      <c r="I211" s="147"/>
      <c r="J211" s="147"/>
      <c r="K211" s="148">
        <f>ROUND(P211*H211,2)</f>
        <v>0</v>
      </c>
      <c r="L211" s="149"/>
      <c r="M211" s="30"/>
      <c r="N211" s="150" t="s">
        <v>1</v>
      </c>
      <c r="O211" s="151" t="s">
        <v>43</v>
      </c>
      <c r="P211" s="152">
        <f>I211+J211</f>
        <v>0</v>
      </c>
      <c r="Q211" s="152">
        <f>ROUND(I211*H211,2)</f>
        <v>0</v>
      </c>
      <c r="R211" s="152">
        <f>ROUND(J211*H211,2)</f>
        <v>0</v>
      </c>
      <c r="T211" s="153">
        <f>S211*H211</f>
        <v>0</v>
      </c>
      <c r="U211" s="153">
        <v>0</v>
      </c>
      <c r="V211" s="153">
        <f>U211*H211</f>
        <v>0</v>
      </c>
      <c r="W211" s="153">
        <v>0</v>
      </c>
      <c r="X211" s="154">
        <f>W211*H211</f>
        <v>0</v>
      </c>
      <c r="AR211" s="155" t="s">
        <v>158</v>
      </c>
      <c r="AT211" s="155" t="s">
        <v>220</v>
      </c>
      <c r="AU211" s="155" t="s">
        <v>93</v>
      </c>
      <c r="AY211" s="15" t="s">
        <v>219</v>
      </c>
      <c r="BE211" s="156">
        <f>IF(O211="základní",K211,0)</f>
        <v>0</v>
      </c>
      <c r="BF211" s="156">
        <f>IF(O211="snížená",K211,0)</f>
        <v>0</v>
      </c>
      <c r="BG211" s="156">
        <f>IF(O211="zákl. přenesená",K211,0)</f>
        <v>0</v>
      </c>
      <c r="BH211" s="156">
        <f>IF(O211="sníž. přenesená",K211,0)</f>
        <v>0</v>
      </c>
      <c r="BI211" s="156">
        <f>IF(O211="nulová",K211,0)</f>
        <v>0</v>
      </c>
      <c r="BJ211" s="15" t="s">
        <v>87</v>
      </c>
      <c r="BK211" s="156">
        <f>ROUND(P211*H211,2)</f>
        <v>0</v>
      </c>
      <c r="BL211" s="15" t="s">
        <v>158</v>
      </c>
      <c r="BM211" s="155" t="s">
        <v>2667</v>
      </c>
    </row>
    <row r="212" spans="2:65" s="1" customFormat="1" ht="29.25">
      <c r="B212" s="30"/>
      <c r="D212" s="157" t="s">
        <v>226</v>
      </c>
      <c r="F212" s="158" t="s">
        <v>553</v>
      </c>
      <c r="I212" s="159"/>
      <c r="J212" s="159"/>
      <c r="M212" s="30"/>
      <c r="N212" s="160"/>
      <c r="X212" s="54"/>
      <c r="AT212" s="15" t="s">
        <v>226</v>
      </c>
      <c r="AU212" s="15" t="s">
        <v>93</v>
      </c>
    </row>
    <row r="213" spans="2:65" s="12" customFormat="1" ht="22.5">
      <c r="B213" s="161"/>
      <c r="D213" s="157" t="s">
        <v>303</v>
      </c>
      <c r="E213" s="162" t="s">
        <v>1</v>
      </c>
      <c r="F213" s="163" t="s">
        <v>2659</v>
      </c>
      <c r="H213" s="164">
        <v>16.769200000000001</v>
      </c>
      <c r="I213" s="165"/>
      <c r="J213" s="165"/>
      <c r="M213" s="161"/>
      <c r="N213" s="166"/>
      <c r="X213" s="167"/>
      <c r="AT213" s="162" t="s">
        <v>303</v>
      </c>
      <c r="AU213" s="162" t="s">
        <v>93</v>
      </c>
      <c r="AV213" s="12" t="s">
        <v>93</v>
      </c>
      <c r="AW213" s="12" t="s">
        <v>5</v>
      </c>
      <c r="AX213" s="12" t="s">
        <v>80</v>
      </c>
      <c r="AY213" s="162" t="s">
        <v>219</v>
      </c>
    </row>
    <row r="214" spans="2:65" s="12" customFormat="1" ht="11.25">
      <c r="B214" s="161"/>
      <c r="D214" s="157" t="s">
        <v>303</v>
      </c>
      <c r="E214" s="162" t="s">
        <v>1</v>
      </c>
      <c r="F214" s="163" t="s">
        <v>2660</v>
      </c>
      <c r="H214" s="164">
        <v>-1.9504000000000006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80</v>
      </c>
      <c r="AY214" s="162" t="s">
        <v>219</v>
      </c>
    </row>
    <row r="215" spans="2:65" s="13" customFormat="1" ht="11.25">
      <c r="B215" s="171"/>
      <c r="D215" s="157" t="s">
        <v>303</v>
      </c>
      <c r="E215" s="172" t="s">
        <v>1</v>
      </c>
      <c r="F215" s="173" t="s">
        <v>362</v>
      </c>
      <c r="H215" s="174">
        <v>14.818800000000001</v>
      </c>
      <c r="I215" s="175"/>
      <c r="J215" s="175"/>
      <c r="M215" s="171"/>
      <c r="N215" s="176"/>
      <c r="X215" s="177"/>
      <c r="AT215" s="172" t="s">
        <v>303</v>
      </c>
      <c r="AU215" s="172" t="s">
        <v>93</v>
      </c>
      <c r="AV215" s="13" t="s">
        <v>158</v>
      </c>
      <c r="AW215" s="13" t="s">
        <v>4</v>
      </c>
      <c r="AX215" s="13" t="s">
        <v>87</v>
      </c>
      <c r="AY215" s="172" t="s">
        <v>219</v>
      </c>
    </row>
    <row r="216" spans="2:65" s="1" customFormat="1" ht="16.5" customHeight="1">
      <c r="B216" s="30"/>
      <c r="C216" s="142" t="s">
        <v>474</v>
      </c>
      <c r="D216" s="142" t="s">
        <v>220</v>
      </c>
      <c r="E216" s="143" t="s">
        <v>556</v>
      </c>
      <c r="F216" s="144" t="s">
        <v>557</v>
      </c>
      <c r="G216" s="145" t="s">
        <v>398</v>
      </c>
      <c r="H216" s="146">
        <v>36.722000000000001</v>
      </c>
      <c r="I216" s="147"/>
      <c r="J216" s="147"/>
      <c r="K216" s="148">
        <f>ROUND(P216*H216,2)</f>
        <v>0</v>
      </c>
      <c r="L216" s="149"/>
      <c r="M216" s="30"/>
      <c r="N216" s="150" t="s">
        <v>1</v>
      </c>
      <c r="O216" s="151" t="s">
        <v>43</v>
      </c>
      <c r="P216" s="152">
        <f>I216+J216</f>
        <v>0</v>
      </c>
      <c r="Q216" s="152">
        <f>ROUND(I216*H216,2)</f>
        <v>0</v>
      </c>
      <c r="R216" s="152">
        <f>ROUND(J216*H216,2)</f>
        <v>0</v>
      </c>
      <c r="T216" s="153">
        <f>S216*H216</f>
        <v>0</v>
      </c>
      <c r="U216" s="153">
        <v>0</v>
      </c>
      <c r="V216" s="153">
        <f>U216*H216</f>
        <v>0</v>
      </c>
      <c r="W216" s="153">
        <v>0</v>
      </c>
      <c r="X216" s="154">
        <f>W216*H216</f>
        <v>0</v>
      </c>
      <c r="AR216" s="155" t="s">
        <v>158</v>
      </c>
      <c r="AT216" s="155" t="s">
        <v>220</v>
      </c>
      <c r="AU216" s="155" t="s">
        <v>93</v>
      </c>
      <c r="AY216" s="15" t="s">
        <v>219</v>
      </c>
      <c r="BE216" s="156">
        <f>IF(O216="základní",K216,0)</f>
        <v>0</v>
      </c>
      <c r="BF216" s="156">
        <f>IF(O216="snížená",K216,0)</f>
        <v>0</v>
      </c>
      <c r="BG216" s="156">
        <f>IF(O216="zákl. přenesená",K216,0)</f>
        <v>0</v>
      </c>
      <c r="BH216" s="156">
        <f>IF(O216="sníž. přenesená",K216,0)</f>
        <v>0</v>
      </c>
      <c r="BI216" s="156">
        <f>IF(O216="nulová",K216,0)</f>
        <v>0</v>
      </c>
      <c r="BJ216" s="15" t="s">
        <v>87</v>
      </c>
      <c r="BK216" s="156">
        <f>ROUND(P216*H216,2)</f>
        <v>0</v>
      </c>
      <c r="BL216" s="15" t="s">
        <v>158</v>
      </c>
      <c r="BM216" s="155" t="s">
        <v>2668</v>
      </c>
    </row>
    <row r="217" spans="2:65" s="1" customFormat="1" ht="19.5">
      <c r="B217" s="30"/>
      <c r="D217" s="157" t="s">
        <v>226</v>
      </c>
      <c r="F217" s="158" t="s">
        <v>559</v>
      </c>
      <c r="I217" s="159"/>
      <c r="J217" s="159"/>
      <c r="M217" s="30"/>
      <c r="N217" s="160"/>
      <c r="X217" s="54"/>
      <c r="AT217" s="15" t="s">
        <v>226</v>
      </c>
      <c r="AU217" s="15" t="s">
        <v>93</v>
      </c>
    </row>
    <row r="218" spans="2:65" s="12" customFormat="1" ht="11.25">
      <c r="B218" s="161"/>
      <c r="D218" s="157" t="s">
        <v>303</v>
      </c>
      <c r="E218" s="162" t="s">
        <v>1</v>
      </c>
      <c r="F218" s="163" t="s">
        <v>2669</v>
      </c>
      <c r="H218" s="164">
        <v>36.722000000000001</v>
      </c>
      <c r="I218" s="165"/>
      <c r="J218" s="165"/>
      <c r="M218" s="161"/>
      <c r="N218" s="166"/>
      <c r="X218" s="167"/>
      <c r="AT218" s="162" t="s">
        <v>303</v>
      </c>
      <c r="AU218" s="162" t="s">
        <v>93</v>
      </c>
      <c r="AV218" s="12" t="s">
        <v>93</v>
      </c>
      <c r="AW218" s="12" t="s">
        <v>5</v>
      </c>
      <c r="AX218" s="12" t="s">
        <v>87</v>
      </c>
      <c r="AY218" s="162" t="s">
        <v>219</v>
      </c>
    </row>
    <row r="219" spans="2:65" s="1" customFormat="1" ht="33" customHeight="1">
      <c r="B219" s="30"/>
      <c r="C219" s="142" t="s">
        <v>480</v>
      </c>
      <c r="D219" s="142" t="s">
        <v>220</v>
      </c>
      <c r="E219" s="143" t="s">
        <v>563</v>
      </c>
      <c r="F219" s="144" t="s">
        <v>564</v>
      </c>
      <c r="G219" s="145" t="s">
        <v>565</v>
      </c>
      <c r="H219" s="146">
        <v>73.444000000000003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2670</v>
      </c>
    </row>
    <row r="220" spans="2:65" s="1" customFormat="1" ht="29.25">
      <c r="B220" s="30"/>
      <c r="D220" s="157" t="s">
        <v>226</v>
      </c>
      <c r="F220" s="158" t="s">
        <v>567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11.25">
      <c r="B221" s="161"/>
      <c r="D221" s="157" t="s">
        <v>303</v>
      </c>
      <c r="E221" s="162" t="s">
        <v>1</v>
      </c>
      <c r="F221" s="163" t="s">
        <v>2671</v>
      </c>
      <c r="H221" s="164">
        <v>73.444000000000003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87</v>
      </c>
      <c r="AY221" s="162" t="s">
        <v>219</v>
      </c>
    </row>
    <row r="222" spans="2:65" s="1" customFormat="1" ht="24.2" customHeight="1">
      <c r="B222" s="30"/>
      <c r="C222" s="142" t="s">
        <v>485</v>
      </c>
      <c r="D222" s="142" t="s">
        <v>220</v>
      </c>
      <c r="E222" s="143" t="s">
        <v>570</v>
      </c>
      <c r="F222" s="144" t="s">
        <v>571</v>
      </c>
      <c r="G222" s="145" t="s">
        <v>398</v>
      </c>
      <c r="H222" s="146">
        <v>47.624000000000002</v>
      </c>
      <c r="I222" s="147"/>
      <c r="J222" s="147"/>
      <c r="K222" s="148">
        <f>ROUND(P222*H222,2)</f>
        <v>0</v>
      </c>
      <c r="L222" s="149"/>
      <c r="M222" s="30"/>
      <c r="N222" s="150" t="s">
        <v>1</v>
      </c>
      <c r="O222" s="151" t="s">
        <v>43</v>
      </c>
      <c r="P222" s="152">
        <f>I222+J222</f>
        <v>0</v>
      </c>
      <c r="Q222" s="152">
        <f>ROUND(I222*H222,2)</f>
        <v>0</v>
      </c>
      <c r="R222" s="152">
        <f>ROUND(J222*H222,2)</f>
        <v>0</v>
      </c>
      <c r="T222" s="153">
        <f>S222*H222</f>
        <v>0</v>
      </c>
      <c r="U222" s="153">
        <v>0</v>
      </c>
      <c r="V222" s="153">
        <f>U222*H222</f>
        <v>0</v>
      </c>
      <c r="W222" s="153">
        <v>0</v>
      </c>
      <c r="X222" s="154">
        <f>W222*H222</f>
        <v>0</v>
      </c>
      <c r="AR222" s="155" t="s">
        <v>158</v>
      </c>
      <c r="AT222" s="155" t="s">
        <v>220</v>
      </c>
      <c r="AU222" s="155" t="s">
        <v>93</v>
      </c>
      <c r="AY222" s="15" t="s">
        <v>219</v>
      </c>
      <c r="BE222" s="156">
        <f>IF(O222="základní",K222,0)</f>
        <v>0</v>
      </c>
      <c r="BF222" s="156">
        <f>IF(O222="snížená",K222,0)</f>
        <v>0</v>
      </c>
      <c r="BG222" s="156">
        <f>IF(O222="zákl. přenesená",K222,0)</f>
        <v>0</v>
      </c>
      <c r="BH222" s="156">
        <f>IF(O222="sníž. přenesená",K222,0)</f>
        <v>0</v>
      </c>
      <c r="BI222" s="156">
        <f>IF(O222="nulová",K222,0)</f>
        <v>0</v>
      </c>
      <c r="BJ222" s="15" t="s">
        <v>87</v>
      </c>
      <c r="BK222" s="156">
        <f>ROUND(P222*H222,2)</f>
        <v>0</v>
      </c>
      <c r="BL222" s="15" t="s">
        <v>158</v>
      </c>
      <c r="BM222" s="155" t="s">
        <v>2672</v>
      </c>
    </row>
    <row r="223" spans="2:65" s="1" customFormat="1" ht="29.25">
      <c r="B223" s="30"/>
      <c r="D223" s="157" t="s">
        <v>226</v>
      </c>
      <c r="F223" s="158" t="s">
        <v>573</v>
      </c>
      <c r="I223" s="159"/>
      <c r="J223" s="159"/>
      <c r="M223" s="30"/>
      <c r="N223" s="160"/>
      <c r="X223" s="54"/>
      <c r="AT223" s="15" t="s">
        <v>226</v>
      </c>
      <c r="AU223" s="15" t="s">
        <v>93</v>
      </c>
    </row>
    <row r="224" spans="2:65" s="12" customFormat="1" ht="22.5">
      <c r="B224" s="161"/>
      <c r="D224" s="157" t="s">
        <v>303</v>
      </c>
      <c r="E224" s="162" t="s">
        <v>1</v>
      </c>
      <c r="F224" s="163" t="s">
        <v>2673</v>
      </c>
      <c r="H224" s="164">
        <v>83.846000000000004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80</v>
      </c>
      <c r="AY224" s="162" t="s">
        <v>219</v>
      </c>
    </row>
    <row r="225" spans="2:65" s="12" customFormat="1" ht="11.25">
      <c r="B225" s="161"/>
      <c r="D225" s="157" t="s">
        <v>303</v>
      </c>
      <c r="E225" s="162" t="s">
        <v>1</v>
      </c>
      <c r="F225" s="163" t="s">
        <v>2674</v>
      </c>
      <c r="H225" s="164">
        <v>-9.7520000000000024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2675</v>
      </c>
      <c r="H226" s="164">
        <v>-25.970000000000002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2" customFormat="1" ht="11.25">
      <c r="B227" s="161"/>
      <c r="D227" s="157" t="s">
        <v>303</v>
      </c>
      <c r="E227" s="162" t="s">
        <v>1</v>
      </c>
      <c r="F227" s="163" t="s">
        <v>1345</v>
      </c>
      <c r="H227" s="164">
        <v>-0.5</v>
      </c>
      <c r="I227" s="165"/>
      <c r="J227" s="165"/>
      <c r="M227" s="161"/>
      <c r="N227" s="166"/>
      <c r="X227" s="167"/>
      <c r="AT227" s="162" t="s">
        <v>303</v>
      </c>
      <c r="AU227" s="162" t="s">
        <v>93</v>
      </c>
      <c r="AV227" s="12" t="s">
        <v>93</v>
      </c>
      <c r="AW227" s="12" t="s">
        <v>5</v>
      </c>
      <c r="AX227" s="12" t="s">
        <v>80</v>
      </c>
      <c r="AY227" s="162" t="s">
        <v>219</v>
      </c>
    </row>
    <row r="228" spans="2:65" s="13" customFormat="1" ht="11.25">
      <c r="B228" s="171"/>
      <c r="D228" s="157" t="s">
        <v>303</v>
      </c>
      <c r="E228" s="172" t="s">
        <v>1</v>
      </c>
      <c r="F228" s="173" t="s">
        <v>362</v>
      </c>
      <c r="H228" s="174">
        <v>47.623999999999995</v>
      </c>
      <c r="I228" s="175"/>
      <c r="J228" s="175"/>
      <c r="M228" s="171"/>
      <c r="N228" s="176"/>
      <c r="X228" s="177"/>
      <c r="AT228" s="172" t="s">
        <v>303</v>
      </c>
      <c r="AU228" s="172" t="s">
        <v>93</v>
      </c>
      <c r="AV228" s="13" t="s">
        <v>158</v>
      </c>
      <c r="AW228" s="13" t="s">
        <v>4</v>
      </c>
      <c r="AX228" s="13" t="s">
        <v>87</v>
      </c>
      <c r="AY228" s="172" t="s">
        <v>219</v>
      </c>
    </row>
    <row r="229" spans="2:65" s="1" customFormat="1" ht="24.2" customHeight="1">
      <c r="B229" s="30"/>
      <c r="C229" s="142" t="s">
        <v>491</v>
      </c>
      <c r="D229" s="142" t="s">
        <v>220</v>
      </c>
      <c r="E229" s="143" t="s">
        <v>580</v>
      </c>
      <c r="F229" s="144" t="s">
        <v>581</v>
      </c>
      <c r="G229" s="145" t="s">
        <v>398</v>
      </c>
      <c r="H229" s="146">
        <v>19.129000000000001</v>
      </c>
      <c r="I229" s="147"/>
      <c r="J229" s="147"/>
      <c r="K229" s="148">
        <f>ROUND(P229*H229,2)</f>
        <v>0</v>
      </c>
      <c r="L229" s="149"/>
      <c r="M229" s="30"/>
      <c r="N229" s="150" t="s">
        <v>1</v>
      </c>
      <c r="O229" s="151" t="s">
        <v>43</v>
      </c>
      <c r="P229" s="152">
        <f>I229+J229</f>
        <v>0</v>
      </c>
      <c r="Q229" s="152">
        <f>ROUND(I229*H229,2)</f>
        <v>0</v>
      </c>
      <c r="R229" s="152">
        <f>ROUND(J229*H229,2)</f>
        <v>0</v>
      </c>
      <c r="T229" s="153">
        <f>S229*H229</f>
        <v>0</v>
      </c>
      <c r="U229" s="153">
        <v>0</v>
      </c>
      <c r="V229" s="153">
        <f>U229*H229</f>
        <v>0</v>
      </c>
      <c r="W229" s="153">
        <v>0</v>
      </c>
      <c r="X229" s="154">
        <f>W229*H229</f>
        <v>0</v>
      </c>
      <c r="AR229" s="155" t="s">
        <v>158</v>
      </c>
      <c r="AT229" s="155" t="s">
        <v>220</v>
      </c>
      <c r="AU229" s="155" t="s">
        <v>93</v>
      </c>
      <c r="AY229" s="15" t="s">
        <v>219</v>
      </c>
      <c r="BE229" s="156">
        <f>IF(O229="základní",K229,0)</f>
        <v>0</v>
      </c>
      <c r="BF229" s="156">
        <f>IF(O229="snížená",K229,0)</f>
        <v>0</v>
      </c>
      <c r="BG229" s="156">
        <f>IF(O229="zákl. přenesená",K229,0)</f>
        <v>0</v>
      </c>
      <c r="BH229" s="156">
        <f>IF(O229="sníž. přenesená",K229,0)</f>
        <v>0</v>
      </c>
      <c r="BI229" s="156">
        <f>IF(O229="nulová",K229,0)</f>
        <v>0</v>
      </c>
      <c r="BJ229" s="15" t="s">
        <v>87</v>
      </c>
      <c r="BK229" s="156">
        <f>ROUND(P229*H229,2)</f>
        <v>0</v>
      </c>
      <c r="BL229" s="15" t="s">
        <v>158</v>
      </c>
      <c r="BM229" s="155" t="s">
        <v>2676</v>
      </c>
    </row>
    <row r="230" spans="2:65" s="1" customFormat="1" ht="39">
      <c r="B230" s="30"/>
      <c r="D230" s="157" t="s">
        <v>226</v>
      </c>
      <c r="F230" s="158" t="s">
        <v>583</v>
      </c>
      <c r="I230" s="159"/>
      <c r="J230" s="159"/>
      <c r="M230" s="30"/>
      <c r="N230" s="160"/>
      <c r="X230" s="54"/>
      <c r="AT230" s="15" t="s">
        <v>226</v>
      </c>
      <c r="AU230" s="15" t="s">
        <v>93</v>
      </c>
    </row>
    <row r="231" spans="2:65" s="12" customFormat="1" ht="22.5">
      <c r="B231" s="161"/>
      <c r="D231" s="157" t="s">
        <v>303</v>
      </c>
      <c r="E231" s="162" t="s">
        <v>1</v>
      </c>
      <c r="F231" s="163" t="s">
        <v>2677</v>
      </c>
      <c r="H231" s="164">
        <v>-1.6466338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80</v>
      </c>
      <c r="AY231" s="162" t="s">
        <v>219</v>
      </c>
    </row>
    <row r="232" spans="2:65" s="12" customFormat="1" ht="11.25">
      <c r="B232" s="161"/>
      <c r="D232" s="157" t="s">
        <v>303</v>
      </c>
      <c r="E232" s="162" t="s">
        <v>1</v>
      </c>
      <c r="F232" s="163" t="s">
        <v>2678</v>
      </c>
      <c r="H232" s="164">
        <v>20.776000000000003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3" customFormat="1" ht="11.25">
      <c r="B233" s="171"/>
      <c r="D233" s="157" t="s">
        <v>303</v>
      </c>
      <c r="E233" s="172" t="s">
        <v>1</v>
      </c>
      <c r="F233" s="173" t="s">
        <v>362</v>
      </c>
      <c r="H233" s="174">
        <v>19.129366200000003</v>
      </c>
      <c r="I233" s="175"/>
      <c r="J233" s="175"/>
      <c r="M233" s="171"/>
      <c r="N233" s="176"/>
      <c r="X233" s="177"/>
      <c r="AT233" s="172" t="s">
        <v>303</v>
      </c>
      <c r="AU233" s="172" t="s">
        <v>93</v>
      </c>
      <c r="AV233" s="13" t="s">
        <v>158</v>
      </c>
      <c r="AW233" s="13" t="s">
        <v>4</v>
      </c>
      <c r="AX233" s="13" t="s">
        <v>87</v>
      </c>
      <c r="AY233" s="172" t="s">
        <v>219</v>
      </c>
    </row>
    <row r="234" spans="2:65" s="11" customFormat="1" ht="22.9" customHeight="1">
      <c r="B234" s="129"/>
      <c r="D234" s="130" t="s">
        <v>79</v>
      </c>
      <c r="E234" s="140" t="s">
        <v>93</v>
      </c>
      <c r="F234" s="140" t="s">
        <v>593</v>
      </c>
      <c r="I234" s="132"/>
      <c r="J234" s="132"/>
      <c r="K234" s="141">
        <f>BK234</f>
        <v>0</v>
      </c>
      <c r="M234" s="129"/>
      <c r="N234" s="134"/>
      <c r="Q234" s="135">
        <f>SUM(Q235:Q237)</f>
        <v>0</v>
      </c>
      <c r="R234" s="135">
        <f>SUM(R235:R237)</f>
        <v>0</v>
      </c>
      <c r="T234" s="136">
        <f>SUM(T235:T237)</f>
        <v>0</v>
      </c>
      <c r="V234" s="136">
        <f>SUM(V235:V237)</f>
        <v>0</v>
      </c>
      <c r="X234" s="137">
        <f>SUM(X235:X237)</f>
        <v>0</v>
      </c>
      <c r="AR234" s="130" t="s">
        <v>87</v>
      </c>
      <c r="AT234" s="138" t="s">
        <v>79</v>
      </c>
      <c r="AU234" s="138" t="s">
        <v>87</v>
      </c>
      <c r="AY234" s="130" t="s">
        <v>219</v>
      </c>
      <c r="BK234" s="139">
        <f>SUM(BK235:BK237)</f>
        <v>0</v>
      </c>
    </row>
    <row r="235" spans="2:65" s="1" customFormat="1" ht="16.5" customHeight="1">
      <c r="B235" s="30"/>
      <c r="C235" s="142" t="s">
        <v>496</v>
      </c>
      <c r="D235" s="142" t="s">
        <v>220</v>
      </c>
      <c r="E235" s="143" t="s">
        <v>595</v>
      </c>
      <c r="F235" s="144" t="s">
        <v>596</v>
      </c>
      <c r="G235" s="145" t="s">
        <v>398</v>
      </c>
      <c r="H235" s="146">
        <v>0.95399999999999996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2679</v>
      </c>
    </row>
    <row r="236" spans="2:65" s="1" customFormat="1" ht="11.25">
      <c r="B236" s="30"/>
      <c r="D236" s="157" t="s">
        <v>226</v>
      </c>
      <c r="F236" s="158" t="s">
        <v>598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2680</v>
      </c>
      <c r="H237" s="164">
        <v>0.95399999999999985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87</v>
      </c>
      <c r="AY237" s="162" t="s">
        <v>219</v>
      </c>
    </row>
    <row r="238" spans="2:65" s="11" customFormat="1" ht="22.9" customHeight="1">
      <c r="B238" s="129"/>
      <c r="D238" s="130" t="s">
        <v>79</v>
      </c>
      <c r="E238" s="140" t="s">
        <v>150</v>
      </c>
      <c r="F238" s="140" t="s">
        <v>606</v>
      </c>
      <c r="I238" s="132"/>
      <c r="J238" s="132"/>
      <c r="K238" s="141">
        <f>BK238</f>
        <v>0</v>
      </c>
      <c r="M238" s="129"/>
      <c r="N238" s="134"/>
      <c r="Q238" s="135">
        <f>SUM(Q239:Q241)</f>
        <v>0</v>
      </c>
      <c r="R238" s="135">
        <f>SUM(R239:R241)</f>
        <v>0</v>
      </c>
      <c r="T238" s="136">
        <f>SUM(T239:T241)</f>
        <v>0</v>
      </c>
      <c r="V238" s="136">
        <f>SUM(V239:V241)</f>
        <v>0</v>
      </c>
      <c r="X238" s="137">
        <f>SUM(X239:X241)</f>
        <v>0</v>
      </c>
      <c r="AR238" s="130" t="s">
        <v>87</v>
      </c>
      <c r="AT238" s="138" t="s">
        <v>79</v>
      </c>
      <c r="AU238" s="138" t="s">
        <v>87</v>
      </c>
      <c r="AY238" s="130" t="s">
        <v>219</v>
      </c>
      <c r="BK238" s="139">
        <f>SUM(BK239:BK241)</f>
        <v>0</v>
      </c>
    </row>
    <row r="239" spans="2:65" s="1" customFormat="1" ht="21.75" customHeight="1">
      <c r="B239" s="30"/>
      <c r="C239" s="142" t="s">
        <v>502</v>
      </c>
      <c r="D239" s="142" t="s">
        <v>220</v>
      </c>
      <c r="E239" s="143" t="s">
        <v>608</v>
      </c>
      <c r="F239" s="144" t="s">
        <v>609</v>
      </c>
      <c r="G239" s="145" t="s">
        <v>370</v>
      </c>
      <c r="H239" s="146">
        <v>5.3</v>
      </c>
      <c r="I239" s="147"/>
      <c r="J239" s="147"/>
      <c r="K239" s="148">
        <f>ROUND(P239*H239,2)</f>
        <v>0</v>
      </c>
      <c r="L239" s="149"/>
      <c r="M239" s="30"/>
      <c r="N239" s="150" t="s">
        <v>1</v>
      </c>
      <c r="O239" s="151" t="s">
        <v>43</v>
      </c>
      <c r="P239" s="152">
        <f>I239+J239</f>
        <v>0</v>
      </c>
      <c r="Q239" s="152">
        <f>ROUND(I239*H239,2)</f>
        <v>0</v>
      </c>
      <c r="R239" s="152">
        <f>ROUND(J239*H239,2)</f>
        <v>0</v>
      </c>
      <c r="T239" s="153">
        <f>S239*H239</f>
        <v>0</v>
      </c>
      <c r="U239" s="153">
        <v>0</v>
      </c>
      <c r="V239" s="153">
        <f>U239*H239</f>
        <v>0</v>
      </c>
      <c r="W239" s="153">
        <v>0</v>
      </c>
      <c r="X239" s="154">
        <f>W239*H239</f>
        <v>0</v>
      </c>
      <c r="AR239" s="155" t="s">
        <v>158</v>
      </c>
      <c r="AT239" s="155" t="s">
        <v>220</v>
      </c>
      <c r="AU239" s="155" t="s">
        <v>93</v>
      </c>
      <c r="AY239" s="15" t="s">
        <v>219</v>
      </c>
      <c r="BE239" s="156">
        <f>IF(O239="základní",K239,0)</f>
        <v>0</v>
      </c>
      <c r="BF239" s="156">
        <f>IF(O239="snížená",K239,0)</f>
        <v>0</v>
      </c>
      <c r="BG239" s="156">
        <f>IF(O239="zákl. přenesená",K239,0)</f>
        <v>0</v>
      </c>
      <c r="BH239" s="156">
        <f>IF(O239="sníž. přenesená",K239,0)</f>
        <v>0</v>
      </c>
      <c r="BI239" s="156">
        <f>IF(O239="nulová",K239,0)</f>
        <v>0</v>
      </c>
      <c r="BJ239" s="15" t="s">
        <v>87</v>
      </c>
      <c r="BK239" s="156">
        <f>ROUND(P239*H239,2)</f>
        <v>0</v>
      </c>
      <c r="BL239" s="15" t="s">
        <v>158</v>
      </c>
      <c r="BM239" s="155" t="s">
        <v>2681</v>
      </c>
    </row>
    <row r="240" spans="2:65" s="1" customFormat="1" ht="11.25">
      <c r="B240" s="30"/>
      <c r="D240" s="157" t="s">
        <v>226</v>
      </c>
      <c r="F240" s="158" t="s">
        <v>611</v>
      </c>
      <c r="I240" s="159"/>
      <c r="J240" s="159"/>
      <c r="M240" s="30"/>
      <c r="N240" s="160"/>
      <c r="X240" s="54"/>
      <c r="AT240" s="15" t="s">
        <v>226</v>
      </c>
      <c r="AU240" s="15" t="s">
        <v>93</v>
      </c>
    </row>
    <row r="241" spans="2:65" s="12" customFormat="1" ht="11.25">
      <c r="B241" s="161"/>
      <c r="D241" s="157" t="s">
        <v>303</v>
      </c>
      <c r="E241" s="162" t="s">
        <v>1</v>
      </c>
      <c r="F241" s="163" t="s">
        <v>699</v>
      </c>
      <c r="H241" s="164">
        <v>5.3</v>
      </c>
      <c r="I241" s="165"/>
      <c r="J241" s="165"/>
      <c r="M241" s="161"/>
      <c r="N241" s="166"/>
      <c r="X241" s="167"/>
      <c r="AT241" s="162" t="s">
        <v>303</v>
      </c>
      <c r="AU241" s="162" t="s">
        <v>93</v>
      </c>
      <c r="AV241" s="12" t="s">
        <v>93</v>
      </c>
      <c r="AW241" s="12" t="s">
        <v>5</v>
      </c>
      <c r="AX241" s="12" t="s">
        <v>87</v>
      </c>
      <c r="AY241" s="162" t="s">
        <v>219</v>
      </c>
    </row>
    <row r="242" spans="2:65" s="11" customFormat="1" ht="22.9" customHeight="1">
      <c r="B242" s="129"/>
      <c r="D242" s="130" t="s">
        <v>79</v>
      </c>
      <c r="E242" s="140" t="s">
        <v>158</v>
      </c>
      <c r="F242" s="140" t="s">
        <v>613</v>
      </c>
      <c r="I242" s="132"/>
      <c r="J242" s="132"/>
      <c r="K242" s="141">
        <f>BK242</f>
        <v>0</v>
      </c>
      <c r="M242" s="129"/>
      <c r="N242" s="134"/>
      <c r="Q242" s="135">
        <f>SUM(Q243:Q251)</f>
        <v>0</v>
      </c>
      <c r="R242" s="135">
        <f>SUM(R243:R251)</f>
        <v>0</v>
      </c>
      <c r="T242" s="136">
        <f>SUM(T243:T251)</f>
        <v>0</v>
      </c>
      <c r="V242" s="136">
        <f>SUM(V243:V251)</f>
        <v>8.0168648000000005</v>
      </c>
      <c r="X242" s="137">
        <f>SUM(X243:X251)</f>
        <v>0</v>
      </c>
      <c r="AR242" s="130" t="s">
        <v>87</v>
      </c>
      <c r="AT242" s="138" t="s">
        <v>79</v>
      </c>
      <c r="AU242" s="138" t="s">
        <v>87</v>
      </c>
      <c r="AY242" s="130" t="s">
        <v>219</v>
      </c>
      <c r="BK242" s="139">
        <f>SUM(BK243:BK251)</f>
        <v>0</v>
      </c>
    </row>
    <row r="243" spans="2:65" s="1" customFormat="1" ht="16.5" customHeight="1">
      <c r="B243" s="30"/>
      <c r="C243" s="142" t="s">
        <v>385</v>
      </c>
      <c r="D243" s="142" t="s">
        <v>220</v>
      </c>
      <c r="E243" s="143" t="s">
        <v>615</v>
      </c>
      <c r="F243" s="144" t="s">
        <v>616</v>
      </c>
      <c r="G243" s="145" t="s">
        <v>370</v>
      </c>
      <c r="H243" s="146">
        <v>5.3</v>
      </c>
      <c r="I243" s="147"/>
      <c r="J243" s="147"/>
      <c r="K243" s="148">
        <f>ROUND(P243*H243,2)</f>
        <v>0</v>
      </c>
      <c r="L243" s="149"/>
      <c r="M243" s="30"/>
      <c r="N243" s="150" t="s">
        <v>1</v>
      </c>
      <c r="O243" s="151" t="s">
        <v>43</v>
      </c>
      <c r="P243" s="152">
        <f>I243+J243</f>
        <v>0</v>
      </c>
      <c r="Q243" s="152">
        <f>ROUND(I243*H243,2)</f>
        <v>0</v>
      </c>
      <c r="R243" s="152">
        <f>ROUND(J243*H243,2)</f>
        <v>0</v>
      </c>
      <c r="T243" s="153">
        <f>S243*H243</f>
        <v>0</v>
      </c>
      <c r="U243" s="153">
        <v>0</v>
      </c>
      <c r="V243" s="153">
        <f>U243*H243</f>
        <v>0</v>
      </c>
      <c r="W243" s="153">
        <v>0</v>
      </c>
      <c r="X243" s="154">
        <f>W243*H243</f>
        <v>0</v>
      </c>
      <c r="AR243" s="155" t="s">
        <v>158</v>
      </c>
      <c r="AT243" s="155" t="s">
        <v>220</v>
      </c>
      <c r="AU243" s="155" t="s">
        <v>93</v>
      </c>
      <c r="AY243" s="15" t="s">
        <v>219</v>
      </c>
      <c r="BE243" s="156">
        <f>IF(O243="základní",K243,0)</f>
        <v>0</v>
      </c>
      <c r="BF243" s="156">
        <f>IF(O243="snížená",K243,0)</f>
        <v>0</v>
      </c>
      <c r="BG243" s="156">
        <f>IF(O243="zákl. přenesená",K243,0)</f>
        <v>0</v>
      </c>
      <c r="BH243" s="156">
        <f>IF(O243="sníž. přenesená",K243,0)</f>
        <v>0</v>
      </c>
      <c r="BI243" s="156">
        <f>IF(O243="nulová",K243,0)</f>
        <v>0</v>
      </c>
      <c r="BJ243" s="15" t="s">
        <v>87</v>
      </c>
      <c r="BK243" s="156">
        <f>ROUND(P243*H243,2)</f>
        <v>0</v>
      </c>
      <c r="BL243" s="15" t="s">
        <v>158</v>
      </c>
      <c r="BM243" s="155" t="s">
        <v>2682</v>
      </c>
    </row>
    <row r="244" spans="2:65" s="1" customFormat="1" ht="11.25">
      <c r="B244" s="30"/>
      <c r="D244" s="157" t="s">
        <v>226</v>
      </c>
      <c r="F244" s="158" t="s">
        <v>618</v>
      </c>
      <c r="I244" s="159"/>
      <c r="J244" s="159"/>
      <c r="M244" s="30"/>
      <c r="N244" s="160"/>
      <c r="X244" s="54"/>
      <c r="AT244" s="15" t="s">
        <v>226</v>
      </c>
      <c r="AU244" s="15" t="s">
        <v>93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699</v>
      </c>
      <c r="H245" s="164">
        <v>5.3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87</v>
      </c>
      <c r="AY245" s="162" t="s">
        <v>219</v>
      </c>
    </row>
    <row r="246" spans="2:65" s="1" customFormat="1" ht="16.5" customHeight="1">
      <c r="B246" s="30"/>
      <c r="C246" s="142" t="s">
        <v>512</v>
      </c>
      <c r="D246" s="142" t="s">
        <v>220</v>
      </c>
      <c r="E246" s="143" t="s">
        <v>620</v>
      </c>
      <c r="F246" s="144" t="s">
        <v>621</v>
      </c>
      <c r="G246" s="145" t="s">
        <v>398</v>
      </c>
      <c r="H246" s="146">
        <v>4.24</v>
      </c>
      <c r="I246" s="147"/>
      <c r="J246" s="147"/>
      <c r="K246" s="148">
        <f>ROUND(P246*H246,2)</f>
        <v>0</v>
      </c>
      <c r="L246" s="149"/>
      <c r="M246" s="30"/>
      <c r="N246" s="150" t="s">
        <v>1</v>
      </c>
      <c r="O246" s="151" t="s">
        <v>43</v>
      </c>
      <c r="P246" s="152">
        <f>I246+J246</f>
        <v>0</v>
      </c>
      <c r="Q246" s="152">
        <f>ROUND(I246*H246,2)</f>
        <v>0</v>
      </c>
      <c r="R246" s="152">
        <f>ROUND(J246*H246,2)</f>
        <v>0</v>
      </c>
      <c r="T246" s="153">
        <f>S246*H246</f>
        <v>0</v>
      </c>
      <c r="U246" s="153">
        <v>1.8907700000000001</v>
      </c>
      <c r="V246" s="153">
        <f>U246*H246</f>
        <v>8.0168648000000005</v>
      </c>
      <c r="W246" s="153">
        <v>0</v>
      </c>
      <c r="X246" s="154">
        <f>W246*H246</f>
        <v>0</v>
      </c>
      <c r="AR246" s="155" t="s">
        <v>158</v>
      </c>
      <c r="AT246" s="155" t="s">
        <v>220</v>
      </c>
      <c r="AU246" s="155" t="s">
        <v>93</v>
      </c>
      <c r="AY246" s="15" t="s">
        <v>219</v>
      </c>
      <c r="BE246" s="156">
        <f>IF(O246="základní",K246,0)</f>
        <v>0</v>
      </c>
      <c r="BF246" s="156">
        <f>IF(O246="snížená",K246,0)</f>
        <v>0</v>
      </c>
      <c r="BG246" s="156">
        <f>IF(O246="zákl. přenesená",K246,0)</f>
        <v>0</v>
      </c>
      <c r="BH246" s="156">
        <f>IF(O246="sníž. přenesená",K246,0)</f>
        <v>0</v>
      </c>
      <c r="BI246" s="156">
        <f>IF(O246="nulová",K246,0)</f>
        <v>0</v>
      </c>
      <c r="BJ246" s="15" t="s">
        <v>87</v>
      </c>
      <c r="BK246" s="156">
        <f>ROUND(P246*H246,2)</f>
        <v>0</v>
      </c>
      <c r="BL246" s="15" t="s">
        <v>158</v>
      </c>
      <c r="BM246" s="155" t="s">
        <v>2683</v>
      </c>
    </row>
    <row r="247" spans="2:65" s="1" customFormat="1" ht="19.5">
      <c r="B247" s="30"/>
      <c r="D247" s="157" t="s">
        <v>226</v>
      </c>
      <c r="F247" s="158" t="s">
        <v>623</v>
      </c>
      <c r="I247" s="159"/>
      <c r="J247" s="159"/>
      <c r="M247" s="30"/>
      <c r="N247" s="160"/>
      <c r="X247" s="54"/>
      <c r="AT247" s="15" t="s">
        <v>226</v>
      </c>
      <c r="AU247" s="15" t="s">
        <v>93</v>
      </c>
    </row>
    <row r="248" spans="2:65" s="12" customFormat="1" ht="11.25">
      <c r="B248" s="161"/>
      <c r="D248" s="157" t="s">
        <v>303</v>
      </c>
      <c r="E248" s="162" t="s">
        <v>1</v>
      </c>
      <c r="F248" s="163" t="s">
        <v>2684</v>
      </c>
      <c r="H248" s="164">
        <v>4.2400000000000011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87</v>
      </c>
      <c r="AY248" s="162" t="s">
        <v>219</v>
      </c>
    </row>
    <row r="249" spans="2:65" s="1" customFormat="1" ht="24.2" customHeight="1">
      <c r="B249" s="30"/>
      <c r="C249" s="142" t="s">
        <v>520</v>
      </c>
      <c r="D249" s="142" t="s">
        <v>220</v>
      </c>
      <c r="E249" s="143" t="s">
        <v>2116</v>
      </c>
      <c r="F249" s="144" t="s">
        <v>2117</v>
      </c>
      <c r="G249" s="145" t="s">
        <v>398</v>
      </c>
      <c r="H249" s="146">
        <v>0.31</v>
      </c>
      <c r="I249" s="147"/>
      <c r="J249" s="147"/>
      <c r="K249" s="148">
        <f>ROUND(P249*H249,2)</f>
        <v>0</v>
      </c>
      <c r="L249" s="149"/>
      <c r="M249" s="30"/>
      <c r="N249" s="150" t="s">
        <v>1</v>
      </c>
      <c r="O249" s="151" t="s">
        <v>43</v>
      </c>
      <c r="P249" s="152">
        <f>I249+J249</f>
        <v>0</v>
      </c>
      <c r="Q249" s="152">
        <f>ROUND(I249*H249,2)</f>
        <v>0</v>
      </c>
      <c r="R249" s="152">
        <f>ROUND(J249*H249,2)</f>
        <v>0</v>
      </c>
      <c r="T249" s="153">
        <f>S249*H249</f>
        <v>0</v>
      </c>
      <c r="U249" s="153">
        <v>0</v>
      </c>
      <c r="V249" s="153">
        <f>U249*H249</f>
        <v>0</v>
      </c>
      <c r="W249" s="153">
        <v>0</v>
      </c>
      <c r="X249" s="154">
        <f>W249*H249</f>
        <v>0</v>
      </c>
      <c r="AR249" s="155" t="s">
        <v>158</v>
      </c>
      <c r="AT249" s="155" t="s">
        <v>220</v>
      </c>
      <c r="AU249" s="155" t="s">
        <v>93</v>
      </c>
      <c r="AY249" s="15" t="s">
        <v>219</v>
      </c>
      <c r="BE249" s="156">
        <f>IF(O249="základní",K249,0)</f>
        <v>0</v>
      </c>
      <c r="BF249" s="156">
        <f>IF(O249="snížená",K249,0)</f>
        <v>0</v>
      </c>
      <c r="BG249" s="156">
        <f>IF(O249="zákl. přenesená",K249,0)</f>
        <v>0</v>
      </c>
      <c r="BH249" s="156">
        <f>IF(O249="sníž. přenesená",K249,0)</f>
        <v>0</v>
      </c>
      <c r="BI249" s="156">
        <f>IF(O249="nulová",K249,0)</f>
        <v>0</v>
      </c>
      <c r="BJ249" s="15" t="s">
        <v>87</v>
      </c>
      <c r="BK249" s="156">
        <f>ROUND(P249*H249,2)</f>
        <v>0</v>
      </c>
      <c r="BL249" s="15" t="s">
        <v>158</v>
      </c>
      <c r="BM249" s="155" t="s">
        <v>2685</v>
      </c>
    </row>
    <row r="250" spans="2:65" s="1" customFormat="1" ht="19.5">
      <c r="B250" s="30"/>
      <c r="D250" s="157" t="s">
        <v>226</v>
      </c>
      <c r="F250" s="158" t="s">
        <v>2119</v>
      </c>
      <c r="I250" s="159"/>
      <c r="J250" s="159"/>
      <c r="M250" s="30"/>
      <c r="N250" s="160"/>
      <c r="X250" s="54"/>
      <c r="AT250" s="15" t="s">
        <v>226</v>
      </c>
      <c r="AU250" s="15" t="s">
        <v>93</v>
      </c>
    </row>
    <row r="251" spans="2:65" s="12" customFormat="1" ht="11.25">
      <c r="B251" s="161"/>
      <c r="D251" s="157" t="s">
        <v>303</v>
      </c>
      <c r="E251" s="162" t="s">
        <v>1</v>
      </c>
      <c r="F251" s="163" t="s">
        <v>2686</v>
      </c>
      <c r="H251" s="164">
        <v>0.31</v>
      </c>
      <c r="I251" s="165"/>
      <c r="J251" s="165"/>
      <c r="M251" s="161"/>
      <c r="N251" s="166"/>
      <c r="X251" s="167"/>
      <c r="AT251" s="162" t="s">
        <v>303</v>
      </c>
      <c r="AU251" s="162" t="s">
        <v>93</v>
      </c>
      <c r="AV251" s="12" t="s">
        <v>93</v>
      </c>
      <c r="AW251" s="12" t="s">
        <v>5</v>
      </c>
      <c r="AX251" s="12" t="s">
        <v>87</v>
      </c>
      <c r="AY251" s="162" t="s">
        <v>219</v>
      </c>
    </row>
    <row r="252" spans="2:65" s="11" customFormat="1" ht="22.9" customHeight="1">
      <c r="B252" s="129"/>
      <c r="D252" s="130" t="s">
        <v>79</v>
      </c>
      <c r="E252" s="140" t="s">
        <v>218</v>
      </c>
      <c r="F252" s="140" t="s">
        <v>631</v>
      </c>
      <c r="I252" s="132"/>
      <c r="J252" s="132"/>
      <c r="K252" s="141">
        <f>BK252</f>
        <v>0</v>
      </c>
      <c r="M252" s="129"/>
      <c r="N252" s="134"/>
      <c r="Q252" s="135">
        <f>SUM(Q253:Q261)</f>
        <v>0</v>
      </c>
      <c r="R252" s="135">
        <f>SUM(R253:R261)</f>
        <v>0</v>
      </c>
      <c r="T252" s="136">
        <f>SUM(T253:T261)</f>
        <v>0</v>
      </c>
      <c r="V252" s="136">
        <f>SUM(V253:V261)</f>
        <v>11.914000000000001</v>
      </c>
      <c r="X252" s="137">
        <f>SUM(X253:X261)</f>
        <v>0</v>
      </c>
      <c r="AR252" s="130" t="s">
        <v>87</v>
      </c>
      <c r="AT252" s="138" t="s">
        <v>79</v>
      </c>
      <c r="AU252" s="138" t="s">
        <v>87</v>
      </c>
      <c r="AY252" s="130" t="s">
        <v>219</v>
      </c>
      <c r="BK252" s="139">
        <f>SUM(BK253:BK261)</f>
        <v>0</v>
      </c>
    </row>
    <row r="253" spans="2:65" s="1" customFormat="1" ht="24.2" customHeight="1">
      <c r="B253" s="30"/>
      <c r="C253" s="142" t="s">
        <v>528</v>
      </c>
      <c r="D253" s="142" t="s">
        <v>220</v>
      </c>
      <c r="E253" s="143" t="s">
        <v>633</v>
      </c>
      <c r="F253" s="144" t="s">
        <v>634</v>
      </c>
      <c r="G253" s="145" t="s">
        <v>353</v>
      </c>
      <c r="H253" s="146">
        <v>97.52</v>
      </c>
      <c r="I253" s="147"/>
      <c r="J253" s="147"/>
      <c r="K253" s="148">
        <f>ROUND(P253*H253,2)</f>
        <v>0</v>
      </c>
      <c r="L253" s="149"/>
      <c r="M253" s="30"/>
      <c r="N253" s="150" t="s">
        <v>1</v>
      </c>
      <c r="O253" s="151" t="s">
        <v>43</v>
      </c>
      <c r="P253" s="152">
        <f>I253+J253</f>
        <v>0</v>
      </c>
      <c r="Q253" s="152">
        <f>ROUND(I253*H253,2)</f>
        <v>0</v>
      </c>
      <c r="R253" s="152">
        <f>ROUND(J253*H253,2)</f>
        <v>0</v>
      </c>
      <c r="T253" s="153">
        <f>S253*H253</f>
        <v>0</v>
      </c>
      <c r="U253" s="153">
        <v>0</v>
      </c>
      <c r="V253" s="153">
        <f>U253*H253</f>
        <v>0</v>
      </c>
      <c r="W253" s="153">
        <v>0</v>
      </c>
      <c r="X253" s="154">
        <f>W253*H253</f>
        <v>0</v>
      </c>
      <c r="AR253" s="155" t="s">
        <v>158</v>
      </c>
      <c r="AT253" s="155" t="s">
        <v>220</v>
      </c>
      <c r="AU253" s="155" t="s">
        <v>93</v>
      </c>
      <c r="AY253" s="15" t="s">
        <v>219</v>
      </c>
      <c r="BE253" s="156">
        <f>IF(O253="základní",K253,0)</f>
        <v>0</v>
      </c>
      <c r="BF253" s="156">
        <f>IF(O253="snížená",K253,0)</f>
        <v>0</v>
      </c>
      <c r="BG253" s="156">
        <f>IF(O253="zákl. přenesená",K253,0)</f>
        <v>0</v>
      </c>
      <c r="BH253" s="156">
        <f>IF(O253="sníž. přenesená",K253,0)</f>
        <v>0</v>
      </c>
      <c r="BI253" s="156">
        <f>IF(O253="nulová",K253,0)</f>
        <v>0</v>
      </c>
      <c r="BJ253" s="15" t="s">
        <v>87</v>
      </c>
      <c r="BK253" s="156">
        <f>ROUND(P253*H253,2)</f>
        <v>0</v>
      </c>
      <c r="BL253" s="15" t="s">
        <v>158</v>
      </c>
      <c r="BM253" s="155" t="s">
        <v>2687</v>
      </c>
    </row>
    <row r="254" spans="2:65" s="1" customFormat="1" ht="19.5">
      <c r="B254" s="30"/>
      <c r="D254" s="157" t="s">
        <v>226</v>
      </c>
      <c r="F254" s="158" t="s">
        <v>636</v>
      </c>
      <c r="I254" s="159"/>
      <c r="J254" s="159"/>
      <c r="M254" s="30"/>
      <c r="N254" s="160"/>
      <c r="X254" s="54"/>
      <c r="AT254" s="15" t="s">
        <v>226</v>
      </c>
      <c r="AU254" s="15" t="s">
        <v>93</v>
      </c>
    </row>
    <row r="255" spans="2:65" s="12" customFormat="1" ht="11.25">
      <c r="B255" s="161"/>
      <c r="D255" s="157" t="s">
        <v>303</v>
      </c>
      <c r="E255" s="162" t="s">
        <v>1</v>
      </c>
      <c r="F255" s="163" t="s">
        <v>2688</v>
      </c>
      <c r="H255" s="164">
        <v>97.52000000000001</v>
      </c>
      <c r="I255" s="165"/>
      <c r="J255" s="165"/>
      <c r="M255" s="161"/>
      <c r="N255" s="166"/>
      <c r="X255" s="167"/>
      <c r="AT255" s="162" t="s">
        <v>303</v>
      </c>
      <c r="AU255" s="162" t="s">
        <v>93</v>
      </c>
      <c r="AV255" s="12" t="s">
        <v>93</v>
      </c>
      <c r="AW255" s="12" t="s">
        <v>5</v>
      </c>
      <c r="AX255" s="12" t="s">
        <v>87</v>
      </c>
      <c r="AY255" s="162" t="s">
        <v>219</v>
      </c>
    </row>
    <row r="256" spans="2:65" s="1" customFormat="1" ht="24.2" customHeight="1">
      <c r="B256" s="30"/>
      <c r="C256" s="142" t="s">
        <v>533</v>
      </c>
      <c r="D256" s="142" t="s">
        <v>220</v>
      </c>
      <c r="E256" s="143" t="s">
        <v>644</v>
      </c>
      <c r="F256" s="144" t="s">
        <v>645</v>
      </c>
      <c r="G256" s="145" t="s">
        <v>353</v>
      </c>
      <c r="H256" s="146">
        <v>20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0.23</v>
      </c>
      <c r="V256" s="153">
        <f>U256*H256</f>
        <v>4.6000000000000005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2689</v>
      </c>
    </row>
    <row r="257" spans="2:65" s="1" customFormat="1" ht="29.25">
      <c r="B257" s="30"/>
      <c r="D257" s="157" t="s">
        <v>226</v>
      </c>
      <c r="F257" s="158" t="s">
        <v>647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2690</v>
      </c>
      <c r="H258" s="164">
        <v>20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" customFormat="1" ht="24.2" customHeight="1">
      <c r="B259" s="30"/>
      <c r="C259" s="142" t="s">
        <v>390</v>
      </c>
      <c r="D259" s="142" t="s">
        <v>220</v>
      </c>
      <c r="E259" s="143" t="s">
        <v>650</v>
      </c>
      <c r="F259" s="144" t="s">
        <v>651</v>
      </c>
      <c r="G259" s="145" t="s">
        <v>353</v>
      </c>
      <c r="H259" s="146">
        <v>53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0.13800000000000001</v>
      </c>
      <c r="V259" s="153">
        <f>U259*H259</f>
        <v>7.3140000000000009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2691</v>
      </c>
    </row>
    <row r="260" spans="2:65" s="1" customFormat="1" ht="19.5">
      <c r="B260" s="30"/>
      <c r="D260" s="157" t="s">
        <v>226</v>
      </c>
      <c r="F260" s="158" t="s">
        <v>651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2692</v>
      </c>
      <c r="H261" s="164">
        <v>53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1" customFormat="1" ht="22.9" customHeight="1">
      <c r="B262" s="129"/>
      <c r="D262" s="130" t="s">
        <v>79</v>
      </c>
      <c r="E262" s="140" t="s">
        <v>244</v>
      </c>
      <c r="F262" s="140" t="s">
        <v>687</v>
      </c>
      <c r="I262" s="132"/>
      <c r="J262" s="132"/>
      <c r="K262" s="141">
        <f>BK262</f>
        <v>0</v>
      </c>
      <c r="M262" s="129"/>
      <c r="N262" s="134"/>
      <c r="Q262" s="135">
        <f>SUM(Q263:Q265)</f>
        <v>0</v>
      </c>
      <c r="R262" s="135">
        <f>SUM(R263:R265)</f>
        <v>0</v>
      </c>
      <c r="T262" s="136">
        <f>SUM(T263:T265)</f>
        <v>0</v>
      </c>
      <c r="V262" s="136">
        <f>SUM(V263:V265)</f>
        <v>8.0000000000000002E-3</v>
      </c>
      <c r="X262" s="137">
        <f>SUM(X263:X265)</f>
        <v>0</v>
      </c>
      <c r="AR262" s="130" t="s">
        <v>87</v>
      </c>
      <c r="AT262" s="138" t="s">
        <v>79</v>
      </c>
      <c r="AU262" s="138" t="s">
        <v>87</v>
      </c>
      <c r="AY262" s="130" t="s">
        <v>219</v>
      </c>
      <c r="BK262" s="139">
        <f>SUM(BK263:BK265)</f>
        <v>0</v>
      </c>
    </row>
    <row r="263" spans="2:65" s="1" customFormat="1" ht="16.5" customHeight="1">
      <c r="B263" s="30"/>
      <c r="C263" s="142" t="s">
        <v>538</v>
      </c>
      <c r="D263" s="142" t="s">
        <v>220</v>
      </c>
      <c r="E263" s="143" t="s">
        <v>689</v>
      </c>
      <c r="F263" s="144" t="s">
        <v>690</v>
      </c>
      <c r="G263" s="145" t="s">
        <v>691</v>
      </c>
      <c r="H263" s="146">
        <v>1</v>
      </c>
      <c r="I263" s="147"/>
      <c r="J263" s="147"/>
      <c r="K263" s="148">
        <f>ROUND(P263*H263,2)</f>
        <v>0</v>
      </c>
      <c r="L263" s="149"/>
      <c r="M263" s="30"/>
      <c r="N263" s="150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8.0000000000000002E-3</v>
      </c>
      <c r="V263" s="153">
        <f>U263*H263</f>
        <v>8.0000000000000002E-3</v>
      </c>
      <c r="W263" s="153">
        <v>0</v>
      </c>
      <c r="X263" s="154">
        <f>W263*H263</f>
        <v>0</v>
      </c>
      <c r="AR263" s="155" t="s">
        <v>158</v>
      </c>
      <c r="AT263" s="155" t="s">
        <v>220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2693</v>
      </c>
    </row>
    <row r="264" spans="2:65" s="1" customFormat="1" ht="39">
      <c r="B264" s="30"/>
      <c r="D264" s="157" t="s">
        <v>226</v>
      </c>
      <c r="F264" s="158" t="s">
        <v>693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87</v>
      </c>
      <c r="H265" s="164">
        <v>1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1" customFormat="1" ht="22.9" customHeight="1">
      <c r="B266" s="129"/>
      <c r="D266" s="130" t="s">
        <v>79</v>
      </c>
      <c r="E266" s="140" t="s">
        <v>254</v>
      </c>
      <c r="F266" s="140" t="s">
        <v>1240</v>
      </c>
      <c r="I266" s="132"/>
      <c r="J266" s="132"/>
      <c r="K266" s="141">
        <f>BK266</f>
        <v>0</v>
      </c>
      <c r="M266" s="129"/>
      <c r="N266" s="134"/>
      <c r="Q266" s="135">
        <f>SUM(Q267:Q402)</f>
        <v>0</v>
      </c>
      <c r="R266" s="135">
        <f>SUM(R267:R402)</f>
        <v>0</v>
      </c>
      <c r="T266" s="136">
        <f>SUM(T267:T402)</f>
        <v>0</v>
      </c>
      <c r="V266" s="136">
        <f>SUM(V267:V402)</f>
        <v>7.3412929999999976</v>
      </c>
      <c r="X266" s="137">
        <f>SUM(X267:X402)</f>
        <v>0</v>
      </c>
      <c r="AR266" s="130" t="s">
        <v>87</v>
      </c>
      <c r="AT266" s="138" t="s">
        <v>79</v>
      </c>
      <c r="AU266" s="138" t="s">
        <v>87</v>
      </c>
      <c r="AY266" s="130" t="s">
        <v>219</v>
      </c>
      <c r="BK266" s="139">
        <f>SUM(BK267:BK402)</f>
        <v>0</v>
      </c>
    </row>
    <row r="267" spans="2:65" s="1" customFormat="1" ht="21.75" customHeight="1">
      <c r="B267" s="30"/>
      <c r="C267" s="142" t="s">
        <v>544</v>
      </c>
      <c r="D267" s="142" t="s">
        <v>220</v>
      </c>
      <c r="E267" s="143" t="s">
        <v>872</v>
      </c>
      <c r="F267" s="144" t="s">
        <v>873</v>
      </c>
      <c r="G267" s="145" t="s">
        <v>370</v>
      </c>
      <c r="H267" s="146">
        <v>58.3</v>
      </c>
      <c r="I267" s="147"/>
      <c r="J267" s="147"/>
      <c r="K267" s="148">
        <f>ROUND(P267*H267,2)</f>
        <v>0</v>
      </c>
      <c r="L267" s="149"/>
      <c r="M267" s="30"/>
      <c r="N267" s="150" t="s">
        <v>1</v>
      </c>
      <c r="O267" s="151" t="s">
        <v>43</v>
      </c>
      <c r="P267" s="152">
        <f>I267+J267</f>
        <v>0</v>
      </c>
      <c r="Q267" s="152">
        <f>ROUND(I267*H267,2)</f>
        <v>0</v>
      </c>
      <c r="R267" s="152">
        <f>ROUND(J267*H267,2)</f>
        <v>0</v>
      </c>
      <c r="T267" s="153">
        <f>S267*H267</f>
        <v>0</v>
      </c>
      <c r="U267" s="153">
        <v>1.2999999999999999E-4</v>
      </c>
      <c r="V267" s="153">
        <f>U267*H267</f>
        <v>7.5789999999999989E-3</v>
      </c>
      <c r="W267" s="153">
        <v>0</v>
      </c>
      <c r="X267" s="154">
        <f>W267*H267</f>
        <v>0</v>
      </c>
      <c r="AR267" s="155" t="s">
        <v>158</v>
      </c>
      <c r="AT267" s="155" t="s">
        <v>220</v>
      </c>
      <c r="AU267" s="155" t="s">
        <v>93</v>
      </c>
      <c r="AY267" s="15" t="s">
        <v>219</v>
      </c>
      <c r="BE267" s="156">
        <f>IF(O267="základní",K267,0)</f>
        <v>0</v>
      </c>
      <c r="BF267" s="156">
        <f>IF(O267="snížená",K267,0)</f>
        <v>0</v>
      </c>
      <c r="BG267" s="156">
        <f>IF(O267="zákl. přenesená",K267,0)</f>
        <v>0</v>
      </c>
      <c r="BH267" s="156">
        <f>IF(O267="sníž. přenesená",K267,0)</f>
        <v>0</v>
      </c>
      <c r="BI267" s="156">
        <f>IF(O267="nulová",K267,0)</f>
        <v>0</v>
      </c>
      <c r="BJ267" s="15" t="s">
        <v>87</v>
      </c>
      <c r="BK267" s="156">
        <f>ROUND(P267*H267,2)</f>
        <v>0</v>
      </c>
      <c r="BL267" s="15" t="s">
        <v>158</v>
      </c>
      <c r="BM267" s="155" t="s">
        <v>2694</v>
      </c>
    </row>
    <row r="268" spans="2:65" s="1" customFormat="1" ht="11.25">
      <c r="B268" s="30"/>
      <c r="D268" s="157" t="s">
        <v>226</v>
      </c>
      <c r="F268" s="158" t="s">
        <v>875</v>
      </c>
      <c r="I268" s="159"/>
      <c r="J268" s="159"/>
      <c r="M268" s="30"/>
      <c r="N268" s="160"/>
      <c r="X268" s="54"/>
      <c r="AT268" s="15" t="s">
        <v>226</v>
      </c>
      <c r="AU268" s="15" t="s">
        <v>93</v>
      </c>
    </row>
    <row r="269" spans="2:65" s="12" customFormat="1" ht="11.25">
      <c r="B269" s="161"/>
      <c r="D269" s="157" t="s">
        <v>303</v>
      </c>
      <c r="E269" s="162" t="s">
        <v>1</v>
      </c>
      <c r="F269" s="163" t="s">
        <v>2695</v>
      </c>
      <c r="H269" s="164">
        <v>58.3</v>
      </c>
      <c r="I269" s="165"/>
      <c r="J269" s="165"/>
      <c r="M269" s="161"/>
      <c r="N269" s="166"/>
      <c r="X269" s="167"/>
      <c r="AT269" s="162" t="s">
        <v>303</v>
      </c>
      <c r="AU269" s="162" t="s">
        <v>93</v>
      </c>
      <c r="AV269" s="12" t="s">
        <v>93</v>
      </c>
      <c r="AW269" s="12" t="s">
        <v>5</v>
      </c>
      <c r="AX269" s="12" t="s">
        <v>87</v>
      </c>
      <c r="AY269" s="162" t="s">
        <v>219</v>
      </c>
    </row>
    <row r="270" spans="2:65" s="1" customFormat="1" ht="33" customHeight="1">
      <c r="B270" s="30"/>
      <c r="C270" s="142" t="s">
        <v>549</v>
      </c>
      <c r="D270" s="142" t="s">
        <v>220</v>
      </c>
      <c r="E270" s="143" t="s">
        <v>711</v>
      </c>
      <c r="F270" s="144" t="s">
        <v>712</v>
      </c>
      <c r="G270" s="145" t="s">
        <v>370</v>
      </c>
      <c r="H270" s="146">
        <v>5.3</v>
      </c>
      <c r="I270" s="147"/>
      <c r="J270" s="147"/>
      <c r="K270" s="148">
        <f>ROUND(P270*H270,2)</f>
        <v>0</v>
      </c>
      <c r="L270" s="149"/>
      <c r="M270" s="30"/>
      <c r="N270" s="150" t="s">
        <v>1</v>
      </c>
      <c r="O270" s="151" t="s">
        <v>43</v>
      </c>
      <c r="P270" s="152">
        <f>I270+J270</f>
        <v>0</v>
      </c>
      <c r="Q270" s="152">
        <f>ROUND(I270*H270,2)</f>
        <v>0</v>
      </c>
      <c r="R270" s="152">
        <f>ROUND(J270*H270,2)</f>
        <v>0</v>
      </c>
      <c r="T270" s="153">
        <f>S270*H270</f>
        <v>0</v>
      </c>
      <c r="U270" s="153">
        <v>8.0000000000000007E-5</v>
      </c>
      <c r="V270" s="153">
        <f>U270*H270</f>
        <v>4.2400000000000001E-4</v>
      </c>
      <c r="W270" s="153">
        <v>0</v>
      </c>
      <c r="X270" s="154">
        <f>W270*H270</f>
        <v>0</v>
      </c>
      <c r="AR270" s="155" t="s">
        <v>158</v>
      </c>
      <c r="AT270" s="155" t="s">
        <v>220</v>
      </c>
      <c r="AU270" s="155" t="s">
        <v>93</v>
      </c>
      <c r="AY270" s="15" t="s">
        <v>219</v>
      </c>
      <c r="BE270" s="156">
        <f>IF(O270="základní",K270,0)</f>
        <v>0</v>
      </c>
      <c r="BF270" s="156">
        <f>IF(O270="snížená",K270,0)</f>
        <v>0</v>
      </c>
      <c r="BG270" s="156">
        <f>IF(O270="zákl. přenesená",K270,0)</f>
        <v>0</v>
      </c>
      <c r="BH270" s="156">
        <f>IF(O270="sníž. přenesená",K270,0)</f>
        <v>0</v>
      </c>
      <c r="BI270" s="156">
        <f>IF(O270="nulová",K270,0)</f>
        <v>0</v>
      </c>
      <c r="BJ270" s="15" t="s">
        <v>87</v>
      </c>
      <c r="BK270" s="156">
        <f>ROUND(P270*H270,2)</f>
        <v>0</v>
      </c>
      <c r="BL270" s="15" t="s">
        <v>158</v>
      </c>
      <c r="BM270" s="155" t="s">
        <v>2696</v>
      </c>
    </row>
    <row r="271" spans="2:65" s="1" customFormat="1" ht="19.5">
      <c r="B271" s="30"/>
      <c r="D271" s="157" t="s">
        <v>226</v>
      </c>
      <c r="F271" s="158" t="s">
        <v>714</v>
      </c>
      <c r="I271" s="159"/>
      <c r="J271" s="159"/>
      <c r="M271" s="30"/>
      <c r="N271" s="160"/>
      <c r="X271" s="54"/>
      <c r="AT271" s="15" t="s">
        <v>226</v>
      </c>
      <c r="AU271" s="15" t="s">
        <v>93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699</v>
      </c>
      <c r="H272" s="164">
        <v>5.3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87</v>
      </c>
      <c r="AY272" s="162" t="s">
        <v>219</v>
      </c>
    </row>
    <row r="273" spans="2:65" s="1" customFormat="1" ht="24.2" customHeight="1">
      <c r="B273" s="30"/>
      <c r="C273" s="178" t="s">
        <v>555</v>
      </c>
      <c r="D273" s="178" t="s">
        <v>460</v>
      </c>
      <c r="E273" s="179" t="s">
        <v>717</v>
      </c>
      <c r="F273" s="180" t="s">
        <v>718</v>
      </c>
      <c r="G273" s="181" t="s">
        <v>370</v>
      </c>
      <c r="H273" s="182">
        <v>4.2030000000000003</v>
      </c>
      <c r="I273" s="183"/>
      <c r="J273" s="184"/>
      <c r="K273" s="185">
        <f>ROUND(P273*H273,2)</f>
        <v>0</v>
      </c>
      <c r="L273" s="184"/>
      <c r="M273" s="186"/>
      <c r="N273" s="187" t="s">
        <v>1</v>
      </c>
      <c r="O273" s="151" t="s">
        <v>43</v>
      </c>
      <c r="P273" s="152">
        <f>I273+J273</f>
        <v>0</v>
      </c>
      <c r="Q273" s="152">
        <f>ROUND(I273*H273,2)</f>
        <v>0</v>
      </c>
      <c r="R273" s="152">
        <f>ROUND(J273*H273,2)</f>
        <v>0</v>
      </c>
      <c r="T273" s="153">
        <f>S273*H273</f>
        <v>0</v>
      </c>
      <c r="U273" s="153">
        <v>0.1</v>
      </c>
      <c r="V273" s="153">
        <f>U273*H273</f>
        <v>0.42030000000000006</v>
      </c>
      <c r="W273" s="153">
        <v>0</v>
      </c>
      <c r="X273" s="154">
        <f>W273*H273</f>
        <v>0</v>
      </c>
      <c r="AR273" s="155" t="s">
        <v>254</v>
      </c>
      <c r="AT273" s="155" t="s">
        <v>460</v>
      </c>
      <c r="AU273" s="155" t="s">
        <v>93</v>
      </c>
      <c r="AY273" s="15" t="s">
        <v>219</v>
      </c>
      <c r="BE273" s="156">
        <f>IF(O273="základní",K273,0)</f>
        <v>0</v>
      </c>
      <c r="BF273" s="156">
        <f>IF(O273="snížená",K273,0)</f>
        <v>0</v>
      </c>
      <c r="BG273" s="156">
        <f>IF(O273="zákl. přenesená",K273,0)</f>
        <v>0</v>
      </c>
      <c r="BH273" s="156">
        <f>IF(O273="sníž. přenesená",K273,0)</f>
        <v>0</v>
      </c>
      <c r="BI273" s="156">
        <f>IF(O273="nulová",K273,0)</f>
        <v>0</v>
      </c>
      <c r="BJ273" s="15" t="s">
        <v>87</v>
      </c>
      <c r="BK273" s="156">
        <f>ROUND(P273*H273,2)</f>
        <v>0</v>
      </c>
      <c r="BL273" s="15" t="s">
        <v>158</v>
      </c>
      <c r="BM273" s="155" t="s">
        <v>2697</v>
      </c>
    </row>
    <row r="274" spans="2:65" s="1" customFormat="1" ht="19.5">
      <c r="B274" s="30"/>
      <c r="D274" s="157" t="s">
        <v>226</v>
      </c>
      <c r="F274" s="158" t="s">
        <v>718</v>
      </c>
      <c r="I274" s="159"/>
      <c r="J274" s="159"/>
      <c r="M274" s="30"/>
      <c r="N274" s="160"/>
      <c r="X274" s="54"/>
      <c r="AT274" s="15" t="s">
        <v>226</v>
      </c>
      <c r="AU274" s="15" t="s">
        <v>93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704</v>
      </c>
      <c r="H275" s="164">
        <v>4.0999999999999996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80</v>
      </c>
      <c r="AY275" s="162" t="s">
        <v>219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2698</v>
      </c>
      <c r="H276" s="164">
        <v>4.2024999999999997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24.2" customHeight="1">
      <c r="B277" s="30"/>
      <c r="C277" s="178" t="s">
        <v>562</v>
      </c>
      <c r="D277" s="178" t="s">
        <v>460</v>
      </c>
      <c r="E277" s="179" t="s">
        <v>728</v>
      </c>
      <c r="F277" s="180" t="s">
        <v>729</v>
      </c>
      <c r="G277" s="181" t="s">
        <v>467</v>
      </c>
      <c r="H277" s="182">
        <v>1</v>
      </c>
      <c r="I277" s="183"/>
      <c r="J277" s="184"/>
      <c r="K277" s="185">
        <f>ROUND(P277*H277,2)</f>
        <v>0</v>
      </c>
      <c r="L277" s="184"/>
      <c r="M277" s="186"/>
      <c r="N277" s="187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4.4999999999999998E-2</v>
      </c>
      <c r="V277" s="153">
        <f>U277*H277</f>
        <v>4.4999999999999998E-2</v>
      </c>
      <c r="W277" s="153">
        <v>0</v>
      </c>
      <c r="X277" s="154">
        <f>W277*H277</f>
        <v>0</v>
      </c>
      <c r="AR277" s="155" t="s">
        <v>254</v>
      </c>
      <c r="AT277" s="155" t="s">
        <v>460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2699</v>
      </c>
    </row>
    <row r="278" spans="2:65" s="1" customFormat="1" ht="11.25">
      <c r="B278" s="30"/>
      <c r="D278" s="157" t="s">
        <v>226</v>
      </c>
      <c r="F278" s="158" t="s">
        <v>729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" customFormat="1" ht="24.2" customHeight="1">
      <c r="B279" s="30"/>
      <c r="C279" s="178" t="s">
        <v>569</v>
      </c>
      <c r="D279" s="178" t="s">
        <v>460</v>
      </c>
      <c r="E279" s="179" t="s">
        <v>732</v>
      </c>
      <c r="F279" s="180" t="s">
        <v>733</v>
      </c>
      <c r="G279" s="181" t="s">
        <v>467</v>
      </c>
      <c r="H279" s="182">
        <v>1</v>
      </c>
      <c r="I279" s="183"/>
      <c r="J279" s="184"/>
      <c r="K279" s="185">
        <f>ROUND(P279*H279,2)</f>
        <v>0</v>
      </c>
      <c r="L279" s="184"/>
      <c r="M279" s="186"/>
      <c r="N279" s="187" t="s">
        <v>1</v>
      </c>
      <c r="O279" s="151" t="s">
        <v>43</v>
      </c>
      <c r="P279" s="152">
        <f>I279+J279</f>
        <v>0</v>
      </c>
      <c r="Q279" s="152">
        <f>ROUND(I279*H279,2)</f>
        <v>0</v>
      </c>
      <c r="R279" s="152">
        <f>ROUND(J279*H279,2)</f>
        <v>0</v>
      </c>
      <c r="T279" s="153">
        <f>S279*H279</f>
        <v>0</v>
      </c>
      <c r="U279" s="153">
        <v>5.6000000000000001E-2</v>
      </c>
      <c r="V279" s="153">
        <f>U279*H279</f>
        <v>5.6000000000000001E-2</v>
      </c>
      <c r="W279" s="153">
        <v>0</v>
      </c>
      <c r="X279" s="154">
        <f>W279*H279</f>
        <v>0</v>
      </c>
      <c r="AR279" s="155" t="s">
        <v>254</v>
      </c>
      <c r="AT279" s="155" t="s">
        <v>460</v>
      </c>
      <c r="AU279" s="155" t="s">
        <v>93</v>
      </c>
      <c r="AY279" s="15" t="s">
        <v>219</v>
      </c>
      <c r="BE279" s="156">
        <f>IF(O279="základní",K279,0)</f>
        <v>0</v>
      </c>
      <c r="BF279" s="156">
        <f>IF(O279="snížená",K279,0)</f>
        <v>0</v>
      </c>
      <c r="BG279" s="156">
        <f>IF(O279="zákl. přenesená",K279,0)</f>
        <v>0</v>
      </c>
      <c r="BH279" s="156">
        <f>IF(O279="sníž. přenesená",K279,0)</f>
        <v>0</v>
      </c>
      <c r="BI279" s="156">
        <f>IF(O279="nulová",K279,0)</f>
        <v>0</v>
      </c>
      <c r="BJ279" s="15" t="s">
        <v>87</v>
      </c>
      <c r="BK279" s="156">
        <f>ROUND(P279*H279,2)</f>
        <v>0</v>
      </c>
      <c r="BL279" s="15" t="s">
        <v>158</v>
      </c>
      <c r="BM279" s="155" t="s">
        <v>2700</v>
      </c>
    </row>
    <row r="280" spans="2:65" s="1" customFormat="1" ht="11.25">
      <c r="B280" s="30"/>
      <c r="D280" s="157" t="s">
        <v>226</v>
      </c>
      <c r="F280" s="158" t="s">
        <v>733</v>
      </c>
      <c r="I280" s="159"/>
      <c r="J280" s="159"/>
      <c r="M280" s="30"/>
      <c r="N280" s="160"/>
      <c r="X280" s="54"/>
      <c r="AT280" s="15" t="s">
        <v>226</v>
      </c>
      <c r="AU280" s="15" t="s">
        <v>93</v>
      </c>
    </row>
    <row r="281" spans="2:65" s="12" customFormat="1" ht="11.25">
      <c r="B281" s="161"/>
      <c r="D281" s="157" t="s">
        <v>303</v>
      </c>
      <c r="E281" s="162" t="s">
        <v>1</v>
      </c>
      <c r="F281" s="163" t="s">
        <v>87</v>
      </c>
      <c r="H281" s="164">
        <v>1</v>
      </c>
      <c r="I281" s="165"/>
      <c r="J281" s="165"/>
      <c r="M281" s="161"/>
      <c r="N281" s="166"/>
      <c r="X281" s="167"/>
      <c r="AT281" s="162" t="s">
        <v>303</v>
      </c>
      <c r="AU281" s="162" t="s">
        <v>93</v>
      </c>
      <c r="AV281" s="12" t="s">
        <v>93</v>
      </c>
      <c r="AW281" s="12" t="s">
        <v>5</v>
      </c>
      <c r="AX281" s="12" t="s">
        <v>87</v>
      </c>
      <c r="AY281" s="162" t="s">
        <v>219</v>
      </c>
    </row>
    <row r="282" spans="2:65" s="1" customFormat="1" ht="24.2" customHeight="1">
      <c r="B282" s="30"/>
      <c r="C282" s="178" t="s">
        <v>579</v>
      </c>
      <c r="D282" s="178" t="s">
        <v>460</v>
      </c>
      <c r="E282" s="179" t="s">
        <v>736</v>
      </c>
      <c r="F282" s="180" t="s">
        <v>737</v>
      </c>
      <c r="G282" s="181" t="s">
        <v>467</v>
      </c>
      <c r="H282" s="182">
        <v>2</v>
      </c>
      <c r="I282" s="183"/>
      <c r="J282" s="184"/>
      <c r="K282" s="185">
        <f>ROUND(P282*H282,2)</f>
        <v>0</v>
      </c>
      <c r="L282" s="184"/>
      <c r="M282" s="186"/>
      <c r="N282" s="187" t="s">
        <v>1</v>
      </c>
      <c r="O282" s="151" t="s">
        <v>43</v>
      </c>
      <c r="P282" s="152">
        <f>I282+J282</f>
        <v>0</v>
      </c>
      <c r="Q282" s="152">
        <f>ROUND(I282*H282,2)</f>
        <v>0</v>
      </c>
      <c r="R282" s="152">
        <f>ROUND(J282*H282,2)</f>
        <v>0</v>
      </c>
      <c r="T282" s="153">
        <f>S282*H282</f>
        <v>0</v>
      </c>
      <c r="U282" s="153">
        <v>1.0999999999999999E-2</v>
      </c>
      <c r="V282" s="153">
        <f>U282*H282</f>
        <v>2.1999999999999999E-2</v>
      </c>
      <c r="W282" s="153">
        <v>0</v>
      </c>
      <c r="X282" s="154">
        <f>W282*H282</f>
        <v>0</v>
      </c>
      <c r="AR282" s="155" t="s">
        <v>254</v>
      </c>
      <c r="AT282" s="155" t="s">
        <v>460</v>
      </c>
      <c r="AU282" s="155" t="s">
        <v>93</v>
      </c>
      <c r="AY282" s="15" t="s">
        <v>219</v>
      </c>
      <c r="BE282" s="156">
        <f>IF(O282="základní",K282,0)</f>
        <v>0</v>
      </c>
      <c r="BF282" s="156">
        <f>IF(O282="snížená",K282,0)</f>
        <v>0</v>
      </c>
      <c r="BG282" s="156">
        <f>IF(O282="zákl. přenesená",K282,0)</f>
        <v>0</v>
      </c>
      <c r="BH282" s="156">
        <f>IF(O282="sníž. přenesená",K282,0)</f>
        <v>0</v>
      </c>
      <c r="BI282" s="156">
        <f>IF(O282="nulová",K282,0)</f>
        <v>0</v>
      </c>
      <c r="BJ282" s="15" t="s">
        <v>87</v>
      </c>
      <c r="BK282" s="156">
        <f>ROUND(P282*H282,2)</f>
        <v>0</v>
      </c>
      <c r="BL282" s="15" t="s">
        <v>158</v>
      </c>
      <c r="BM282" s="155" t="s">
        <v>2701</v>
      </c>
    </row>
    <row r="283" spans="2:65" s="1" customFormat="1" ht="19.5">
      <c r="B283" s="30"/>
      <c r="D283" s="157" t="s">
        <v>226</v>
      </c>
      <c r="F283" s="158" t="s">
        <v>737</v>
      </c>
      <c r="I283" s="159"/>
      <c r="J283" s="159"/>
      <c r="M283" s="30"/>
      <c r="N283" s="160"/>
      <c r="X283" s="54"/>
      <c r="AT283" s="15" t="s">
        <v>226</v>
      </c>
      <c r="AU283" s="15" t="s">
        <v>93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93</v>
      </c>
      <c r="H284" s="164">
        <v>2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87</v>
      </c>
      <c r="AY284" s="162" t="s">
        <v>219</v>
      </c>
    </row>
    <row r="285" spans="2:65" s="1" customFormat="1" ht="24.2" customHeight="1">
      <c r="B285" s="30"/>
      <c r="C285" s="142" t="s">
        <v>587</v>
      </c>
      <c r="D285" s="142" t="s">
        <v>220</v>
      </c>
      <c r="E285" s="143" t="s">
        <v>765</v>
      </c>
      <c r="F285" s="144" t="s">
        <v>766</v>
      </c>
      <c r="G285" s="145" t="s">
        <v>467</v>
      </c>
      <c r="H285" s="146">
        <v>1</v>
      </c>
      <c r="I285" s="147"/>
      <c r="J285" s="147"/>
      <c r="K285" s="148">
        <f>ROUND(P285*H285,2)</f>
        <v>0</v>
      </c>
      <c r="L285" s="149"/>
      <c r="M285" s="30"/>
      <c r="N285" s="150" t="s">
        <v>1</v>
      </c>
      <c r="O285" s="151" t="s">
        <v>43</v>
      </c>
      <c r="P285" s="152">
        <f>I285+J285</f>
        <v>0</v>
      </c>
      <c r="Q285" s="152">
        <f>ROUND(I285*H285,2)</f>
        <v>0</v>
      </c>
      <c r="R285" s="152">
        <f>ROUND(J285*H285,2)</f>
        <v>0</v>
      </c>
      <c r="T285" s="153">
        <f>S285*H285</f>
        <v>0</v>
      </c>
      <c r="U285" s="153">
        <v>8.7419999999999998E-2</v>
      </c>
      <c r="V285" s="153">
        <f>U285*H285</f>
        <v>8.7419999999999998E-2</v>
      </c>
      <c r="W285" s="153">
        <v>0</v>
      </c>
      <c r="X285" s="154">
        <f>W285*H285</f>
        <v>0</v>
      </c>
      <c r="AR285" s="155" t="s">
        <v>158</v>
      </c>
      <c r="AT285" s="155" t="s">
        <v>220</v>
      </c>
      <c r="AU285" s="155" t="s">
        <v>93</v>
      </c>
      <c r="AY285" s="15" t="s">
        <v>219</v>
      </c>
      <c r="BE285" s="156">
        <f>IF(O285="základní",K285,0)</f>
        <v>0</v>
      </c>
      <c r="BF285" s="156">
        <f>IF(O285="snížená",K285,0)</f>
        <v>0</v>
      </c>
      <c r="BG285" s="156">
        <f>IF(O285="zákl. přenesená",K285,0)</f>
        <v>0</v>
      </c>
      <c r="BH285" s="156">
        <f>IF(O285="sníž. přenesená",K285,0)</f>
        <v>0</v>
      </c>
      <c r="BI285" s="156">
        <f>IF(O285="nulová",K285,0)</f>
        <v>0</v>
      </c>
      <c r="BJ285" s="15" t="s">
        <v>87</v>
      </c>
      <c r="BK285" s="156">
        <f>ROUND(P285*H285,2)</f>
        <v>0</v>
      </c>
      <c r="BL285" s="15" t="s">
        <v>158</v>
      </c>
      <c r="BM285" s="155" t="s">
        <v>2702</v>
      </c>
    </row>
    <row r="286" spans="2:65" s="1" customFormat="1" ht="19.5">
      <c r="B286" s="30"/>
      <c r="D286" s="157" t="s">
        <v>226</v>
      </c>
      <c r="F286" s="158" t="s">
        <v>768</v>
      </c>
      <c r="I286" s="159"/>
      <c r="J286" s="159"/>
      <c r="M286" s="30"/>
      <c r="N286" s="160"/>
      <c r="X286" s="54"/>
      <c r="AT286" s="15" t="s">
        <v>226</v>
      </c>
      <c r="AU286" s="15" t="s">
        <v>93</v>
      </c>
    </row>
    <row r="287" spans="2:65" s="1" customFormat="1" ht="16.5" customHeight="1">
      <c r="B287" s="30"/>
      <c r="C287" s="178" t="s">
        <v>594</v>
      </c>
      <c r="D287" s="178" t="s">
        <v>460</v>
      </c>
      <c r="E287" s="179" t="s">
        <v>778</v>
      </c>
      <c r="F287" s="180" t="s">
        <v>779</v>
      </c>
      <c r="G287" s="181" t="s">
        <v>467</v>
      </c>
      <c r="H287" s="182">
        <v>1</v>
      </c>
      <c r="I287" s="183"/>
      <c r="J287" s="184"/>
      <c r="K287" s="185">
        <f>ROUND(P287*H287,2)</f>
        <v>0</v>
      </c>
      <c r="L287" s="184"/>
      <c r="M287" s="186"/>
      <c r="N287" s="187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2.8000000000000001E-2</v>
      </c>
      <c r="V287" s="153">
        <f>U287*H287</f>
        <v>2.8000000000000001E-2</v>
      </c>
      <c r="W287" s="153">
        <v>0</v>
      </c>
      <c r="X287" s="154">
        <f>W287*H287</f>
        <v>0</v>
      </c>
      <c r="AR287" s="155" t="s">
        <v>254</v>
      </c>
      <c r="AT287" s="155" t="s">
        <v>460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158</v>
      </c>
      <c r="BM287" s="155" t="s">
        <v>2703</v>
      </c>
    </row>
    <row r="288" spans="2:65" s="1" customFormat="1" ht="11.25">
      <c r="B288" s="30"/>
      <c r="D288" s="157" t="s">
        <v>226</v>
      </c>
      <c r="F288" s="158" t="s">
        <v>779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" customFormat="1" ht="24.2" customHeight="1">
      <c r="B289" s="30"/>
      <c r="C289" s="178" t="s">
        <v>600</v>
      </c>
      <c r="D289" s="178" t="s">
        <v>460</v>
      </c>
      <c r="E289" s="179" t="s">
        <v>795</v>
      </c>
      <c r="F289" s="180" t="s">
        <v>796</v>
      </c>
      <c r="G289" s="181" t="s">
        <v>467</v>
      </c>
      <c r="H289" s="182">
        <v>2</v>
      </c>
      <c r="I289" s="183"/>
      <c r="J289" s="184"/>
      <c r="K289" s="185">
        <f>ROUND(P289*H289,2)</f>
        <v>0</v>
      </c>
      <c r="L289" s="184"/>
      <c r="M289" s="186"/>
      <c r="N289" s="187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2E-3</v>
      </c>
      <c r="V289" s="153">
        <f>U289*H289</f>
        <v>4.0000000000000001E-3</v>
      </c>
      <c r="W289" s="153">
        <v>0</v>
      </c>
      <c r="X289" s="154">
        <f>W289*H289</f>
        <v>0</v>
      </c>
      <c r="AR289" s="155" t="s">
        <v>254</v>
      </c>
      <c r="AT289" s="155" t="s">
        <v>460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2704</v>
      </c>
    </row>
    <row r="290" spans="2:65" s="1" customFormat="1" ht="11.25">
      <c r="B290" s="30"/>
      <c r="D290" s="157" t="s">
        <v>226</v>
      </c>
      <c r="F290" s="158" t="s">
        <v>796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93</v>
      </c>
      <c r="H291" s="164">
        <v>2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87</v>
      </c>
      <c r="AY291" s="162" t="s">
        <v>219</v>
      </c>
    </row>
    <row r="292" spans="2:65" s="1" customFormat="1" ht="24.2" customHeight="1">
      <c r="B292" s="30"/>
      <c r="C292" s="142" t="s">
        <v>607</v>
      </c>
      <c r="D292" s="142" t="s">
        <v>220</v>
      </c>
      <c r="E292" s="143" t="s">
        <v>804</v>
      </c>
      <c r="F292" s="144" t="s">
        <v>805</v>
      </c>
      <c r="G292" s="145" t="s">
        <v>467</v>
      </c>
      <c r="H292" s="146">
        <v>1</v>
      </c>
      <c r="I292" s="147"/>
      <c r="J292" s="147"/>
      <c r="K292" s="148">
        <f>ROUND(P292*H292,2)</f>
        <v>0</v>
      </c>
      <c r="L292" s="149"/>
      <c r="M292" s="30"/>
      <c r="N292" s="150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1.0189999999999999E-2</v>
      </c>
      <c r="V292" s="153">
        <f>U292*H292</f>
        <v>1.0189999999999999E-2</v>
      </c>
      <c r="W292" s="153">
        <v>0</v>
      </c>
      <c r="X292" s="154">
        <f>W292*H292</f>
        <v>0</v>
      </c>
      <c r="AR292" s="155" t="s">
        <v>158</v>
      </c>
      <c r="AT292" s="155" t="s">
        <v>220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2705</v>
      </c>
    </row>
    <row r="293" spans="2:65" s="1" customFormat="1" ht="11.25">
      <c r="B293" s="30"/>
      <c r="D293" s="157" t="s">
        <v>226</v>
      </c>
      <c r="F293" s="158" t="s">
        <v>805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87</v>
      </c>
      <c r="H294" s="164">
        <v>1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16.5" customHeight="1">
      <c r="B295" s="30"/>
      <c r="C295" s="178" t="s">
        <v>614</v>
      </c>
      <c r="D295" s="178" t="s">
        <v>460</v>
      </c>
      <c r="E295" s="179" t="s">
        <v>815</v>
      </c>
      <c r="F295" s="180" t="s">
        <v>816</v>
      </c>
      <c r="G295" s="181" t="s">
        <v>467</v>
      </c>
      <c r="H295" s="182">
        <v>1</v>
      </c>
      <c r="I295" s="183"/>
      <c r="J295" s="184"/>
      <c r="K295" s="185">
        <f>ROUND(P295*H295,2)</f>
        <v>0</v>
      </c>
      <c r="L295" s="184"/>
      <c r="M295" s="186"/>
      <c r="N295" s="187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0.26200000000000001</v>
      </c>
      <c r="V295" s="153">
        <f>U295*H295</f>
        <v>0.26200000000000001</v>
      </c>
      <c r="W295" s="153">
        <v>0</v>
      </c>
      <c r="X295" s="154">
        <f>W295*H295</f>
        <v>0</v>
      </c>
      <c r="AR295" s="155" t="s">
        <v>254</v>
      </c>
      <c r="AT295" s="155" t="s">
        <v>460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2706</v>
      </c>
    </row>
    <row r="296" spans="2:65" s="1" customFormat="1" ht="11.25">
      <c r="B296" s="30"/>
      <c r="D296" s="157" t="s">
        <v>226</v>
      </c>
      <c r="F296" s="158" t="s">
        <v>816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87</v>
      </c>
      <c r="H297" s="164">
        <v>1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87</v>
      </c>
      <c r="AY297" s="162" t="s">
        <v>219</v>
      </c>
    </row>
    <row r="298" spans="2:65" s="1" customFormat="1" ht="24.2" customHeight="1">
      <c r="B298" s="30"/>
      <c r="C298" s="142" t="s">
        <v>619</v>
      </c>
      <c r="D298" s="142" t="s">
        <v>220</v>
      </c>
      <c r="E298" s="143" t="s">
        <v>831</v>
      </c>
      <c r="F298" s="144" t="s">
        <v>832</v>
      </c>
      <c r="G298" s="145" t="s">
        <v>467</v>
      </c>
      <c r="H298" s="146">
        <v>1</v>
      </c>
      <c r="I298" s="147"/>
      <c r="J298" s="147"/>
      <c r="K298" s="148">
        <f>ROUND(P298*H298,2)</f>
        <v>0</v>
      </c>
      <c r="L298" s="149"/>
      <c r="M298" s="30"/>
      <c r="N298" s="150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1.248E-2</v>
      </c>
      <c r="V298" s="153">
        <f>U298*H298</f>
        <v>1.248E-2</v>
      </c>
      <c r="W298" s="153">
        <v>0</v>
      </c>
      <c r="X298" s="154">
        <f>W298*H298</f>
        <v>0</v>
      </c>
      <c r="AR298" s="155" t="s">
        <v>158</v>
      </c>
      <c r="AT298" s="155" t="s">
        <v>220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2707</v>
      </c>
    </row>
    <row r="299" spans="2:65" s="1" customFormat="1" ht="11.25">
      <c r="B299" s="30"/>
      <c r="D299" s="157" t="s">
        <v>226</v>
      </c>
      <c r="F299" s="158" t="s">
        <v>832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87</v>
      </c>
      <c r="H300" s="164">
        <v>1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87</v>
      </c>
      <c r="AY300" s="162" t="s">
        <v>219</v>
      </c>
    </row>
    <row r="301" spans="2:65" s="1" customFormat="1" ht="24.2" customHeight="1">
      <c r="B301" s="30"/>
      <c r="C301" s="178" t="s">
        <v>625</v>
      </c>
      <c r="D301" s="178" t="s">
        <v>460</v>
      </c>
      <c r="E301" s="179" t="s">
        <v>835</v>
      </c>
      <c r="F301" s="180" t="s">
        <v>836</v>
      </c>
      <c r="G301" s="181" t="s">
        <v>467</v>
      </c>
      <c r="H301" s="182">
        <v>1</v>
      </c>
      <c r="I301" s="183"/>
      <c r="J301" s="184"/>
      <c r="K301" s="185">
        <f>ROUND(P301*H301,2)</f>
        <v>0</v>
      </c>
      <c r="L301" s="184"/>
      <c r="M301" s="186"/>
      <c r="N301" s="187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0.56999999999999995</v>
      </c>
      <c r="V301" s="153">
        <f>U301*H301</f>
        <v>0.56999999999999995</v>
      </c>
      <c r="W301" s="153">
        <v>0</v>
      </c>
      <c r="X301" s="154">
        <f>W301*H301</f>
        <v>0</v>
      </c>
      <c r="AR301" s="155" t="s">
        <v>254</v>
      </c>
      <c r="AT301" s="155" t="s">
        <v>460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2708</v>
      </c>
    </row>
    <row r="302" spans="2:65" s="1" customFormat="1" ht="19.5">
      <c r="B302" s="30"/>
      <c r="D302" s="157" t="s">
        <v>226</v>
      </c>
      <c r="F302" s="158" t="s">
        <v>836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87</v>
      </c>
      <c r="H303" s="164">
        <v>1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" customFormat="1" ht="24.2" customHeight="1">
      <c r="B304" s="30"/>
      <c r="C304" s="142" t="s">
        <v>632</v>
      </c>
      <c r="D304" s="142" t="s">
        <v>220</v>
      </c>
      <c r="E304" s="143" t="s">
        <v>839</v>
      </c>
      <c r="F304" s="144" t="s">
        <v>840</v>
      </c>
      <c r="G304" s="145" t="s">
        <v>467</v>
      </c>
      <c r="H304" s="146">
        <v>1</v>
      </c>
      <c r="I304" s="147"/>
      <c r="J304" s="147"/>
      <c r="K304" s="148">
        <f>ROUND(P304*H304,2)</f>
        <v>0</v>
      </c>
      <c r="L304" s="149"/>
      <c r="M304" s="30"/>
      <c r="N304" s="150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2.8539999999999999E-2</v>
      </c>
      <c r="V304" s="153">
        <f>U304*H304</f>
        <v>2.8539999999999999E-2</v>
      </c>
      <c r="W304" s="153">
        <v>0</v>
      </c>
      <c r="X304" s="154">
        <f>W304*H304</f>
        <v>0</v>
      </c>
      <c r="AR304" s="155" t="s">
        <v>158</v>
      </c>
      <c r="AT304" s="155" t="s">
        <v>220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2709</v>
      </c>
    </row>
    <row r="305" spans="2:65" s="1" customFormat="1" ht="19.5">
      <c r="B305" s="30"/>
      <c r="D305" s="157" t="s">
        <v>226</v>
      </c>
      <c r="F305" s="158" t="s">
        <v>840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2" customFormat="1" ht="11.25">
      <c r="B306" s="161"/>
      <c r="D306" s="157" t="s">
        <v>303</v>
      </c>
      <c r="E306" s="162" t="s">
        <v>1</v>
      </c>
      <c r="F306" s="163" t="s">
        <v>87</v>
      </c>
      <c r="H306" s="164">
        <v>1</v>
      </c>
      <c r="I306" s="165"/>
      <c r="J306" s="165"/>
      <c r="M306" s="161"/>
      <c r="N306" s="166"/>
      <c r="X306" s="167"/>
      <c r="AT306" s="162" t="s">
        <v>303</v>
      </c>
      <c r="AU306" s="162" t="s">
        <v>93</v>
      </c>
      <c r="AV306" s="12" t="s">
        <v>93</v>
      </c>
      <c r="AW306" s="12" t="s">
        <v>5</v>
      </c>
      <c r="AX306" s="12" t="s">
        <v>87</v>
      </c>
      <c r="AY306" s="162" t="s">
        <v>219</v>
      </c>
    </row>
    <row r="307" spans="2:65" s="1" customFormat="1" ht="16.5" customHeight="1">
      <c r="B307" s="30"/>
      <c r="C307" s="178" t="s">
        <v>443</v>
      </c>
      <c r="D307" s="178" t="s">
        <v>460</v>
      </c>
      <c r="E307" s="179" t="s">
        <v>843</v>
      </c>
      <c r="F307" s="180" t="s">
        <v>1122</v>
      </c>
      <c r="G307" s="181" t="s">
        <v>467</v>
      </c>
      <c r="H307" s="182">
        <v>1</v>
      </c>
      <c r="I307" s="183"/>
      <c r="J307" s="184"/>
      <c r="K307" s="185">
        <f>ROUND(P307*H307,2)</f>
        <v>0</v>
      </c>
      <c r="L307" s="184"/>
      <c r="M307" s="186"/>
      <c r="N307" s="187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1.8169999999999999</v>
      </c>
      <c r="V307" s="153">
        <f>U307*H307</f>
        <v>1.8169999999999999</v>
      </c>
      <c r="W307" s="153">
        <v>0</v>
      </c>
      <c r="X307" s="154">
        <f>W307*H307</f>
        <v>0</v>
      </c>
      <c r="AR307" s="155" t="s">
        <v>254</v>
      </c>
      <c r="AT307" s="155" t="s">
        <v>460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2710</v>
      </c>
    </row>
    <row r="308" spans="2:65" s="1" customFormat="1" ht="11.25">
      <c r="B308" s="30"/>
      <c r="D308" s="157" t="s">
        <v>226</v>
      </c>
      <c r="F308" s="158" t="s">
        <v>846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87</v>
      </c>
      <c r="H309" s="164">
        <v>1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24.2" customHeight="1">
      <c r="B310" s="30"/>
      <c r="C310" s="178" t="s">
        <v>643</v>
      </c>
      <c r="D310" s="178" t="s">
        <v>460</v>
      </c>
      <c r="E310" s="179" t="s">
        <v>858</v>
      </c>
      <c r="F310" s="180" t="s">
        <v>859</v>
      </c>
      <c r="G310" s="181" t="s">
        <v>467</v>
      </c>
      <c r="H310" s="182">
        <v>1</v>
      </c>
      <c r="I310" s="183"/>
      <c r="J310" s="184"/>
      <c r="K310" s="185">
        <f>ROUND(P310*H310,2)</f>
        <v>0</v>
      </c>
      <c r="L310" s="184"/>
      <c r="M310" s="186"/>
      <c r="N310" s="187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5.4600000000000003E-2</v>
      </c>
      <c r="V310" s="153">
        <f>U310*H310</f>
        <v>5.4600000000000003E-2</v>
      </c>
      <c r="W310" s="153">
        <v>0</v>
      </c>
      <c r="X310" s="154">
        <f>W310*H310</f>
        <v>0</v>
      </c>
      <c r="AR310" s="155" t="s">
        <v>254</v>
      </c>
      <c r="AT310" s="155" t="s">
        <v>460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2711</v>
      </c>
    </row>
    <row r="311" spans="2:65" s="1" customFormat="1" ht="19.5">
      <c r="B311" s="30"/>
      <c r="D311" s="157" t="s">
        <v>226</v>
      </c>
      <c r="F311" s="158" t="s">
        <v>859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87</v>
      </c>
      <c r="H312" s="164">
        <v>1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16.5" customHeight="1">
      <c r="B313" s="30"/>
      <c r="C313" s="178" t="s">
        <v>649</v>
      </c>
      <c r="D313" s="178" t="s">
        <v>460</v>
      </c>
      <c r="E313" s="179" t="s">
        <v>2147</v>
      </c>
      <c r="F313" s="180" t="s">
        <v>2148</v>
      </c>
      <c r="G313" s="181" t="s">
        <v>467</v>
      </c>
      <c r="H313" s="182">
        <v>1</v>
      </c>
      <c r="I313" s="183"/>
      <c r="J313" s="184"/>
      <c r="K313" s="185">
        <f>ROUND(P313*H313,2)</f>
        <v>0</v>
      </c>
      <c r="L313" s="184"/>
      <c r="M313" s="186"/>
      <c r="N313" s="187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5.4600000000000003E-2</v>
      </c>
      <c r="V313" s="153">
        <f>U313*H313</f>
        <v>5.4600000000000003E-2</v>
      </c>
      <c r="W313" s="153">
        <v>0</v>
      </c>
      <c r="X313" s="154">
        <f>W313*H313</f>
        <v>0</v>
      </c>
      <c r="AR313" s="155" t="s">
        <v>254</v>
      </c>
      <c r="AT313" s="155" t="s">
        <v>460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2712</v>
      </c>
    </row>
    <row r="314" spans="2:65" s="1" customFormat="1" ht="11.25">
      <c r="B314" s="30"/>
      <c r="D314" s="157" t="s">
        <v>226</v>
      </c>
      <c r="F314" s="158" t="s">
        <v>2148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" customFormat="1" ht="24.2" customHeight="1">
      <c r="B315" s="30"/>
      <c r="C315" s="142" t="s">
        <v>654</v>
      </c>
      <c r="D315" s="142" t="s">
        <v>220</v>
      </c>
      <c r="E315" s="143" t="s">
        <v>852</v>
      </c>
      <c r="F315" s="144" t="s">
        <v>853</v>
      </c>
      <c r="G315" s="145" t="s">
        <v>467</v>
      </c>
      <c r="H315" s="146">
        <v>1</v>
      </c>
      <c r="I315" s="147"/>
      <c r="J315" s="147"/>
      <c r="K315" s="148">
        <f>ROUND(P315*H315,2)</f>
        <v>0</v>
      </c>
      <c r="L315" s="149"/>
      <c r="M315" s="30"/>
      <c r="N315" s="150" t="s">
        <v>1</v>
      </c>
      <c r="O315" s="151" t="s">
        <v>43</v>
      </c>
      <c r="P315" s="152">
        <f>I315+J315</f>
        <v>0</v>
      </c>
      <c r="Q315" s="152">
        <f>ROUND(I315*H315,2)</f>
        <v>0</v>
      </c>
      <c r="R315" s="152">
        <f>ROUND(J315*H315,2)</f>
        <v>0</v>
      </c>
      <c r="T315" s="153">
        <f>S315*H315</f>
        <v>0</v>
      </c>
      <c r="U315" s="153">
        <v>0.09</v>
      </c>
      <c r="V315" s="153">
        <f>U315*H315</f>
        <v>0.09</v>
      </c>
      <c r="W315" s="153">
        <v>0</v>
      </c>
      <c r="X315" s="154">
        <f>W315*H315</f>
        <v>0</v>
      </c>
      <c r="AR315" s="155" t="s">
        <v>158</v>
      </c>
      <c r="AT315" s="155" t="s">
        <v>220</v>
      </c>
      <c r="AU315" s="155" t="s">
        <v>93</v>
      </c>
      <c r="AY315" s="15" t="s">
        <v>219</v>
      </c>
      <c r="BE315" s="156">
        <f>IF(O315="základní",K315,0)</f>
        <v>0</v>
      </c>
      <c r="BF315" s="156">
        <f>IF(O315="snížená",K315,0)</f>
        <v>0</v>
      </c>
      <c r="BG315" s="156">
        <f>IF(O315="zákl. přenesená",K315,0)</f>
        <v>0</v>
      </c>
      <c r="BH315" s="156">
        <f>IF(O315="sníž. přenesená",K315,0)</f>
        <v>0</v>
      </c>
      <c r="BI315" s="156">
        <f>IF(O315="nulová",K315,0)</f>
        <v>0</v>
      </c>
      <c r="BJ315" s="15" t="s">
        <v>87</v>
      </c>
      <c r="BK315" s="156">
        <f>ROUND(P315*H315,2)</f>
        <v>0</v>
      </c>
      <c r="BL315" s="15" t="s">
        <v>158</v>
      </c>
      <c r="BM315" s="155" t="s">
        <v>2713</v>
      </c>
    </row>
    <row r="316" spans="2:65" s="1" customFormat="1" ht="19.5">
      <c r="B316" s="30"/>
      <c r="D316" s="157" t="s">
        <v>226</v>
      </c>
      <c r="F316" s="158" t="s">
        <v>855</v>
      </c>
      <c r="I316" s="159"/>
      <c r="J316" s="159"/>
      <c r="M316" s="30"/>
      <c r="N316" s="160"/>
      <c r="X316" s="54"/>
      <c r="AT316" s="15" t="s">
        <v>226</v>
      </c>
      <c r="AU316" s="15" t="s">
        <v>93</v>
      </c>
    </row>
    <row r="317" spans="2:65" s="12" customFormat="1" ht="11.25">
      <c r="B317" s="161"/>
      <c r="D317" s="157" t="s">
        <v>303</v>
      </c>
      <c r="E317" s="162" t="s">
        <v>1</v>
      </c>
      <c r="F317" s="163" t="s">
        <v>87</v>
      </c>
      <c r="H317" s="164">
        <v>1</v>
      </c>
      <c r="I317" s="165"/>
      <c r="J317" s="165"/>
      <c r="M317" s="161"/>
      <c r="N317" s="166"/>
      <c r="X317" s="167"/>
      <c r="AT317" s="162" t="s">
        <v>303</v>
      </c>
      <c r="AU317" s="162" t="s">
        <v>93</v>
      </c>
      <c r="AV317" s="12" t="s">
        <v>93</v>
      </c>
      <c r="AW317" s="12" t="s">
        <v>5</v>
      </c>
      <c r="AX317" s="12" t="s">
        <v>87</v>
      </c>
      <c r="AY317" s="162" t="s">
        <v>219</v>
      </c>
    </row>
    <row r="318" spans="2:65" s="1" customFormat="1" ht="24.2" customHeight="1">
      <c r="B318" s="30"/>
      <c r="C318" s="142" t="s">
        <v>660</v>
      </c>
      <c r="D318" s="142" t="s">
        <v>220</v>
      </c>
      <c r="E318" s="143" t="s">
        <v>862</v>
      </c>
      <c r="F318" s="144" t="s">
        <v>863</v>
      </c>
      <c r="G318" s="145" t="s">
        <v>467</v>
      </c>
      <c r="H318" s="146">
        <v>1</v>
      </c>
      <c r="I318" s="147"/>
      <c r="J318" s="147"/>
      <c r="K318" s="148">
        <f>ROUND(P318*H318,2)</f>
        <v>0</v>
      </c>
      <c r="L318" s="149"/>
      <c r="M318" s="30"/>
      <c r="N318" s="150" t="s">
        <v>1</v>
      </c>
      <c r="O318" s="151" t="s">
        <v>43</v>
      </c>
      <c r="P318" s="152">
        <f>I318+J318</f>
        <v>0</v>
      </c>
      <c r="Q318" s="152">
        <f>ROUND(I318*H318,2)</f>
        <v>0</v>
      </c>
      <c r="R318" s="152">
        <f>ROUND(J318*H318,2)</f>
        <v>0</v>
      </c>
      <c r="T318" s="153">
        <f>S318*H318</f>
        <v>0</v>
      </c>
      <c r="U318" s="153">
        <v>0.42080000000000001</v>
      </c>
      <c r="V318" s="153">
        <f>U318*H318</f>
        <v>0.42080000000000001</v>
      </c>
      <c r="W318" s="153">
        <v>0</v>
      </c>
      <c r="X318" s="154">
        <f>W318*H318</f>
        <v>0</v>
      </c>
      <c r="AR318" s="155" t="s">
        <v>158</v>
      </c>
      <c r="AT318" s="155" t="s">
        <v>220</v>
      </c>
      <c r="AU318" s="155" t="s">
        <v>93</v>
      </c>
      <c r="AY318" s="15" t="s">
        <v>219</v>
      </c>
      <c r="BE318" s="156">
        <f>IF(O318="základní",K318,0)</f>
        <v>0</v>
      </c>
      <c r="BF318" s="156">
        <f>IF(O318="snížená",K318,0)</f>
        <v>0</v>
      </c>
      <c r="BG318" s="156">
        <f>IF(O318="zákl. přenesená",K318,0)</f>
        <v>0</v>
      </c>
      <c r="BH318" s="156">
        <f>IF(O318="sníž. přenesená",K318,0)</f>
        <v>0</v>
      </c>
      <c r="BI318" s="156">
        <f>IF(O318="nulová",K318,0)</f>
        <v>0</v>
      </c>
      <c r="BJ318" s="15" t="s">
        <v>87</v>
      </c>
      <c r="BK318" s="156">
        <f>ROUND(P318*H318,2)</f>
        <v>0</v>
      </c>
      <c r="BL318" s="15" t="s">
        <v>158</v>
      </c>
      <c r="BM318" s="155" t="s">
        <v>2714</v>
      </c>
    </row>
    <row r="319" spans="2:65" s="1" customFormat="1" ht="19.5">
      <c r="B319" s="30"/>
      <c r="D319" s="157" t="s">
        <v>226</v>
      </c>
      <c r="F319" s="158" t="s">
        <v>865</v>
      </c>
      <c r="I319" s="159"/>
      <c r="J319" s="159"/>
      <c r="M319" s="30"/>
      <c r="N319" s="160"/>
      <c r="X319" s="54"/>
      <c r="AT319" s="15" t="s">
        <v>226</v>
      </c>
      <c r="AU319" s="15" t="s">
        <v>93</v>
      </c>
    </row>
    <row r="320" spans="2:65" s="12" customFormat="1" ht="11.25">
      <c r="B320" s="161"/>
      <c r="D320" s="157" t="s">
        <v>303</v>
      </c>
      <c r="E320" s="162" t="s">
        <v>1</v>
      </c>
      <c r="F320" s="163" t="s">
        <v>87</v>
      </c>
      <c r="H320" s="164">
        <v>1</v>
      </c>
      <c r="I320" s="165"/>
      <c r="J320" s="165"/>
      <c r="M320" s="161"/>
      <c r="N320" s="166"/>
      <c r="X320" s="167"/>
      <c r="AT320" s="162" t="s">
        <v>303</v>
      </c>
      <c r="AU320" s="162" t="s">
        <v>93</v>
      </c>
      <c r="AV320" s="12" t="s">
        <v>93</v>
      </c>
      <c r="AW320" s="12" t="s">
        <v>5</v>
      </c>
      <c r="AX320" s="12" t="s">
        <v>87</v>
      </c>
      <c r="AY320" s="162" t="s">
        <v>219</v>
      </c>
    </row>
    <row r="321" spans="2:65" s="1" customFormat="1" ht="24.2" customHeight="1">
      <c r="B321" s="30"/>
      <c r="C321" s="142" t="s">
        <v>666</v>
      </c>
      <c r="D321" s="142" t="s">
        <v>220</v>
      </c>
      <c r="E321" s="143" t="s">
        <v>2152</v>
      </c>
      <c r="F321" s="144" t="s">
        <v>2153</v>
      </c>
      <c r="G321" s="145" t="s">
        <v>467</v>
      </c>
      <c r="H321" s="146">
        <v>1</v>
      </c>
      <c r="I321" s="147"/>
      <c r="J321" s="147"/>
      <c r="K321" s="148">
        <f>ROUND(P321*H321,2)</f>
        <v>0</v>
      </c>
      <c r="L321" s="149"/>
      <c r="M321" s="30"/>
      <c r="N321" s="150" t="s">
        <v>1</v>
      </c>
      <c r="O321" s="151" t="s">
        <v>43</v>
      </c>
      <c r="P321" s="152">
        <f>I321+J321</f>
        <v>0</v>
      </c>
      <c r="Q321" s="152">
        <f>ROUND(I321*H321,2)</f>
        <v>0</v>
      </c>
      <c r="R321" s="152">
        <f>ROUND(J321*H321,2)</f>
        <v>0</v>
      </c>
      <c r="T321" s="153">
        <f>S321*H321</f>
        <v>0</v>
      </c>
      <c r="U321" s="153">
        <v>1.67E-3</v>
      </c>
      <c r="V321" s="153">
        <f>U321*H321</f>
        <v>1.67E-3</v>
      </c>
      <c r="W321" s="153">
        <v>0</v>
      </c>
      <c r="X321" s="154">
        <f>W321*H321</f>
        <v>0</v>
      </c>
      <c r="AR321" s="155" t="s">
        <v>158</v>
      </c>
      <c r="AT321" s="155" t="s">
        <v>220</v>
      </c>
      <c r="AU321" s="155" t="s">
        <v>93</v>
      </c>
      <c r="AY321" s="15" t="s">
        <v>219</v>
      </c>
      <c r="BE321" s="156">
        <f>IF(O321="základní",K321,0)</f>
        <v>0</v>
      </c>
      <c r="BF321" s="156">
        <f>IF(O321="snížená",K321,0)</f>
        <v>0</v>
      </c>
      <c r="BG321" s="156">
        <f>IF(O321="zákl. přenesená",K321,0)</f>
        <v>0</v>
      </c>
      <c r="BH321" s="156">
        <f>IF(O321="sníž. přenesená",K321,0)</f>
        <v>0</v>
      </c>
      <c r="BI321" s="156">
        <f>IF(O321="nulová",K321,0)</f>
        <v>0</v>
      </c>
      <c r="BJ321" s="15" t="s">
        <v>87</v>
      </c>
      <c r="BK321" s="156">
        <f>ROUND(P321*H321,2)</f>
        <v>0</v>
      </c>
      <c r="BL321" s="15" t="s">
        <v>158</v>
      </c>
      <c r="BM321" s="155" t="s">
        <v>2715</v>
      </c>
    </row>
    <row r="322" spans="2:65" s="1" customFormat="1" ht="19.5">
      <c r="B322" s="30"/>
      <c r="D322" s="157" t="s">
        <v>226</v>
      </c>
      <c r="F322" s="158" t="s">
        <v>2153</v>
      </c>
      <c r="I322" s="159"/>
      <c r="J322" s="159"/>
      <c r="M322" s="30"/>
      <c r="N322" s="160"/>
      <c r="X322" s="54"/>
      <c r="AT322" s="15" t="s">
        <v>226</v>
      </c>
      <c r="AU322" s="15" t="s">
        <v>93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87</v>
      </c>
      <c r="H323" s="164">
        <v>1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24.2" customHeight="1">
      <c r="B324" s="30"/>
      <c r="C324" s="178" t="s">
        <v>671</v>
      </c>
      <c r="D324" s="178" t="s">
        <v>460</v>
      </c>
      <c r="E324" s="179" t="s">
        <v>2155</v>
      </c>
      <c r="F324" s="180" t="s">
        <v>2156</v>
      </c>
      <c r="G324" s="181" t="s">
        <v>467</v>
      </c>
      <c r="H324" s="182">
        <v>1</v>
      </c>
      <c r="I324" s="183"/>
      <c r="J324" s="184"/>
      <c r="K324" s="185">
        <f>ROUND(P324*H324,2)</f>
        <v>0</v>
      </c>
      <c r="L324" s="184"/>
      <c r="M324" s="186"/>
      <c r="N324" s="187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1.2999999999999999E-2</v>
      </c>
      <c r="V324" s="153">
        <f>U324*H324</f>
        <v>1.2999999999999999E-2</v>
      </c>
      <c r="W324" s="153">
        <v>0</v>
      </c>
      <c r="X324" s="154">
        <f>W324*H324</f>
        <v>0</v>
      </c>
      <c r="AR324" s="155" t="s">
        <v>254</v>
      </c>
      <c r="AT324" s="155" t="s">
        <v>460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2716</v>
      </c>
    </row>
    <row r="325" spans="2:65" s="1" customFormat="1" ht="19.5">
      <c r="B325" s="30"/>
      <c r="D325" s="157" t="s">
        <v>226</v>
      </c>
      <c r="F325" s="158" t="s">
        <v>2156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" customFormat="1" ht="24.2" customHeight="1">
      <c r="B326" s="30"/>
      <c r="C326" s="178" t="s">
        <v>676</v>
      </c>
      <c r="D326" s="178" t="s">
        <v>460</v>
      </c>
      <c r="E326" s="179" t="s">
        <v>2158</v>
      </c>
      <c r="F326" s="180" t="s">
        <v>2389</v>
      </c>
      <c r="G326" s="181" t="s">
        <v>257</v>
      </c>
      <c r="H326" s="182">
        <v>1</v>
      </c>
      <c r="I326" s="183"/>
      <c r="J326" s="184"/>
      <c r="K326" s="185">
        <f>ROUND(P326*H326,2)</f>
        <v>0</v>
      </c>
      <c r="L326" s="184"/>
      <c r="M326" s="186"/>
      <c r="N326" s="187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4.2500000000000003E-3</v>
      </c>
      <c r="V326" s="153">
        <f>U326*H326</f>
        <v>4.2500000000000003E-3</v>
      </c>
      <c r="W326" s="153">
        <v>0</v>
      </c>
      <c r="X326" s="154">
        <f>W326*H326</f>
        <v>0</v>
      </c>
      <c r="AR326" s="155" t="s">
        <v>254</v>
      </c>
      <c r="AT326" s="155" t="s">
        <v>460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2717</v>
      </c>
    </row>
    <row r="327" spans="2:65" s="1" customFormat="1" ht="11.25">
      <c r="B327" s="30"/>
      <c r="D327" s="157" t="s">
        <v>226</v>
      </c>
      <c r="F327" s="158" t="s">
        <v>2389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87</v>
      </c>
      <c r="H328" s="164">
        <v>1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42" t="s">
        <v>682</v>
      </c>
      <c r="D329" s="142" t="s">
        <v>220</v>
      </c>
      <c r="E329" s="143" t="s">
        <v>2161</v>
      </c>
      <c r="F329" s="144" t="s">
        <v>2162</v>
      </c>
      <c r="G329" s="145" t="s">
        <v>370</v>
      </c>
      <c r="H329" s="146">
        <v>53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0</v>
      </c>
      <c r="V329" s="153">
        <f>U329*H329</f>
        <v>0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2718</v>
      </c>
    </row>
    <row r="330" spans="2:65" s="1" customFormat="1" ht="29.25">
      <c r="B330" s="30"/>
      <c r="D330" s="157" t="s">
        <v>226</v>
      </c>
      <c r="F330" s="158" t="s">
        <v>2164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654</v>
      </c>
      <c r="H331" s="164">
        <v>53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78" t="s">
        <v>688</v>
      </c>
      <c r="D332" s="178" t="s">
        <v>460</v>
      </c>
      <c r="E332" s="179" t="s">
        <v>2165</v>
      </c>
      <c r="F332" s="180" t="s">
        <v>2166</v>
      </c>
      <c r="G332" s="181" t="s">
        <v>370</v>
      </c>
      <c r="H332" s="182">
        <v>53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1.0499999999999999E-3</v>
      </c>
      <c r="V332" s="153">
        <f>U332*H332</f>
        <v>5.5649999999999998E-2</v>
      </c>
      <c r="W332" s="153">
        <v>0</v>
      </c>
      <c r="X332" s="154">
        <f>W332*H332</f>
        <v>0</v>
      </c>
      <c r="AR332" s="155" t="s">
        <v>254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2719</v>
      </c>
    </row>
    <row r="333" spans="2:65" s="1" customFormat="1" ht="11.25">
      <c r="B333" s="30"/>
      <c r="D333" s="157" t="s">
        <v>226</v>
      </c>
      <c r="F333" s="158" t="s">
        <v>2166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654</v>
      </c>
      <c r="H334" s="164">
        <v>53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42" t="s">
        <v>432</v>
      </c>
      <c r="D335" s="142" t="s">
        <v>220</v>
      </c>
      <c r="E335" s="143" t="s">
        <v>2175</v>
      </c>
      <c r="F335" s="144" t="s">
        <v>2176</v>
      </c>
      <c r="G335" s="145" t="s">
        <v>467</v>
      </c>
      <c r="H335" s="146">
        <v>18</v>
      </c>
      <c r="I335" s="147"/>
      <c r="J335" s="147"/>
      <c r="K335" s="148">
        <f>ROUND(P335*H335,2)</f>
        <v>0</v>
      </c>
      <c r="L335" s="149"/>
      <c r="M335" s="30"/>
      <c r="N335" s="150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0</v>
      </c>
      <c r="V335" s="153">
        <f>U335*H335</f>
        <v>0</v>
      </c>
      <c r="W335" s="153">
        <v>0</v>
      </c>
      <c r="X335" s="154">
        <f>W335*H335</f>
        <v>0</v>
      </c>
      <c r="AR335" s="155" t="s">
        <v>158</v>
      </c>
      <c r="AT335" s="155" t="s">
        <v>220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2720</v>
      </c>
    </row>
    <row r="336" spans="2:65" s="1" customFormat="1" ht="29.25">
      <c r="B336" s="30"/>
      <c r="D336" s="157" t="s">
        <v>226</v>
      </c>
      <c r="F336" s="158" t="s">
        <v>2178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" customFormat="1" ht="16.5" customHeight="1">
      <c r="B337" s="30"/>
      <c r="C337" s="178" t="s">
        <v>700</v>
      </c>
      <c r="D337" s="178" t="s">
        <v>460</v>
      </c>
      <c r="E337" s="179" t="s">
        <v>2179</v>
      </c>
      <c r="F337" s="180" t="s">
        <v>2180</v>
      </c>
      <c r="G337" s="181" t="s">
        <v>467</v>
      </c>
      <c r="H337" s="182">
        <v>18</v>
      </c>
      <c r="I337" s="183"/>
      <c r="J337" s="184"/>
      <c r="K337" s="185">
        <f>ROUND(P337*H337,2)</f>
        <v>0</v>
      </c>
      <c r="L337" s="184"/>
      <c r="M337" s="186"/>
      <c r="N337" s="187" t="s">
        <v>1</v>
      </c>
      <c r="O337" s="151" t="s">
        <v>43</v>
      </c>
      <c r="P337" s="152">
        <f>I337+J337</f>
        <v>0</v>
      </c>
      <c r="Q337" s="152">
        <f>ROUND(I337*H337,2)</f>
        <v>0</v>
      </c>
      <c r="R337" s="152">
        <f>ROUND(J337*H337,2)</f>
        <v>0</v>
      </c>
      <c r="T337" s="153">
        <f>S337*H337</f>
        <v>0</v>
      </c>
      <c r="U337" s="153">
        <v>2.2000000000000001E-4</v>
      </c>
      <c r="V337" s="153">
        <f>U337*H337</f>
        <v>3.96E-3</v>
      </c>
      <c r="W337" s="153">
        <v>0</v>
      </c>
      <c r="X337" s="154">
        <f>W337*H337</f>
        <v>0</v>
      </c>
      <c r="AR337" s="155" t="s">
        <v>254</v>
      </c>
      <c r="AT337" s="155" t="s">
        <v>460</v>
      </c>
      <c r="AU337" s="155" t="s">
        <v>93</v>
      </c>
      <c r="AY337" s="15" t="s">
        <v>219</v>
      </c>
      <c r="BE337" s="156">
        <f>IF(O337="základní",K337,0)</f>
        <v>0</v>
      </c>
      <c r="BF337" s="156">
        <f>IF(O337="snížená",K337,0)</f>
        <v>0</v>
      </c>
      <c r="BG337" s="156">
        <f>IF(O337="zákl. přenesená",K337,0)</f>
        <v>0</v>
      </c>
      <c r="BH337" s="156">
        <f>IF(O337="sníž. přenesená",K337,0)</f>
        <v>0</v>
      </c>
      <c r="BI337" s="156">
        <f>IF(O337="nulová",K337,0)</f>
        <v>0</v>
      </c>
      <c r="BJ337" s="15" t="s">
        <v>87</v>
      </c>
      <c r="BK337" s="156">
        <f>ROUND(P337*H337,2)</f>
        <v>0</v>
      </c>
      <c r="BL337" s="15" t="s">
        <v>158</v>
      </c>
      <c r="BM337" s="155" t="s">
        <v>2721</v>
      </c>
    </row>
    <row r="338" spans="2:65" s="1" customFormat="1" ht="11.25">
      <c r="B338" s="30"/>
      <c r="D338" s="157" t="s">
        <v>226</v>
      </c>
      <c r="F338" s="158" t="s">
        <v>2180</v>
      </c>
      <c r="I338" s="159"/>
      <c r="J338" s="159"/>
      <c r="M338" s="30"/>
      <c r="N338" s="160"/>
      <c r="X338" s="54"/>
      <c r="AT338" s="15" t="s">
        <v>226</v>
      </c>
      <c r="AU338" s="15" t="s">
        <v>93</v>
      </c>
    </row>
    <row r="339" spans="2:65" s="1" customFormat="1" ht="24.2" customHeight="1">
      <c r="B339" s="30"/>
      <c r="C339" s="142" t="s">
        <v>706</v>
      </c>
      <c r="D339" s="142" t="s">
        <v>220</v>
      </c>
      <c r="E339" s="143" t="s">
        <v>2722</v>
      </c>
      <c r="F339" s="144" t="s">
        <v>2723</v>
      </c>
      <c r="G339" s="145" t="s">
        <v>467</v>
      </c>
      <c r="H339" s="146">
        <v>1</v>
      </c>
      <c r="I339" s="147"/>
      <c r="J339" s="147"/>
      <c r="K339" s="148">
        <f>ROUND(P339*H339,2)</f>
        <v>0</v>
      </c>
      <c r="L339" s="149"/>
      <c r="M339" s="30"/>
      <c r="N339" s="150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0</v>
      </c>
      <c r="V339" s="153">
        <f>U339*H339</f>
        <v>0</v>
      </c>
      <c r="W339" s="153">
        <v>0</v>
      </c>
      <c r="X339" s="154">
        <f>W339*H339</f>
        <v>0</v>
      </c>
      <c r="AR339" s="155" t="s">
        <v>158</v>
      </c>
      <c r="AT339" s="155" t="s">
        <v>220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2724</v>
      </c>
    </row>
    <row r="340" spans="2:65" s="1" customFormat="1" ht="19.5">
      <c r="B340" s="30"/>
      <c r="D340" s="157" t="s">
        <v>226</v>
      </c>
      <c r="F340" s="158" t="s">
        <v>2725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" customFormat="1" ht="16.5" customHeight="1">
      <c r="B341" s="30"/>
      <c r="C341" s="178" t="s">
        <v>710</v>
      </c>
      <c r="D341" s="178" t="s">
        <v>460</v>
      </c>
      <c r="E341" s="179" t="s">
        <v>2726</v>
      </c>
      <c r="F341" s="180" t="s">
        <v>2727</v>
      </c>
      <c r="G341" s="181" t="s">
        <v>467</v>
      </c>
      <c r="H341" s="182">
        <v>1</v>
      </c>
      <c r="I341" s="183"/>
      <c r="J341" s="184"/>
      <c r="K341" s="185">
        <f>ROUND(P341*H341,2)</f>
        <v>0</v>
      </c>
      <c r="L341" s="184"/>
      <c r="M341" s="186"/>
      <c r="N341" s="187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2.5999999999999998E-4</v>
      </c>
      <c r="V341" s="153">
        <f>U341*H341</f>
        <v>2.5999999999999998E-4</v>
      </c>
      <c r="W341" s="153">
        <v>0</v>
      </c>
      <c r="X341" s="154">
        <f>W341*H341</f>
        <v>0</v>
      </c>
      <c r="AR341" s="155" t="s">
        <v>254</v>
      </c>
      <c r="AT341" s="155" t="s">
        <v>460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2728</v>
      </c>
    </row>
    <row r="342" spans="2:65" s="1" customFormat="1" ht="11.25">
      <c r="B342" s="30"/>
      <c r="D342" s="157" t="s">
        <v>226</v>
      </c>
      <c r="F342" s="158" t="s">
        <v>2727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" customFormat="1" ht="16.5" customHeight="1">
      <c r="B343" s="30"/>
      <c r="C343" s="178" t="s">
        <v>716</v>
      </c>
      <c r="D343" s="178" t="s">
        <v>460</v>
      </c>
      <c r="E343" s="179" t="s">
        <v>2182</v>
      </c>
      <c r="F343" s="180" t="s">
        <v>2183</v>
      </c>
      <c r="G343" s="181" t="s">
        <v>467</v>
      </c>
      <c r="H343" s="182">
        <v>1</v>
      </c>
      <c r="I343" s="183"/>
      <c r="J343" s="184"/>
      <c r="K343" s="185">
        <f>ROUND(P343*H343,2)</f>
        <v>0</v>
      </c>
      <c r="L343" s="184"/>
      <c r="M343" s="186"/>
      <c r="N343" s="187" t="s">
        <v>1</v>
      </c>
      <c r="O343" s="151" t="s">
        <v>43</v>
      </c>
      <c r="P343" s="152">
        <f>I343+J343</f>
        <v>0</v>
      </c>
      <c r="Q343" s="152">
        <f>ROUND(I343*H343,2)</f>
        <v>0</v>
      </c>
      <c r="R343" s="152">
        <f>ROUND(J343*H343,2)</f>
        <v>0</v>
      </c>
      <c r="T343" s="153">
        <f>S343*H343</f>
        <v>0</v>
      </c>
      <c r="U343" s="153">
        <v>1.9000000000000001E-4</v>
      </c>
      <c r="V343" s="153">
        <f>U343*H343</f>
        <v>1.9000000000000001E-4</v>
      </c>
      <c r="W343" s="153">
        <v>0</v>
      </c>
      <c r="X343" s="154">
        <f>W343*H343</f>
        <v>0</v>
      </c>
      <c r="AR343" s="155" t="s">
        <v>254</v>
      </c>
      <c r="AT343" s="155" t="s">
        <v>460</v>
      </c>
      <c r="AU343" s="155" t="s">
        <v>93</v>
      </c>
      <c r="AY343" s="15" t="s">
        <v>219</v>
      </c>
      <c r="BE343" s="156">
        <f>IF(O343="základní",K343,0)</f>
        <v>0</v>
      </c>
      <c r="BF343" s="156">
        <f>IF(O343="snížená",K343,0)</f>
        <v>0</v>
      </c>
      <c r="BG343" s="156">
        <f>IF(O343="zákl. přenesená",K343,0)</f>
        <v>0</v>
      </c>
      <c r="BH343" s="156">
        <f>IF(O343="sníž. přenesená",K343,0)</f>
        <v>0</v>
      </c>
      <c r="BI343" s="156">
        <f>IF(O343="nulová",K343,0)</f>
        <v>0</v>
      </c>
      <c r="BJ343" s="15" t="s">
        <v>87</v>
      </c>
      <c r="BK343" s="156">
        <f>ROUND(P343*H343,2)</f>
        <v>0</v>
      </c>
      <c r="BL343" s="15" t="s">
        <v>158</v>
      </c>
      <c r="BM343" s="155" t="s">
        <v>2729</v>
      </c>
    </row>
    <row r="344" spans="2:65" s="1" customFormat="1" ht="11.25">
      <c r="B344" s="30"/>
      <c r="D344" s="157" t="s">
        <v>226</v>
      </c>
      <c r="F344" s="158" t="s">
        <v>2183</v>
      </c>
      <c r="I344" s="159"/>
      <c r="J344" s="159"/>
      <c r="M344" s="30"/>
      <c r="N344" s="160"/>
      <c r="X344" s="54"/>
      <c r="AT344" s="15" t="s">
        <v>226</v>
      </c>
      <c r="AU344" s="15" t="s">
        <v>93</v>
      </c>
    </row>
    <row r="345" spans="2:65" s="1" customFormat="1" ht="16.5" customHeight="1">
      <c r="B345" s="30"/>
      <c r="C345" s="178" t="s">
        <v>722</v>
      </c>
      <c r="D345" s="178" t="s">
        <v>460</v>
      </c>
      <c r="E345" s="179" t="s">
        <v>2185</v>
      </c>
      <c r="F345" s="180" t="s">
        <v>2186</v>
      </c>
      <c r="G345" s="181" t="s">
        <v>467</v>
      </c>
      <c r="H345" s="182">
        <v>1</v>
      </c>
      <c r="I345" s="183"/>
      <c r="J345" s="184"/>
      <c r="K345" s="185">
        <f>ROUND(P345*H345,2)</f>
        <v>0</v>
      </c>
      <c r="L345" s="184"/>
      <c r="M345" s="186"/>
      <c r="N345" s="187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1.08E-3</v>
      </c>
      <c r="V345" s="153">
        <f>U345*H345</f>
        <v>1.08E-3</v>
      </c>
      <c r="W345" s="153">
        <v>0</v>
      </c>
      <c r="X345" s="154">
        <f>W345*H345</f>
        <v>0</v>
      </c>
      <c r="AR345" s="155" t="s">
        <v>254</v>
      </c>
      <c r="AT345" s="155" t="s">
        <v>460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2730</v>
      </c>
    </row>
    <row r="346" spans="2:65" s="1" customFormat="1" ht="11.25">
      <c r="B346" s="30"/>
      <c r="D346" s="157" t="s">
        <v>226</v>
      </c>
      <c r="F346" s="158" t="s">
        <v>2186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" customFormat="1" ht="16.5" customHeight="1">
      <c r="B347" s="30"/>
      <c r="C347" s="178" t="s">
        <v>727</v>
      </c>
      <c r="D347" s="178" t="s">
        <v>460</v>
      </c>
      <c r="E347" s="179" t="s">
        <v>2188</v>
      </c>
      <c r="F347" s="180" t="s">
        <v>2189</v>
      </c>
      <c r="G347" s="181" t="s">
        <v>467</v>
      </c>
      <c r="H347" s="182">
        <v>1</v>
      </c>
      <c r="I347" s="183"/>
      <c r="J347" s="184"/>
      <c r="K347" s="185">
        <f>ROUND(P347*H347,2)</f>
        <v>0</v>
      </c>
      <c r="L347" s="184"/>
      <c r="M347" s="186"/>
      <c r="N347" s="187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5.0000000000000002E-5</v>
      </c>
      <c r="V347" s="153">
        <f>U347*H347</f>
        <v>5.0000000000000002E-5</v>
      </c>
      <c r="W347" s="153">
        <v>0</v>
      </c>
      <c r="X347" s="154">
        <f>W347*H347</f>
        <v>0</v>
      </c>
      <c r="AR347" s="155" t="s">
        <v>254</v>
      </c>
      <c r="AT347" s="155" t="s">
        <v>460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2731</v>
      </c>
    </row>
    <row r="348" spans="2:65" s="1" customFormat="1" ht="11.25">
      <c r="B348" s="30"/>
      <c r="D348" s="157" t="s">
        <v>226</v>
      </c>
      <c r="F348" s="158" t="s">
        <v>2189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" customFormat="1" ht="16.5" customHeight="1">
      <c r="B349" s="30"/>
      <c r="C349" s="178" t="s">
        <v>731</v>
      </c>
      <c r="D349" s="178" t="s">
        <v>460</v>
      </c>
      <c r="E349" s="179" t="s">
        <v>2583</v>
      </c>
      <c r="F349" s="180" t="s">
        <v>2584</v>
      </c>
      <c r="G349" s="181" t="s">
        <v>467</v>
      </c>
      <c r="H349" s="182">
        <v>1</v>
      </c>
      <c r="I349" s="183"/>
      <c r="J349" s="184"/>
      <c r="K349" s="185">
        <f>ROUND(P349*H349,2)</f>
        <v>0</v>
      </c>
      <c r="L349" s="184"/>
      <c r="M349" s="186"/>
      <c r="N349" s="187" t="s">
        <v>1</v>
      </c>
      <c r="O349" s="151" t="s">
        <v>43</v>
      </c>
      <c r="P349" s="152">
        <f>I349+J349</f>
        <v>0</v>
      </c>
      <c r="Q349" s="152">
        <f>ROUND(I349*H349,2)</f>
        <v>0</v>
      </c>
      <c r="R349" s="152">
        <f>ROUND(J349*H349,2)</f>
        <v>0</v>
      </c>
      <c r="T349" s="153">
        <f>S349*H349</f>
        <v>0</v>
      </c>
      <c r="U349" s="153">
        <v>4.0000000000000002E-4</v>
      </c>
      <c r="V349" s="153">
        <f>U349*H349</f>
        <v>4.0000000000000002E-4</v>
      </c>
      <c r="W349" s="153">
        <v>0</v>
      </c>
      <c r="X349" s="154">
        <f>W349*H349</f>
        <v>0</v>
      </c>
      <c r="AR349" s="155" t="s">
        <v>254</v>
      </c>
      <c r="AT349" s="155" t="s">
        <v>460</v>
      </c>
      <c r="AU349" s="155" t="s">
        <v>93</v>
      </c>
      <c r="AY349" s="15" t="s">
        <v>219</v>
      </c>
      <c r="BE349" s="156">
        <f>IF(O349="základní",K349,0)</f>
        <v>0</v>
      </c>
      <c r="BF349" s="156">
        <f>IF(O349="snížená",K349,0)</f>
        <v>0</v>
      </c>
      <c r="BG349" s="156">
        <f>IF(O349="zákl. přenesená",K349,0)</f>
        <v>0</v>
      </c>
      <c r="BH349" s="156">
        <f>IF(O349="sníž. přenesená",K349,0)</f>
        <v>0</v>
      </c>
      <c r="BI349" s="156">
        <f>IF(O349="nulová",K349,0)</f>
        <v>0</v>
      </c>
      <c r="BJ349" s="15" t="s">
        <v>87</v>
      </c>
      <c r="BK349" s="156">
        <f>ROUND(P349*H349,2)</f>
        <v>0</v>
      </c>
      <c r="BL349" s="15" t="s">
        <v>158</v>
      </c>
      <c r="BM349" s="155" t="s">
        <v>2732</v>
      </c>
    </row>
    <row r="350" spans="2:65" s="1" customFormat="1" ht="11.25">
      <c r="B350" s="30"/>
      <c r="D350" s="157" t="s">
        <v>226</v>
      </c>
      <c r="F350" s="158" t="s">
        <v>2584</v>
      </c>
      <c r="I350" s="159"/>
      <c r="J350" s="159"/>
      <c r="M350" s="30"/>
      <c r="N350" s="160"/>
      <c r="X350" s="54"/>
      <c r="AT350" s="15" t="s">
        <v>226</v>
      </c>
      <c r="AU350" s="15" t="s">
        <v>93</v>
      </c>
    </row>
    <row r="351" spans="2:65" s="1" customFormat="1" ht="21.75" customHeight="1">
      <c r="B351" s="30"/>
      <c r="C351" s="142" t="s">
        <v>735</v>
      </c>
      <c r="D351" s="142" t="s">
        <v>220</v>
      </c>
      <c r="E351" s="143" t="s">
        <v>2218</v>
      </c>
      <c r="F351" s="144" t="s">
        <v>2219</v>
      </c>
      <c r="G351" s="145" t="s">
        <v>467</v>
      </c>
      <c r="H351" s="146">
        <v>1</v>
      </c>
      <c r="I351" s="147"/>
      <c r="J351" s="147"/>
      <c r="K351" s="148">
        <f>ROUND(P351*H351,2)</f>
        <v>0</v>
      </c>
      <c r="L351" s="149"/>
      <c r="M351" s="30"/>
      <c r="N351" s="150" t="s">
        <v>1</v>
      </c>
      <c r="O351" s="151" t="s">
        <v>43</v>
      </c>
      <c r="P351" s="152">
        <f>I351+J351</f>
        <v>0</v>
      </c>
      <c r="Q351" s="152">
        <f>ROUND(I351*H351,2)</f>
        <v>0</v>
      </c>
      <c r="R351" s="152">
        <f>ROUND(J351*H351,2)</f>
        <v>0</v>
      </c>
      <c r="T351" s="153">
        <f>S351*H351</f>
        <v>0</v>
      </c>
      <c r="U351" s="153">
        <v>7.2000000000000005E-4</v>
      </c>
      <c r="V351" s="153">
        <f>U351*H351</f>
        <v>7.2000000000000005E-4</v>
      </c>
      <c r="W351" s="153">
        <v>0</v>
      </c>
      <c r="X351" s="154">
        <f>W351*H351</f>
        <v>0</v>
      </c>
      <c r="AR351" s="155" t="s">
        <v>158</v>
      </c>
      <c r="AT351" s="155" t="s">
        <v>220</v>
      </c>
      <c r="AU351" s="155" t="s">
        <v>93</v>
      </c>
      <c r="AY351" s="15" t="s">
        <v>219</v>
      </c>
      <c r="BE351" s="156">
        <f>IF(O351="základní",K351,0)</f>
        <v>0</v>
      </c>
      <c r="BF351" s="156">
        <f>IF(O351="snížená",K351,0)</f>
        <v>0</v>
      </c>
      <c r="BG351" s="156">
        <f>IF(O351="zákl. přenesená",K351,0)</f>
        <v>0</v>
      </c>
      <c r="BH351" s="156">
        <f>IF(O351="sníž. přenesená",K351,0)</f>
        <v>0</v>
      </c>
      <c r="BI351" s="156">
        <f>IF(O351="nulová",K351,0)</f>
        <v>0</v>
      </c>
      <c r="BJ351" s="15" t="s">
        <v>87</v>
      </c>
      <c r="BK351" s="156">
        <f>ROUND(P351*H351,2)</f>
        <v>0</v>
      </c>
      <c r="BL351" s="15" t="s">
        <v>158</v>
      </c>
      <c r="BM351" s="155" t="s">
        <v>2733</v>
      </c>
    </row>
    <row r="352" spans="2:65" s="1" customFormat="1" ht="29.25">
      <c r="B352" s="30"/>
      <c r="D352" s="157" t="s">
        <v>226</v>
      </c>
      <c r="F352" s="158" t="s">
        <v>2221</v>
      </c>
      <c r="I352" s="159"/>
      <c r="J352" s="159"/>
      <c r="M352" s="30"/>
      <c r="N352" s="160"/>
      <c r="X352" s="54"/>
      <c r="AT352" s="15" t="s">
        <v>226</v>
      </c>
      <c r="AU352" s="15" t="s">
        <v>93</v>
      </c>
    </row>
    <row r="353" spans="2:65" s="1" customFormat="1" ht="24.2" customHeight="1">
      <c r="B353" s="30"/>
      <c r="C353" s="178" t="s">
        <v>740</v>
      </c>
      <c r="D353" s="178" t="s">
        <v>460</v>
      </c>
      <c r="E353" s="179" t="s">
        <v>2222</v>
      </c>
      <c r="F353" s="180" t="s">
        <v>2223</v>
      </c>
      <c r="G353" s="181" t="s">
        <v>467</v>
      </c>
      <c r="H353" s="182">
        <v>1</v>
      </c>
      <c r="I353" s="183"/>
      <c r="J353" s="184"/>
      <c r="K353" s="185">
        <f>ROUND(P353*H353,2)</f>
        <v>0</v>
      </c>
      <c r="L353" s="184"/>
      <c r="M353" s="186"/>
      <c r="N353" s="187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1.2E-2</v>
      </c>
      <c r="V353" s="153">
        <f>U353*H353</f>
        <v>1.2E-2</v>
      </c>
      <c r="W353" s="153">
        <v>0</v>
      </c>
      <c r="X353" s="154">
        <f>W353*H353</f>
        <v>0</v>
      </c>
      <c r="AR353" s="155" t="s">
        <v>254</v>
      </c>
      <c r="AT353" s="155" t="s">
        <v>460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2734</v>
      </c>
    </row>
    <row r="354" spans="2:65" s="1" customFormat="1" ht="19.5">
      <c r="B354" s="30"/>
      <c r="D354" s="157" t="s">
        <v>226</v>
      </c>
      <c r="F354" s="158" t="s">
        <v>2223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" customFormat="1" ht="24.2" customHeight="1">
      <c r="B355" s="30"/>
      <c r="C355" s="178" t="s">
        <v>744</v>
      </c>
      <c r="D355" s="178" t="s">
        <v>460</v>
      </c>
      <c r="E355" s="179" t="s">
        <v>2225</v>
      </c>
      <c r="F355" s="180" t="s">
        <v>2226</v>
      </c>
      <c r="G355" s="181" t="s">
        <v>467</v>
      </c>
      <c r="H355" s="182">
        <v>1</v>
      </c>
      <c r="I355" s="183"/>
      <c r="J355" s="184"/>
      <c r="K355" s="185">
        <f>ROUND(P355*H355,2)</f>
        <v>0</v>
      </c>
      <c r="L355" s="184"/>
      <c r="M355" s="186"/>
      <c r="N355" s="187" t="s">
        <v>1</v>
      </c>
      <c r="O355" s="151" t="s">
        <v>43</v>
      </c>
      <c r="P355" s="152">
        <f>I355+J355</f>
        <v>0</v>
      </c>
      <c r="Q355" s="152">
        <f>ROUND(I355*H355,2)</f>
        <v>0</v>
      </c>
      <c r="R355" s="152">
        <f>ROUND(J355*H355,2)</f>
        <v>0</v>
      </c>
      <c r="T355" s="153">
        <f>S355*H355</f>
        <v>0</v>
      </c>
      <c r="U355" s="153">
        <v>6.4999999999999997E-4</v>
      </c>
      <c r="V355" s="153">
        <f>U355*H355</f>
        <v>6.4999999999999997E-4</v>
      </c>
      <c r="W355" s="153">
        <v>0</v>
      </c>
      <c r="X355" s="154">
        <f>W355*H355</f>
        <v>0</v>
      </c>
      <c r="AR355" s="155" t="s">
        <v>254</v>
      </c>
      <c r="AT355" s="155" t="s">
        <v>460</v>
      </c>
      <c r="AU355" s="155" t="s">
        <v>93</v>
      </c>
      <c r="AY355" s="15" t="s">
        <v>219</v>
      </c>
      <c r="BE355" s="156">
        <f>IF(O355="základní",K355,0)</f>
        <v>0</v>
      </c>
      <c r="BF355" s="156">
        <f>IF(O355="snížená",K355,0)</f>
        <v>0</v>
      </c>
      <c r="BG355" s="156">
        <f>IF(O355="zákl. přenesená",K355,0)</f>
        <v>0</v>
      </c>
      <c r="BH355" s="156">
        <f>IF(O355="sníž. přenesená",K355,0)</f>
        <v>0</v>
      </c>
      <c r="BI355" s="156">
        <f>IF(O355="nulová",K355,0)</f>
        <v>0</v>
      </c>
      <c r="BJ355" s="15" t="s">
        <v>87</v>
      </c>
      <c r="BK355" s="156">
        <f>ROUND(P355*H355,2)</f>
        <v>0</v>
      </c>
      <c r="BL355" s="15" t="s">
        <v>158</v>
      </c>
      <c r="BM355" s="155" t="s">
        <v>2735</v>
      </c>
    </row>
    <row r="356" spans="2:65" s="1" customFormat="1" ht="11.25">
      <c r="B356" s="30"/>
      <c r="D356" s="157" t="s">
        <v>226</v>
      </c>
      <c r="F356" s="158" t="s">
        <v>2226</v>
      </c>
      <c r="I356" s="159"/>
      <c r="J356" s="159"/>
      <c r="M356" s="30"/>
      <c r="N356" s="160"/>
      <c r="X356" s="54"/>
      <c r="AT356" s="15" t="s">
        <v>226</v>
      </c>
      <c r="AU356" s="15" t="s">
        <v>93</v>
      </c>
    </row>
    <row r="357" spans="2:65" s="12" customFormat="1" ht="11.25">
      <c r="B357" s="161"/>
      <c r="D357" s="157" t="s">
        <v>303</v>
      </c>
      <c r="E357" s="162" t="s">
        <v>1</v>
      </c>
      <c r="F357" s="163" t="s">
        <v>87</v>
      </c>
      <c r="H357" s="164">
        <v>1</v>
      </c>
      <c r="I357" s="165"/>
      <c r="J357" s="165"/>
      <c r="M357" s="161"/>
      <c r="N357" s="166"/>
      <c r="X357" s="167"/>
      <c r="AT357" s="162" t="s">
        <v>303</v>
      </c>
      <c r="AU357" s="162" t="s">
        <v>93</v>
      </c>
      <c r="AV357" s="12" t="s">
        <v>93</v>
      </c>
      <c r="AW357" s="12" t="s">
        <v>5</v>
      </c>
      <c r="AX357" s="12" t="s">
        <v>87</v>
      </c>
      <c r="AY357" s="162" t="s">
        <v>219</v>
      </c>
    </row>
    <row r="358" spans="2:65" s="1" customFormat="1" ht="24.2" customHeight="1">
      <c r="B358" s="30"/>
      <c r="C358" s="178" t="s">
        <v>749</v>
      </c>
      <c r="D358" s="178" t="s">
        <v>460</v>
      </c>
      <c r="E358" s="179" t="s">
        <v>2232</v>
      </c>
      <c r="F358" s="180" t="s">
        <v>2233</v>
      </c>
      <c r="G358" s="181" t="s">
        <v>467</v>
      </c>
      <c r="H358" s="182">
        <v>1</v>
      </c>
      <c r="I358" s="183"/>
      <c r="J358" s="184"/>
      <c r="K358" s="185">
        <f>ROUND(P358*H358,2)</f>
        <v>0</v>
      </c>
      <c r="L358" s="184"/>
      <c r="M358" s="186"/>
      <c r="N358" s="187" t="s">
        <v>1</v>
      </c>
      <c r="O358" s="151" t="s">
        <v>43</v>
      </c>
      <c r="P358" s="152">
        <f>I358+J358</f>
        <v>0</v>
      </c>
      <c r="Q358" s="152">
        <f>ROUND(I358*H358,2)</f>
        <v>0</v>
      </c>
      <c r="R358" s="152">
        <f>ROUND(J358*H358,2)</f>
        <v>0</v>
      </c>
      <c r="T358" s="153">
        <f>S358*H358</f>
        <v>0</v>
      </c>
      <c r="U358" s="153">
        <v>5.5100000000000001E-3</v>
      </c>
      <c r="V358" s="153">
        <f>U358*H358</f>
        <v>5.5100000000000001E-3</v>
      </c>
      <c r="W358" s="153">
        <v>0</v>
      </c>
      <c r="X358" s="154">
        <f>W358*H358</f>
        <v>0</v>
      </c>
      <c r="AR358" s="155" t="s">
        <v>254</v>
      </c>
      <c r="AT358" s="155" t="s">
        <v>460</v>
      </c>
      <c r="AU358" s="155" t="s">
        <v>93</v>
      </c>
      <c r="AY358" s="15" t="s">
        <v>219</v>
      </c>
      <c r="BE358" s="156">
        <f>IF(O358="základní",K358,0)</f>
        <v>0</v>
      </c>
      <c r="BF358" s="156">
        <f>IF(O358="snížená",K358,0)</f>
        <v>0</v>
      </c>
      <c r="BG358" s="156">
        <f>IF(O358="zákl. přenesená",K358,0)</f>
        <v>0</v>
      </c>
      <c r="BH358" s="156">
        <f>IF(O358="sníž. přenesená",K358,0)</f>
        <v>0</v>
      </c>
      <c r="BI358" s="156">
        <f>IF(O358="nulová",K358,0)</f>
        <v>0</v>
      </c>
      <c r="BJ358" s="15" t="s">
        <v>87</v>
      </c>
      <c r="BK358" s="156">
        <f>ROUND(P358*H358,2)</f>
        <v>0</v>
      </c>
      <c r="BL358" s="15" t="s">
        <v>158</v>
      </c>
      <c r="BM358" s="155" t="s">
        <v>2736</v>
      </c>
    </row>
    <row r="359" spans="2:65" s="1" customFormat="1" ht="19.5">
      <c r="B359" s="30"/>
      <c r="D359" s="157" t="s">
        <v>226</v>
      </c>
      <c r="F359" s="158" t="s">
        <v>2233</v>
      </c>
      <c r="I359" s="159"/>
      <c r="J359" s="159"/>
      <c r="M359" s="30"/>
      <c r="N359" s="160"/>
      <c r="X359" s="54"/>
      <c r="AT359" s="15" t="s">
        <v>226</v>
      </c>
      <c r="AU359" s="15" t="s">
        <v>93</v>
      </c>
    </row>
    <row r="360" spans="2:65" s="1" customFormat="1" ht="16.5" customHeight="1">
      <c r="B360" s="30"/>
      <c r="C360" s="142" t="s">
        <v>753</v>
      </c>
      <c r="D360" s="142" t="s">
        <v>220</v>
      </c>
      <c r="E360" s="143" t="s">
        <v>2259</v>
      </c>
      <c r="F360" s="144" t="s">
        <v>2260</v>
      </c>
      <c r="G360" s="145" t="s">
        <v>467</v>
      </c>
      <c r="H360" s="146">
        <v>6</v>
      </c>
      <c r="I360" s="147"/>
      <c r="J360" s="147"/>
      <c r="K360" s="148">
        <f>ROUND(P360*H360,2)</f>
        <v>0</v>
      </c>
      <c r="L360" s="149"/>
      <c r="M360" s="30"/>
      <c r="N360" s="150" t="s">
        <v>1</v>
      </c>
      <c r="O360" s="151" t="s">
        <v>43</v>
      </c>
      <c r="P360" s="152">
        <f>I360+J360</f>
        <v>0</v>
      </c>
      <c r="Q360" s="152">
        <f>ROUND(I360*H360,2)</f>
        <v>0</v>
      </c>
      <c r="R360" s="152">
        <f>ROUND(J360*H360,2)</f>
        <v>0</v>
      </c>
      <c r="T360" s="153">
        <f>S360*H360</f>
        <v>0</v>
      </c>
      <c r="U360" s="153">
        <v>3.3E-4</v>
      </c>
      <c r="V360" s="153">
        <f>U360*H360</f>
        <v>1.98E-3</v>
      </c>
      <c r="W360" s="153">
        <v>0</v>
      </c>
      <c r="X360" s="154">
        <f>W360*H360</f>
        <v>0</v>
      </c>
      <c r="AR360" s="155" t="s">
        <v>158</v>
      </c>
      <c r="AT360" s="155" t="s">
        <v>220</v>
      </c>
      <c r="AU360" s="155" t="s">
        <v>93</v>
      </c>
      <c r="AY360" s="15" t="s">
        <v>219</v>
      </c>
      <c r="BE360" s="156">
        <f>IF(O360="základní",K360,0)</f>
        <v>0</v>
      </c>
      <c r="BF360" s="156">
        <f>IF(O360="snížená",K360,0)</f>
        <v>0</v>
      </c>
      <c r="BG360" s="156">
        <f>IF(O360="zákl. přenesená",K360,0)</f>
        <v>0</v>
      </c>
      <c r="BH360" s="156">
        <f>IF(O360="sníž. přenesená",K360,0)</f>
        <v>0</v>
      </c>
      <c r="BI360" s="156">
        <f>IF(O360="nulová",K360,0)</f>
        <v>0</v>
      </c>
      <c r="BJ360" s="15" t="s">
        <v>87</v>
      </c>
      <c r="BK360" s="156">
        <f>ROUND(P360*H360,2)</f>
        <v>0</v>
      </c>
      <c r="BL360" s="15" t="s">
        <v>158</v>
      </c>
      <c r="BM360" s="155" t="s">
        <v>2737</v>
      </c>
    </row>
    <row r="361" spans="2:65" s="1" customFormat="1" ht="11.25">
      <c r="B361" s="30"/>
      <c r="D361" s="157" t="s">
        <v>226</v>
      </c>
      <c r="F361" s="158" t="s">
        <v>2262</v>
      </c>
      <c r="I361" s="159"/>
      <c r="J361" s="159"/>
      <c r="M361" s="30"/>
      <c r="N361" s="160"/>
      <c r="X361" s="54"/>
      <c r="AT361" s="15" t="s">
        <v>226</v>
      </c>
      <c r="AU361" s="15" t="s">
        <v>93</v>
      </c>
    </row>
    <row r="362" spans="2:65" s="12" customFormat="1" ht="11.25">
      <c r="B362" s="161"/>
      <c r="D362" s="157" t="s">
        <v>303</v>
      </c>
      <c r="E362" s="162" t="s">
        <v>1</v>
      </c>
      <c r="F362" s="163" t="s">
        <v>2738</v>
      </c>
      <c r="H362" s="164">
        <v>6</v>
      </c>
      <c r="I362" s="165"/>
      <c r="J362" s="165"/>
      <c r="M362" s="161"/>
      <c r="N362" s="166"/>
      <c r="X362" s="167"/>
      <c r="AT362" s="162" t="s">
        <v>303</v>
      </c>
      <c r="AU362" s="162" t="s">
        <v>93</v>
      </c>
      <c r="AV362" s="12" t="s">
        <v>93</v>
      </c>
      <c r="AW362" s="12" t="s">
        <v>5</v>
      </c>
      <c r="AX362" s="12" t="s">
        <v>87</v>
      </c>
      <c r="AY362" s="162" t="s">
        <v>219</v>
      </c>
    </row>
    <row r="363" spans="2:65" s="1" customFormat="1" ht="16.5" customHeight="1">
      <c r="B363" s="30"/>
      <c r="C363" s="142" t="s">
        <v>759</v>
      </c>
      <c r="D363" s="142" t="s">
        <v>220</v>
      </c>
      <c r="E363" s="143" t="s">
        <v>2212</v>
      </c>
      <c r="F363" s="144" t="s">
        <v>2213</v>
      </c>
      <c r="G363" s="145" t="s">
        <v>467</v>
      </c>
      <c r="H363" s="146">
        <v>5</v>
      </c>
      <c r="I363" s="147"/>
      <c r="J363" s="147"/>
      <c r="K363" s="148">
        <f>ROUND(P363*H363,2)</f>
        <v>0</v>
      </c>
      <c r="L363" s="149"/>
      <c r="M363" s="30"/>
      <c r="N363" s="150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0.04</v>
      </c>
      <c r="V363" s="153">
        <f>U363*H363</f>
        <v>0.2</v>
      </c>
      <c r="W363" s="153">
        <v>0</v>
      </c>
      <c r="X363" s="154">
        <f>W363*H363</f>
        <v>0</v>
      </c>
      <c r="AR363" s="155" t="s">
        <v>158</v>
      </c>
      <c r="AT363" s="155" t="s">
        <v>220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2739</v>
      </c>
    </row>
    <row r="364" spans="2:65" s="1" customFormat="1" ht="11.25">
      <c r="B364" s="30"/>
      <c r="D364" s="157" t="s">
        <v>226</v>
      </c>
      <c r="F364" s="158" t="s">
        <v>2213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" customFormat="1" ht="16.5" customHeight="1">
      <c r="B365" s="30"/>
      <c r="C365" s="178" t="s">
        <v>764</v>
      </c>
      <c r="D365" s="178" t="s">
        <v>460</v>
      </c>
      <c r="E365" s="179" t="s">
        <v>2215</v>
      </c>
      <c r="F365" s="180" t="s">
        <v>2216</v>
      </c>
      <c r="G365" s="181" t="s">
        <v>467</v>
      </c>
      <c r="H365" s="182">
        <v>5</v>
      </c>
      <c r="I365" s="183"/>
      <c r="J365" s="184"/>
      <c r="K365" s="185">
        <f>ROUND(P365*H365,2)</f>
        <v>0</v>
      </c>
      <c r="L365" s="184"/>
      <c r="M365" s="186"/>
      <c r="N365" s="187" t="s">
        <v>1</v>
      </c>
      <c r="O365" s="151" t="s">
        <v>43</v>
      </c>
      <c r="P365" s="152">
        <f>I365+J365</f>
        <v>0</v>
      </c>
      <c r="Q365" s="152">
        <f>ROUND(I365*H365,2)</f>
        <v>0</v>
      </c>
      <c r="R365" s="152">
        <f>ROUND(J365*H365,2)</f>
        <v>0</v>
      </c>
      <c r="T365" s="153">
        <f>S365*H365</f>
        <v>0</v>
      </c>
      <c r="U365" s="153">
        <v>7.3000000000000001E-3</v>
      </c>
      <c r="V365" s="153">
        <f>U365*H365</f>
        <v>3.6499999999999998E-2</v>
      </c>
      <c r="W365" s="153">
        <v>0</v>
      </c>
      <c r="X365" s="154">
        <f>W365*H365</f>
        <v>0</v>
      </c>
      <c r="AR365" s="155" t="s">
        <v>254</v>
      </c>
      <c r="AT365" s="155" t="s">
        <v>460</v>
      </c>
      <c r="AU365" s="155" t="s">
        <v>93</v>
      </c>
      <c r="AY365" s="15" t="s">
        <v>219</v>
      </c>
      <c r="BE365" s="156">
        <f>IF(O365="základní",K365,0)</f>
        <v>0</v>
      </c>
      <c r="BF365" s="156">
        <f>IF(O365="snížená",K365,0)</f>
        <v>0</v>
      </c>
      <c r="BG365" s="156">
        <f>IF(O365="zákl. přenesená",K365,0)</f>
        <v>0</v>
      </c>
      <c r="BH365" s="156">
        <f>IF(O365="sníž. přenesená",K365,0)</f>
        <v>0</v>
      </c>
      <c r="BI365" s="156">
        <f>IF(O365="nulová",K365,0)</f>
        <v>0</v>
      </c>
      <c r="BJ365" s="15" t="s">
        <v>87</v>
      </c>
      <c r="BK365" s="156">
        <f>ROUND(P365*H365,2)</f>
        <v>0</v>
      </c>
      <c r="BL365" s="15" t="s">
        <v>158</v>
      </c>
      <c r="BM365" s="155" t="s">
        <v>2740</v>
      </c>
    </row>
    <row r="366" spans="2:65" s="1" customFormat="1" ht="11.25">
      <c r="B366" s="30"/>
      <c r="D366" s="157" t="s">
        <v>226</v>
      </c>
      <c r="F366" s="158" t="s">
        <v>2216</v>
      </c>
      <c r="I366" s="159"/>
      <c r="J366" s="159"/>
      <c r="M366" s="30"/>
      <c r="N366" s="160"/>
      <c r="X366" s="54"/>
      <c r="AT366" s="15" t="s">
        <v>226</v>
      </c>
      <c r="AU366" s="15" t="s">
        <v>93</v>
      </c>
    </row>
    <row r="367" spans="2:65" s="1" customFormat="1" ht="21.75" customHeight="1">
      <c r="B367" s="30"/>
      <c r="C367" s="142" t="s">
        <v>769</v>
      </c>
      <c r="D367" s="142" t="s">
        <v>220</v>
      </c>
      <c r="E367" s="143" t="s">
        <v>2191</v>
      </c>
      <c r="F367" s="144" t="s">
        <v>2192</v>
      </c>
      <c r="G367" s="145" t="s">
        <v>467</v>
      </c>
      <c r="H367" s="146">
        <v>5</v>
      </c>
      <c r="I367" s="147"/>
      <c r="J367" s="147"/>
      <c r="K367" s="148">
        <f>ROUND(P367*H367,2)</f>
        <v>0</v>
      </c>
      <c r="L367" s="149"/>
      <c r="M367" s="30"/>
      <c r="N367" s="150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7.2000000000000005E-4</v>
      </c>
      <c r="V367" s="153">
        <f>U367*H367</f>
        <v>3.6000000000000003E-3</v>
      </c>
      <c r="W367" s="153">
        <v>0</v>
      </c>
      <c r="X367" s="154">
        <f>W367*H367</f>
        <v>0</v>
      </c>
      <c r="AR367" s="155" t="s">
        <v>158</v>
      </c>
      <c r="AT367" s="155" t="s">
        <v>220</v>
      </c>
      <c r="AU367" s="155" t="s">
        <v>93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2741</v>
      </c>
    </row>
    <row r="368" spans="2:65" s="1" customFormat="1" ht="29.25">
      <c r="B368" s="30"/>
      <c r="D368" s="157" t="s">
        <v>226</v>
      </c>
      <c r="F368" s="158" t="s">
        <v>2194</v>
      </c>
      <c r="I368" s="159"/>
      <c r="J368" s="159"/>
      <c r="M368" s="30"/>
      <c r="N368" s="160"/>
      <c r="X368" s="54"/>
      <c r="AT368" s="15" t="s">
        <v>226</v>
      </c>
      <c r="AU368" s="15" t="s">
        <v>93</v>
      </c>
    </row>
    <row r="369" spans="2:65" s="1" customFormat="1" ht="24.2" customHeight="1">
      <c r="B369" s="30"/>
      <c r="C369" s="178" t="s">
        <v>773</v>
      </c>
      <c r="D369" s="178" t="s">
        <v>460</v>
      </c>
      <c r="E369" s="179" t="s">
        <v>2195</v>
      </c>
      <c r="F369" s="180" t="s">
        <v>2196</v>
      </c>
      <c r="G369" s="181" t="s">
        <v>467</v>
      </c>
      <c r="H369" s="182">
        <v>5</v>
      </c>
      <c r="I369" s="183"/>
      <c r="J369" s="184"/>
      <c r="K369" s="185">
        <f>ROUND(P369*H369,2)</f>
        <v>0</v>
      </c>
      <c r="L369" s="184"/>
      <c r="M369" s="186"/>
      <c r="N369" s="187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6.1999999999999998E-3</v>
      </c>
      <c r="V369" s="153">
        <f>U369*H369</f>
        <v>3.1E-2</v>
      </c>
      <c r="W369" s="153">
        <v>0</v>
      </c>
      <c r="X369" s="154">
        <f>W369*H369</f>
        <v>0</v>
      </c>
      <c r="AR369" s="155" t="s">
        <v>254</v>
      </c>
      <c r="AT369" s="155" t="s">
        <v>460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2742</v>
      </c>
    </row>
    <row r="370" spans="2:65" s="1" customFormat="1" ht="19.5">
      <c r="B370" s="30"/>
      <c r="D370" s="157" t="s">
        <v>226</v>
      </c>
      <c r="F370" s="158" t="s">
        <v>2196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" customFormat="1" ht="24.2" customHeight="1">
      <c r="B371" s="30"/>
      <c r="C371" s="178" t="s">
        <v>777</v>
      </c>
      <c r="D371" s="178" t="s">
        <v>460</v>
      </c>
      <c r="E371" s="179" t="s">
        <v>2198</v>
      </c>
      <c r="F371" s="180" t="s">
        <v>2199</v>
      </c>
      <c r="G371" s="181" t="s">
        <v>467</v>
      </c>
      <c r="H371" s="182">
        <v>5</v>
      </c>
      <c r="I371" s="183"/>
      <c r="J371" s="184"/>
      <c r="K371" s="185">
        <f>ROUND(P371*H371,2)</f>
        <v>0</v>
      </c>
      <c r="L371" s="184"/>
      <c r="M371" s="186"/>
      <c r="N371" s="187" t="s">
        <v>1</v>
      </c>
      <c r="O371" s="151" t="s">
        <v>43</v>
      </c>
      <c r="P371" s="152">
        <f>I371+J371</f>
        <v>0</v>
      </c>
      <c r="Q371" s="152">
        <f>ROUND(I371*H371,2)</f>
        <v>0</v>
      </c>
      <c r="R371" s="152">
        <f>ROUND(J371*H371,2)</f>
        <v>0</v>
      </c>
      <c r="T371" s="153">
        <f>S371*H371</f>
        <v>0</v>
      </c>
      <c r="U371" s="153">
        <v>5.5100000000000001E-3</v>
      </c>
      <c r="V371" s="153">
        <f>U371*H371</f>
        <v>2.7550000000000002E-2</v>
      </c>
      <c r="W371" s="153">
        <v>0</v>
      </c>
      <c r="X371" s="154">
        <f>W371*H371</f>
        <v>0</v>
      </c>
      <c r="AR371" s="155" t="s">
        <v>254</v>
      </c>
      <c r="AT371" s="155" t="s">
        <v>460</v>
      </c>
      <c r="AU371" s="155" t="s">
        <v>93</v>
      </c>
      <c r="AY371" s="15" t="s">
        <v>219</v>
      </c>
      <c r="BE371" s="156">
        <f>IF(O371="základní",K371,0)</f>
        <v>0</v>
      </c>
      <c r="BF371" s="156">
        <f>IF(O371="snížená",K371,0)</f>
        <v>0</v>
      </c>
      <c r="BG371" s="156">
        <f>IF(O371="zákl. přenesená",K371,0)</f>
        <v>0</v>
      </c>
      <c r="BH371" s="156">
        <f>IF(O371="sníž. přenesená",K371,0)</f>
        <v>0</v>
      </c>
      <c r="BI371" s="156">
        <f>IF(O371="nulová",K371,0)</f>
        <v>0</v>
      </c>
      <c r="BJ371" s="15" t="s">
        <v>87</v>
      </c>
      <c r="BK371" s="156">
        <f>ROUND(P371*H371,2)</f>
        <v>0</v>
      </c>
      <c r="BL371" s="15" t="s">
        <v>158</v>
      </c>
      <c r="BM371" s="155" t="s">
        <v>2743</v>
      </c>
    </row>
    <row r="372" spans="2:65" s="1" customFormat="1" ht="19.5">
      <c r="B372" s="30"/>
      <c r="D372" s="157" t="s">
        <v>226</v>
      </c>
      <c r="F372" s="158" t="s">
        <v>2199</v>
      </c>
      <c r="I372" s="159"/>
      <c r="J372" s="159"/>
      <c r="M372" s="30"/>
      <c r="N372" s="160"/>
      <c r="X372" s="54"/>
      <c r="AT372" s="15" t="s">
        <v>226</v>
      </c>
      <c r="AU372" s="15" t="s">
        <v>93</v>
      </c>
    </row>
    <row r="373" spans="2:65" s="1" customFormat="1" ht="24.2" customHeight="1">
      <c r="B373" s="30"/>
      <c r="C373" s="142" t="s">
        <v>781</v>
      </c>
      <c r="D373" s="142" t="s">
        <v>220</v>
      </c>
      <c r="E373" s="143" t="s">
        <v>2201</v>
      </c>
      <c r="F373" s="144" t="s">
        <v>2202</v>
      </c>
      <c r="G373" s="145" t="s">
        <v>467</v>
      </c>
      <c r="H373" s="146">
        <v>5</v>
      </c>
      <c r="I373" s="147"/>
      <c r="J373" s="147"/>
      <c r="K373" s="148">
        <f>ROUND(P373*H373,2)</f>
        <v>0</v>
      </c>
      <c r="L373" s="149"/>
      <c r="M373" s="30"/>
      <c r="N373" s="150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0</v>
      </c>
      <c r="V373" s="153">
        <f>U373*H373</f>
        <v>0</v>
      </c>
      <c r="W373" s="153">
        <v>0</v>
      </c>
      <c r="X373" s="154">
        <f>W373*H373</f>
        <v>0</v>
      </c>
      <c r="AR373" s="155" t="s">
        <v>158</v>
      </c>
      <c r="AT373" s="155" t="s">
        <v>220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158</v>
      </c>
      <c r="BM373" s="155" t="s">
        <v>2744</v>
      </c>
    </row>
    <row r="374" spans="2:65" s="1" customFormat="1" ht="29.25">
      <c r="B374" s="30"/>
      <c r="D374" s="157" t="s">
        <v>226</v>
      </c>
      <c r="F374" s="158" t="s">
        <v>2204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" customFormat="1" ht="24.2" customHeight="1">
      <c r="B375" s="30"/>
      <c r="C375" s="178" t="s">
        <v>785</v>
      </c>
      <c r="D375" s="178" t="s">
        <v>460</v>
      </c>
      <c r="E375" s="179" t="s">
        <v>2205</v>
      </c>
      <c r="F375" s="180" t="s">
        <v>2206</v>
      </c>
      <c r="G375" s="181" t="s">
        <v>467</v>
      </c>
      <c r="H375" s="182">
        <v>5</v>
      </c>
      <c r="I375" s="183"/>
      <c r="J375" s="184"/>
      <c r="K375" s="185">
        <f>ROUND(P375*H375,2)</f>
        <v>0</v>
      </c>
      <c r="L375" s="184"/>
      <c r="M375" s="186"/>
      <c r="N375" s="187" t="s">
        <v>1</v>
      </c>
      <c r="O375" s="151" t="s">
        <v>43</v>
      </c>
      <c r="P375" s="152">
        <f>I375+J375</f>
        <v>0</v>
      </c>
      <c r="Q375" s="152">
        <f>ROUND(I375*H375,2)</f>
        <v>0</v>
      </c>
      <c r="R375" s="152">
        <f>ROUND(J375*H375,2)</f>
        <v>0</v>
      </c>
      <c r="T375" s="153">
        <f>S375*H375</f>
        <v>0</v>
      </c>
      <c r="U375" s="153">
        <v>1.6999999999999999E-3</v>
      </c>
      <c r="V375" s="153">
        <f>U375*H375</f>
        <v>8.4999999999999989E-3</v>
      </c>
      <c r="W375" s="153">
        <v>0</v>
      </c>
      <c r="X375" s="154">
        <f>W375*H375</f>
        <v>0</v>
      </c>
      <c r="AR375" s="155" t="s">
        <v>254</v>
      </c>
      <c r="AT375" s="155" t="s">
        <v>460</v>
      </c>
      <c r="AU375" s="155" t="s">
        <v>93</v>
      </c>
      <c r="AY375" s="15" t="s">
        <v>219</v>
      </c>
      <c r="BE375" s="156">
        <f>IF(O375="základní",K375,0)</f>
        <v>0</v>
      </c>
      <c r="BF375" s="156">
        <f>IF(O375="snížená",K375,0)</f>
        <v>0</v>
      </c>
      <c r="BG375" s="156">
        <f>IF(O375="zákl. přenesená",K375,0)</f>
        <v>0</v>
      </c>
      <c r="BH375" s="156">
        <f>IF(O375="sníž. přenesená",K375,0)</f>
        <v>0</v>
      </c>
      <c r="BI375" s="156">
        <f>IF(O375="nulová",K375,0)</f>
        <v>0</v>
      </c>
      <c r="BJ375" s="15" t="s">
        <v>87</v>
      </c>
      <c r="BK375" s="156">
        <f>ROUND(P375*H375,2)</f>
        <v>0</v>
      </c>
      <c r="BL375" s="15" t="s">
        <v>158</v>
      </c>
      <c r="BM375" s="155" t="s">
        <v>2745</v>
      </c>
    </row>
    <row r="376" spans="2:65" s="1" customFormat="1" ht="11.25">
      <c r="B376" s="30"/>
      <c r="D376" s="157" t="s">
        <v>226</v>
      </c>
      <c r="F376" s="158" t="s">
        <v>2206</v>
      </c>
      <c r="I376" s="159"/>
      <c r="J376" s="159"/>
      <c r="M376" s="30"/>
      <c r="N376" s="160"/>
      <c r="X376" s="54"/>
      <c r="AT376" s="15" t="s">
        <v>226</v>
      </c>
      <c r="AU376" s="15" t="s">
        <v>93</v>
      </c>
    </row>
    <row r="377" spans="2:65" s="1" customFormat="1" ht="16.5" customHeight="1">
      <c r="B377" s="30"/>
      <c r="C377" s="142" t="s">
        <v>790</v>
      </c>
      <c r="D377" s="142" t="s">
        <v>220</v>
      </c>
      <c r="E377" s="143" t="s">
        <v>2235</v>
      </c>
      <c r="F377" s="144" t="s">
        <v>2236</v>
      </c>
      <c r="G377" s="145" t="s">
        <v>467</v>
      </c>
      <c r="H377" s="146">
        <v>1</v>
      </c>
      <c r="I377" s="147"/>
      <c r="J377" s="147"/>
      <c r="K377" s="148">
        <f>ROUND(P377*H377,2)</f>
        <v>0</v>
      </c>
      <c r="L377" s="149"/>
      <c r="M377" s="30"/>
      <c r="N377" s="150" t="s">
        <v>1</v>
      </c>
      <c r="O377" s="151" t="s">
        <v>43</v>
      </c>
      <c r="P377" s="152">
        <f>I377+J377</f>
        <v>0</v>
      </c>
      <c r="Q377" s="152">
        <f>ROUND(I377*H377,2)</f>
        <v>0</v>
      </c>
      <c r="R377" s="152">
        <f>ROUND(J377*H377,2)</f>
        <v>0</v>
      </c>
      <c r="T377" s="153">
        <f>S377*H377</f>
        <v>0</v>
      </c>
      <c r="U377" s="153">
        <v>1.3600000000000001E-3</v>
      </c>
      <c r="V377" s="153">
        <f>U377*H377</f>
        <v>1.3600000000000001E-3</v>
      </c>
      <c r="W377" s="153">
        <v>0</v>
      </c>
      <c r="X377" s="154">
        <f>W377*H377</f>
        <v>0</v>
      </c>
      <c r="AR377" s="155" t="s">
        <v>158</v>
      </c>
      <c r="AT377" s="155" t="s">
        <v>220</v>
      </c>
      <c r="AU377" s="155" t="s">
        <v>93</v>
      </c>
      <c r="AY377" s="15" t="s">
        <v>219</v>
      </c>
      <c r="BE377" s="156">
        <f>IF(O377="základní",K377,0)</f>
        <v>0</v>
      </c>
      <c r="BF377" s="156">
        <f>IF(O377="snížená",K377,0)</f>
        <v>0</v>
      </c>
      <c r="BG377" s="156">
        <f>IF(O377="zákl. přenesená",K377,0)</f>
        <v>0</v>
      </c>
      <c r="BH377" s="156">
        <f>IF(O377="sníž. přenesená",K377,0)</f>
        <v>0</v>
      </c>
      <c r="BI377" s="156">
        <f>IF(O377="nulová",K377,0)</f>
        <v>0</v>
      </c>
      <c r="BJ377" s="15" t="s">
        <v>87</v>
      </c>
      <c r="BK377" s="156">
        <f>ROUND(P377*H377,2)</f>
        <v>0</v>
      </c>
      <c r="BL377" s="15" t="s">
        <v>158</v>
      </c>
      <c r="BM377" s="155" t="s">
        <v>2746</v>
      </c>
    </row>
    <row r="378" spans="2:65" s="1" customFormat="1" ht="19.5">
      <c r="B378" s="30"/>
      <c r="D378" s="157" t="s">
        <v>226</v>
      </c>
      <c r="F378" s="158" t="s">
        <v>2238</v>
      </c>
      <c r="I378" s="159"/>
      <c r="J378" s="159"/>
      <c r="M378" s="30"/>
      <c r="N378" s="160"/>
      <c r="X378" s="54"/>
      <c r="AT378" s="15" t="s">
        <v>226</v>
      </c>
      <c r="AU378" s="15" t="s">
        <v>93</v>
      </c>
    </row>
    <row r="379" spans="2:65" s="1" customFormat="1" ht="24.2" customHeight="1">
      <c r="B379" s="30"/>
      <c r="C379" s="178" t="s">
        <v>794</v>
      </c>
      <c r="D379" s="178" t="s">
        <v>460</v>
      </c>
      <c r="E379" s="179" t="s">
        <v>2239</v>
      </c>
      <c r="F379" s="180" t="s">
        <v>2240</v>
      </c>
      <c r="G379" s="181" t="s">
        <v>467</v>
      </c>
      <c r="H379" s="182">
        <v>1</v>
      </c>
      <c r="I379" s="183"/>
      <c r="J379" s="184"/>
      <c r="K379" s="185">
        <f>ROUND(P379*H379,2)</f>
        <v>0</v>
      </c>
      <c r="L379" s="184"/>
      <c r="M379" s="186"/>
      <c r="N379" s="187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1.61E-2</v>
      </c>
      <c r="V379" s="153">
        <f>U379*H379</f>
        <v>1.61E-2</v>
      </c>
      <c r="W379" s="153">
        <v>0</v>
      </c>
      <c r="X379" s="154">
        <f>W379*H379</f>
        <v>0</v>
      </c>
      <c r="AR379" s="155" t="s">
        <v>254</v>
      </c>
      <c r="AT379" s="155" t="s">
        <v>460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158</v>
      </c>
      <c r="BM379" s="155" t="s">
        <v>2747</v>
      </c>
    </row>
    <row r="380" spans="2:65" s="1" customFormat="1" ht="11.25">
      <c r="B380" s="30"/>
      <c r="D380" s="157" t="s">
        <v>226</v>
      </c>
      <c r="F380" s="158" t="s">
        <v>2240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" customFormat="1" ht="16.5" customHeight="1">
      <c r="B381" s="30"/>
      <c r="C381" s="142" t="s">
        <v>799</v>
      </c>
      <c r="D381" s="142" t="s">
        <v>220</v>
      </c>
      <c r="E381" s="143" t="s">
        <v>2248</v>
      </c>
      <c r="F381" s="144" t="s">
        <v>2249</v>
      </c>
      <c r="G381" s="145" t="s">
        <v>467</v>
      </c>
      <c r="H381" s="146">
        <v>1</v>
      </c>
      <c r="I381" s="147"/>
      <c r="J381" s="147"/>
      <c r="K381" s="148">
        <f>ROUND(P381*H381,2)</f>
        <v>0</v>
      </c>
      <c r="L381" s="149"/>
      <c r="M381" s="30"/>
      <c r="N381" s="150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0.05</v>
      </c>
      <c r="V381" s="153">
        <f>U381*H381</f>
        <v>0.05</v>
      </c>
      <c r="W381" s="153">
        <v>0</v>
      </c>
      <c r="X381" s="154">
        <f>W381*H381</f>
        <v>0</v>
      </c>
      <c r="AR381" s="155" t="s">
        <v>158</v>
      </c>
      <c r="AT381" s="155" t="s">
        <v>220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2748</v>
      </c>
    </row>
    <row r="382" spans="2:65" s="1" customFormat="1" ht="11.25">
      <c r="B382" s="30"/>
      <c r="D382" s="157" t="s">
        <v>226</v>
      </c>
      <c r="F382" s="158" t="s">
        <v>2249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" customFormat="1" ht="16.5" customHeight="1">
      <c r="B383" s="30"/>
      <c r="C383" s="178" t="s">
        <v>803</v>
      </c>
      <c r="D383" s="178" t="s">
        <v>460</v>
      </c>
      <c r="E383" s="179" t="s">
        <v>2251</v>
      </c>
      <c r="F383" s="180" t="s">
        <v>2252</v>
      </c>
      <c r="G383" s="181" t="s">
        <v>467</v>
      </c>
      <c r="H383" s="182">
        <v>1</v>
      </c>
      <c r="I383" s="183"/>
      <c r="J383" s="184"/>
      <c r="K383" s="185">
        <f>ROUND(P383*H383,2)</f>
        <v>0</v>
      </c>
      <c r="L383" s="184"/>
      <c r="M383" s="186"/>
      <c r="N383" s="187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2.9499999999999998E-2</v>
      </c>
      <c r="V383" s="153">
        <f>U383*H383</f>
        <v>2.9499999999999998E-2</v>
      </c>
      <c r="W383" s="153">
        <v>0</v>
      </c>
      <c r="X383" s="154">
        <f>W383*H383</f>
        <v>0</v>
      </c>
      <c r="AR383" s="155" t="s">
        <v>254</v>
      </c>
      <c r="AT383" s="155" t="s">
        <v>460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2749</v>
      </c>
    </row>
    <row r="384" spans="2:65" s="1" customFormat="1" ht="11.25">
      <c r="B384" s="30"/>
      <c r="D384" s="157" t="s">
        <v>226</v>
      </c>
      <c r="F384" s="158" t="s">
        <v>2252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" customFormat="1" ht="16.5" customHeight="1">
      <c r="B385" s="30"/>
      <c r="C385" s="142" t="s">
        <v>807</v>
      </c>
      <c r="D385" s="142" t="s">
        <v>220</v>
      </c>
      <c r="E385" s="143" t="s">
        <v>2168</v>
      </c>
      <c r="F385" s="144" t="s">
        <v>2169</v>
      </c>
      <c r="G385" s="145" t="s">
        <v>370</v>
      </c>
      <c r="H385" s="146">
        <v>53</v>
      </c>
      <c r="I385" s="147"/>
      <c r="J385" s="147"/>
      <c r="K385" s="148">
        <f>ROUND(P385*H385,2)</f>
        <v>0</v>
      </c>
      <c r="L385" s="149"/>
      <c r="M385" s="30"/>
      <c r="N385" s="150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0</v>
      </c>
      <c r="V385" s="153">
        <f>U385*H385</f>
        <v>0</v>
      </c>
      <c r="W385" s="153">
        <v>0</v>
      </c>
      <c r="X385" s="154">
        <f>W385*H385</f>
        <v>0</v>
      </c>
      <c r="AR385" s="155" t="s">
        <v>158</v>
      </c>
      <c r="AT385" s="155" t="s">
        <v>220</v>
      </c>
      <c r="AU385" s="155" t="s">
        <v>93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2750</v>
      </c>
    </row>
    <row r="386" spans="2:65" s="1" customFormat="1" ht="11.25">
      <c r="B386" s="30"/>
      <c r="D386" s="157" t="s">
        <v>226</v>
      </c>
      <c r="F386" s="158" t="s">
        <v>2169</v>
      </c>
      <c r="I386" s="159"/>
      <c r="J386" s="159"/>
      <c r="M386" s="30"/>
      <c r="N386" s="160"/>
      <c r="X386" s="54"/>
      <c r="AT386" s="15" t="s">
        <v>226</v>
      </c>
      <c r="AU386" s="15" t="s">
        <v>93</v>
      </c>
    </row>
    <row r="387" spans="2:65" s="12" customFormat="1" ht="11.25">
      <c r="B387" s="161"/>
      <c r="D387" s="157" t="s">
        <v>303</v>
      </c>
      <c r="E387" s="162" t="s">
        <v>1</v>
      </c>
      <c r="F387" s="163" t="s">
        <v>654</v>
      </c>
      <c r="H387" s="164">
        <v>53</v>
      </c>
      <c r="I387" s="165"/>
      <c r="J387" s="165"/>
      <c r="M387" s="161"/>
      <c r="N387" s="166"/>
      <c r="X387" s="167"/>
      <c r="AT387" s="162" t="s">
        <v>303</v>
      </c>
      <c r="AU387" s="162" t="s">
        <v>93</v>
      </c>
      <c r="AV387" s="12" t="s">
        <v>93</v>
      </c>
      <c r="AW387" s="12" t="s">
        <v>5</v>
      </c>
      <c r="AX387" s="12" t="s">
        <v>87</v>
      </c>
      <c r="AY387" s="162" t="s">
        <v>219</v>
      </c>
    </row>
    <row r="388" spans="2:65" s="1" customFormat="1" ht="16.5" customHeight="1">
      <c r="B388" s="30"/>
      <c r="C388" s="178" t="s">
        <v>798</v>
      </c>
      <c r="D388" s="178" t="s">
        <v>460</v>
      </c>
      <c r="E388" s="179" t="s">
        <v>2171</v>
      </c>
      <c r="F388" s="180" t="s">
        <v>2172</v>
      </c>
      <c r="G388" s="181" t="s">
        <v>370</v>
      </c>
      <c r="H388" s="182">
        <v>53</v>
      </c>
      <c r="I388" s="183"/>
      <c r="J388" s="184"/>
      <c r="K388" s="185">
        <f>ROUND(P388*H388,2)</f>
        <v>0</v>
      </c>
      <c r="L388" s="184"/>
      <c r="M388" s="186"/>
      <c r="N388" s="187" t="s">
        <v>1</v>
      </c>
      <c r="O388" s="151" t="s">
        <v>43</v>
      </c>
      <c r="P388" s="152">
        <f>I388+J388</f>
        <v>0</v>
      </c>
      <c r="Q388" s="152">
        <f>ROUND(I388*H388,2)</f>
        <v>0</v>
      </c>
      <c r="R388" s="152">
        <f>ROUND(J388*H388,2)</f>
        <v>0</v>
      </c>
      <c r="T388" s="153">
        <f>S388*H388</f>
        <v>0</v>
      </c>
      <c r="U388" s="153">
        <v>1.2E-4</v>
      </c>
      <c r="V388" s="153">
        <f>U388*H388</f>
        <v>6.3600000000000002E-3</v>
      </c>
      <c r="W388" s="153">
        <v>0</v>
      </c>
      <c r="X388" s="154">
        <f>W388*H388</f>
        <v>0</v>
      </c>
      <c r="AR388" s="155" t="s">
        <v>254</v>
      </c>
      <c r="AT388" s="155" t="s">
        <v>460</v>
      </c>
      <c r="AU388" s="155" t="s">
        <v>93</v>
      </c>
      <c r="AY388" s="15" t="s">
        <v>219</v>
      </c>
      <c r="BE388" s="156">
        <f>IF(O388="základní",K388,0)</f>
        <v>0</v>
      </c>
      <c r="BF388" s="156">
        <f>IF(O388="snížená",K388,0)</f>
        <v>0</v>
      </c>
      <c r="BG388" s="156">
        <f>IF(O388="zákl. přenesená",K388,0)</f>
        <v>0</v>
      </c>
      <c r="BH388" s="156">
        <f>IF(O388="sníž. přenesená",K388,0)</f>
        <v>0</v>
      </c>
      <c r="BI388" s="156">
        <f>IF(O388="nulová",K388,0)</f>
        <v>0</v>
      </c>
      <c r="BJ388" s="15" t="s">
        <v>87</v>
      </c>
      <c r="BK388" s="156">
        <f>ROUND(P388*H388,2)</f>
        <v>0</v>
      </c>
      <c r="BL388" s="15" t="s">
        <v>158</v>
      </c>
      <c r="BM388" s="155" t="s">
        <v>2751</v>
      </c>
    </row>
    <row r="389" spans="2:65" s="1" customFormat="1" ht="19.5">
      <c r="B389" s="30"/>
      <c r="D389" s="157" t="s">
        <v>226</v>
      </c>
      <c r="F389" s="158" t="s">
        <v>2174</v>
      </c>
      <c r="I389" s="159"/>
      <c r="J389" s="159"/>
      <c r="M389" s="30"/>
      <c r="N389" s="160"/>
      <c r="X389" s="54"/>
      <c r="AT389" s="15" t="s">
        <v>226</v>
      </c>
      <c r="AU389" s="15" t="s">
        <v>93</v>
      </c>
    </row>
    <row r="390" spans="2:65" s="12" customFormat="1" ht="11.25">
      <c r="B390" s="161"/>
      <c r="D390" s="157" t="s">
        <v>303</v>
      </c>
      <c r="E390" s="162" t="s">
        <v>1</v>
      </c>
      <c r="F390" s="163" t="s">
        <v>654</v>
      </c>
      <c r="H390" s="164">
        <v>53</v>
      </c>
      <c r="I390" s="165"/>
      <c r="J390" s="165"/>
      <c r="M390" s="161"/>
      <c r="N390" s="166"/>
      <c r="X390" s="167"/>
      <c r="AT390" s="162" t="s">
        <v>303</v>
      </c>
      <c r="AU390" s="162" t="s">
        <v>93</v>
      </c>
      <c r="AV390" s="12" t="s">
        <v>93</v>
      </c>
      <c r="AW390" s="12" t="s">
        <v>5</v>
      </c>
      <c r="AX390" s="12" t="s">
        <v>87</v>
      </c>
      <c r="AY390" s="162" t="s">
        <v>219</v>
      </c>
    </row>
    <row r="391" spans="2:65" s="1" customFormat="1" ht="24.2" customHeight="1">
      <c r="B391" s="30"/>
      <c r="C391" s="142" t="s">
        <v>814</v>
      </c>
      <c r="D391" s="142" t="s">
        <v>220</v>
      </c>
      <c r="E391" s="143" t="s">
        <v>2208</v>
      </c>
      <c r="F391" s="144" t="s">
        <v>2209</v>
      </c>
      <c r="G391" s="145" t="s">
        <v>467</v>
      </c>
      <c r="H391" s="146">
        <v>2</v>
      </c>
      <c r="I391" s="147"/>
      <c r="J391" s="147"/>
      <c r="K391" s="148">
        <f>ROUND(P391*H391,2)</f>
        <v>0</v>
      </c>
      <c r="L391" s="149"/>
      <c r="M391" s="30"/>
      <c r="N391" s="150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0.45937</v>
      </c>
      <c r="V391" s="153">
        <f>U391*H391</f>
        <v>0.91874</v>
      </c>
      <c r="W391" s="153">
        <v>0</v>
      </c>
      <c r="X391" s="154">
        <f>W391*H391</f>
        <v>0</v>
      </c>
      <c r="AR391" s="155" t="s">
        <v>158</v>
      </c>
      <c r="AT391" s="155" t="s">
        <v>220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2752</v>
      </c>
    </row>
    <row r="392" spans="2:65" s="1" customFormat="1" ht="19.5">
      <c r="B392" s="30"/>
      <c r="D392" s="157" t="s">
        <v>226</v>
      </c>
      <c r="F392" s="158" t="s">
        <v>2211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2" customFormat="1" ht="11.25">
      <c r="B393" s="161"/>
      <c r="D393" s="157" t="s">
        <v>303</v>
      </c>
      <c r="E393" s="162" t="s">
        <v>1</v>
      </c>
      <c r="F393" s="163" t="s">
        <v>93</v>
      </c>
      <c r="H393" s="164">
        <v>2</v>
      </c>
      <c r="I393" s="165"/>
      <c r="J393" s="165"/>
      <c r="M393" s="161"/>
      <c r="N393" s="166"/>
      <c r="X393" s="167"/>
      <c r="AT393" s="162" t="s">
        <v>303</v>
      </c>
      <c r="AU393" s="162" t="s">
        <v>93</v>
      </c>
      <c r="AV393" s="12" t="s">
        <v>93</v>
      </c>
      <c r="AW393" s="12" t="s">
        <v>5</v>
      </c>
      <c r="AX393" s="12" t="s">
        <v>87</v>
      </c>
      <c r="AY393" s="162" t="s">
        <v>219</v>
      </c>
    </row>
    <row r="394" spans="2:65" s="1" customFormat="1" ht="16.5" customHeight="1">
      <c r="B394" s="30"/>
      <c r="C394" s="142" t="s">
        <v>818</v>
      </c>
      <c r="D394" s="142" t="s">
        <v>220</v>
      </c>
      <c r="E394" s="143" t="s">
        <v>2242</v>
      </c>
      <c r="F394" s="144" t="s">
        <v>2243</v>
      </c>
      <c r="G394" s="145" t="s">
        <v>467</v>
      </c>
      <c r="H394" s="146">
        <v>1</v>
      </c>
      <c r="I394" s="147"/>
      <c r="J394" s="147"/>
      <c r="K394" s="148">
        <f>ROUND(P394*H394,2)</f>
        <v>0</v>
      </c>
      <c r="L394" s="149"/>
      <c r="M394" s="30"/>
      <c r="N394" s="150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0.04</v>
      </c>
      <c r="V394" s="153">
        <f>U394*H394</f>
        <v>0.04</v>
      </c>
      <c r="W394" s="153">
        <v>0</v>
      </c>
      <c r="X394" s="154">
        <f>W394*H394</f>
        <v>0</v>
      </c>
      <c r="AR394" s="155" t="s">
        <v>158</v>
      </c>
      <c r="AT394" s="155" t="s">
        <v>220</v>
      </c>
      <c r="AU394" s="155" t="s">
        <v>93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2753</v>
      </c>
    </row>
    <row r="395" spans="2:65" s="1" customFormat="1" ht="11.25">
      <c r="B395" s="30"/>
      <c r="D395" s="157" t="s">
        <v>226</v>
      </c>
      <c r="F395" s="158" t="s">
        <v>2243</v>
      </c>
      <c r="I395" s="159"/>
      <c r="J395" s="159"/>
      <c r="M395" s="30"/>
      <c r="N395" s="160"/>
      <c r="X395" s="54"/>
      <c r="AT395" s="15" t="s">
        <v>226</v>
      </c>
      <c r="AU395" s="15" t="s">
        <v>93</v>
      </c>
    </row>
    <row r="396" spans="2:65" s="12" customFormat="1" ht="11.25">
      <c r="B396" s="161"/>
      <c r="D396" s="157" t="s">
        <v>303</v>
      </c>
      <c r="E396" s="162" t="s">
        <v>1</v>
      </c>
      <c r="F396" s="163" t="s">
        <v>87</v>
      </c>
      <c r="H396" s="164">
        <v>1</v>
      </c>
      <c r="I396" s="165"/>
      <c r="J396" s="165"/>
      <c r="M396" s="161"/>
      <c r="N396" s="166"/>
      <c r="X396" s="167"/>
      <c r="AT396" s="162" t="s">
        <v>303</v>
      </c>
      <c r="AU396" s="162" t="s">
        <v>93</v>
      </c>
      <c r="AV396" s="12" t="s">
        <v>93</v>
      </c>
      <c r="AW396" s="12" t="s">
        <v>5</v>
      </c>
      <c r="AX396" s="12" t="s">
        <v>87</v>
      </c>
      <c r="AY396" s="162" t="s">
        <v>219</v>
      </c>
    </row>
    <row r="397" spans="2:65" s="1" customFormat="1" ht="16.5" customHeight="1">
      <c r="B397" s="30"/>
      <c r="C397" s="178" t="s">
        <v>822</v>
      </c>
      <c r="D397" s="178" t="s">
        <v>460</v>
      </c>
      <c r="E397" s="179" t="s">
        <v>2245</v>
      </c>
      <c r="F397" s="180" t="s">
        <v>2246</v>
      </c>
      <c r="G397" s="181" t="s">
        <v>467</v>
      </c>
      <c r="H397" s="182">
        <v>1</v>
      </c>
      <c r="I397" s="183"/>
      <c r="J397" s="184"/>
      <c r="K397" s="185">
        <f>ROUND(P397*H397,2)</f>
        <v>0</v>
      </c>
      <c r="L397" s="184"/>
      <c r="M397" s="186"/>
      <c r="N397" s="187" t="s">
        <v>1</v>
      </c>
      <c r="O397" s="151" t="s">
        <v>43</v>
      </c>
      <c r="P397" s="152">
        <f>I397+J397</f>
        <v>0</v>
      </c>
      <c r="Q397" s="152">
        <f>ROUND(I397*H397,2)</f>
        <v>0</v>
      </c>
      <c r="R397" s="152">
        <f>ROUND(J397*H397,2)</f>
        <v>0</v>
      </c>
      <c r="T397" s="153">
        <f>S397*H397</f>
        <v>0</v>
      </c>
      <c r="U397" s="153">
        <v>1.3299999999999999E-2</v>
      </c>
      <c r="V397" s="153">
        <f>U397*H397</f>
        <v>1.3299999999999999E-2</v>
      </c>
      <c r="W397" s="153">
        <v>0</v>
      </c>
      <c r="X397" s="154">
        <f>W397*H397</f>
        <v>0</v>
      </c>
      <c r="AR397" s="155" t="s">
        <v>254</v>
      </c>
      <c r="AT397" s="155" t="s">
        <v>460</v>
      </c>
      <c r="AU397" s="155" t="s">
        <v>93</v>
      </c>
      <c r="AY397" s="15" t="s">
        <v>219</v>
      </c>
      <c r="BE397" s="156">
        <f>IF(O397="základní",K397,0)</f>
        <v>0</v>
      </c>
      <c r="BF397" s="156">
        <f>IF(O397="snížená",K397,0)</f>
        <v>0</v>
      </c>
      <c r="BG397" s="156">
        <f>IF(O397="zákl. přenesená",K397,0)</f>
        <v>0</v>
      </c>
      <c r="BH397" s="156">
        <f>IF(O397="sníž. přenesená",K397,0)</f>
        <v>0</v>
      </c>
      <c r="BI397" s="156">
        <f>IF(O397="nulová",K397,0)</f>
        <v>0</v>
      </c>
      <c r="BJ397" s="15" t="s">
        <v>87</v>
      </c>
      <c r="BK397" s="156">
        <f>ROUND(P397*H397,2)</f>
        <v>0</v>
      </c>
      <c r="BL397" s="15" t="s">
        <v>158</v>
      </c>
      <c r="BM397" s="155" t="s">
        <v>2754</v>
      </c>
    </row>
    <row r="398" spans="2:65" s="1" customFormat="1" ht="11.25">
      <c r="B398" s="30"/>
      <c r="D398" s="157" t="s">
        <v>226</v>
      </c>
      <c r="F398" s="158" t="s">
        <v>2246</v>
      </c>
      <c r="I398" s="159"/>
      <c r="J398" s="159"/>
      <c r="M398" s="30"/>
      <c r="N398" s="160"/>
      <c r="X398" s="54"/>
      <c r="AT398" s="15" t="s">
        <v>226</v>
      </c>
      <c r="AU398" s="15" t="s">
        <v>93</v>
      </c>
    </row>
    <row r="399" spans="2:65" s="12" customFormat="1" ht="11.25">
      <c r="B399" s="161"/>
      <c r="D399" s="157" t="s">
        <v>303</v>
      </c>
      <c r="E399" s="162" t="s">
        <v>1</v>
      </c>
      <c r="F399" s="163" t="s">
        <v>87</v>
      </c>
      <c r="H399" s="164">
        <v>1</v>
      </c>
      <c r="I399" s="165"/>
      <c r="J399" s="165"/>
      <c r="M399" s="161"/>
      <c r="N399" s="166"/>
      <c r="X399" s="167"/>
      <c r="AT399" s="162" t="s">
        <v>303</v>
      </c>
      <c r="AU399" s="162" t="s">
        <v>93</v>
      </c>
      <c r="AV399" s="12" t="s">
        <v>93</v>
      </c>
      <c r="AW399" s="12" t="s">
        <v>5</v>
      </c>
      <c r="AX399" s="12" t="s">
        <v>87</v>
      </c>
      <c r="AY399" s="162" t="s">
        <v>219</v>
      </c>
    </row>
    <row r="400" spans="2:65" s="1" customFormat="1" ht="33" customHeight="1">
      <c r="B400" s="30"/>
      <c r="C400" s="142" t="s">
        <v>826</v>
      </c>
      <c r="D400" s="142" t="s">
        <v>220</v>
      </c>
      <c r="E400" s="143" t="s">
        <v>2254</v>
      </c>
      <c r="F400" s="144" t="s">
        <v>2255</v>
      </c>
      <c r="G400" s="145" t="s">
        <v>467</v>
      </c>
      <c r="H400" s="146">
        <v>6</v>
      </c>
      <c r="I400" s="147"/>
      <c r="J400" s="147"/>
      <c r="K400" s="148">
        <f>ROUND(P400*H400,2)</f>
        <v>0</v>
      </c>
      <c r="L400" s="149"/>
      <c r="M400" s="30"/>
      <c r="N400" s="150" t="s">
        <v>1</v>
      </c>
      <c r="O400" s="151" t="s">
        <v>43</v>
      </c>
      <c r="P400" s="152">
        <f>I400+J400</f>
        <v>0</v>
      </c>
      <c r="Q400" s="152">
        <f>ROUND(I400*H400,2)</f>
        <v>0</v>
      </c>
      <c r="R400" s="152">
        <f>ROUND(J400*H400,2)</f>
        <v>0</v>
      </c>
      <c r="T400" s="153">
        <f>S400*H400</f>
        <v>0</v>
      </c>
      <c r="U400" s="153">
        <v>0.31108000000000002</v>
      </c>
      <c r="V400" s="153">
        <f>U400*H400</f>
        <v>1.8664800000000001</v>
      </c>
      <c r="W400" s="153">
        <v>0</v>
      </c>
      <c r="X400" s="154">
        <f>W400*H400</f>
        <v>0</v>
      </c>
      <c r="AR400" s="155" t="s">
        <v>158</v>
      </c>
      <c r="AT400" s="155" t="s">
        <v>220</v>
      </c>
      <c r="AU400" s="155" t="s">
        <v>93</v>
      </c>
      <c r="AY400" s="15" t="s">
        <v>219</v>
      </c>
      <c r="BE400" s="156">
        <f>IF(O400="základní",K400,0)</f>
        <v>0</v>
      </c>
      <c r="BF400" s="156">
        <f>IF(O400="snížená",K400,0)</f>
        <v>0</v>
      </c>
      <c r="BG400" s="156">
        <f>IF(O400="zákl. přenesená",K400,0)</f>
        <v>0</v>
      </c>
      <c r="BH400" s="156">
        <f>IF(O400="sníž. přenesená",K400,0)</f>
        <v>0</v>
      </c>
      <c r="BI400" s="156">
        <f>IF(O400="nulová",K400,0)</f>
        <v>0</v>
      </c>
      <c r="BJ400" s="15" t="s">
        <v>87</v>
      </c>
      <c r="BK400" s="156">
        <f>ROUND(P400*H400,2)</f>
        <v>0</v>
      </c>
      <c r="BL400" s="15" t="s">
        <v>158</v>
      </c>
      <c r="BM400" s="155" t="s">
        <v>2755</v>
      </c>
    </row>
    <row r="401" spans="2:65" s="1" customFormat="1" ht="19.5">
      <c r="B401" s="30"/>
      <c r="D401" s="157" t="s">
        <v>226</v>
      </c>
      <c r="F401" s="158" t="s">
        <v>2257</v>
      </c>
      <c r="I401" s="159"/>
      <c r="J401" s="159"/>
      <c r="M401" s="30"/>
      <c r="N401" s="160"/>
      <c r="X401" s="54"/>
      <c r="AT401" s="15" t="s">
        <v>226</v>
      </c>
      <c r="AU401" s="15" t="s">
        <v>93</v>
      </c>
    </row>
    <row r="402" spans="2:65" s="12" customFormat="1" ht="11.25">
      <c r="B402" s="161"/>
      <c r="D402" s="157" t="s">
        <v>303</v>
      </c>
      <c r="E402" s="162" t="s">
        <v>1</v>
      </c>
      <c r="F402" s="163" t="s">
        <v>2738</v>
      </c>
      <c r="H402" s="164">
        <v>6</v>
      </c>
      <c r="I402" s="165"/>
      <c r="J402" s="165"/>
      <c r="M402" s="161"/>
      <c r="N402" s="166"/>
      <c r="X402" s="167"/>
      <c r="AT402" s="162" t="s">
        <v>303</v>
      </c>
      <c r="AU402" s="162" t="s">
        <v>93</v>
      </c>
      <c r="AV402" s="12" t="s">
        <v>93</v>
      </c>
      <c r="AW402" s="12" t="s">
        <v>5</v>
      </c>
      <c r="AX402" s="12" t="s">
        <v>87</v>
      </c>
      <c r="AY402" s="162" t="s">
        <v>219</v>
      </c>
    </row>
    <row r="403" spans="2:65" s="11" customFormat="1" ht="22.9" customHeight="1">
      <c r="B403" s="129"/>
      <c r="D403" s="130" t="s">
        <v>79</v>
      </c>
      <c r="E403" s="140" t="s">
        <v>260</v>
      </c>
      <c r="F403" s="140" t="s">
        <v>877</v>
      </c>
      <c r="I403" s="132"/>
      <c r="J403" s="132"/>
      <c r="K403" s="141">
        <f>BK403</f>
        <v>0</v>
      </c>
      <c r="M403" s="129"/>
      <c r="N403" s="134"/>
      <c r="Q403" s="135">
        <f>Q404+SUM(Q405:Q413)</f>
        <v>0</v>
      </c>
      <c r="R403" s="135">
        <f>R404+SUM(R405:R413)</f>
        <v>0</v>
      </c>
      <c r="T403" s="136">
        <f>T404+SUM(T405:T413)</f>
        <v>0</v>
      </c>
      <c r="V403" s="136">
        <f>V404+SUM(V405:V413)</f>
        <v>4.7724000000000003E-2</v>
      </c>
      <c r="X403" s="137">
        <f>X404+SUM(X405:X413)</f>
        <v>2.2480000000000002</v>
      </c>
      <c r="AR403" s="130" t="s">
        <v>87</v>
      </c>
      <c r="AT403" s="138" t="s">
        <v>79</v>
      </c>
      <c r="AU403" s="138" t="s">
        <v>87</v>
      </c>
      <c r="AY403" s="130" t="s">
        <v>219</v>
      </c>
      <c r="BK403" s="139">
        <f>BK404+SUM(BK405:BK413)</f>
        <v>0</v>
      </c>
    </row>
    <row r="404" spans="2:65" s="1" customFormat="1" ht="24.2" customHeight="1">
      <c r="B404" s="30"/>
      <c r="C404" s="142" t="s">
        <v>830</v>
      </c>
      <c r="D404" s="142" t="s">
        <v>220</v>
      </c>
      <c r="E404" s="143" t="s">
        <v>878</v>
      </c>
      <c r="F404" s="144" t="s">
        <v>879</v>
      </c>
      <c r="G404" s="145" t="s">
        <v>370</v>
      </c>
      <c r="H404" s="146">
        <v>116.4</v>
      </c>
      <c r="I404" s="147"/>
      <c r="J404" s="147"/>
      <c r="K404" s="148">
        <f>ROUND(P404*H404,2)</f>
        <v>0</v>
      </c>
      <c r="L404" s="149"/>
      <c r="M404" s="30"/>
      <c r="N404" s="150" t="s">
        <v>1</v>
      </c>
      <c r="O404" s="151" t="s">
        <v>43</v>
      </c>
      <c r="P404" s="152">
        <f>I404+J404</f>
        <v>0</v>
      </c>
      <c r="Q404" s="152">
        <f>ROUND(I404*H404,2)</f>
        <v>0</v>
      </c>
      <c r="R404" s="152">
        <f>ROUND(J404*H404,2)</f>
        <v>0</v>
      </c>
      <c r="T404" s="153">
        <f>S404*H404</f>
        <v>0</v>
      </c>
      <c r="U404" s="153">
        <v>4.0999999999999999E-4</v>
      </c>
      <c r="V404" s="153">
        <f>U404*H404</f>
        <v>4.7724000000000003E-2</v>
      </c>
      <c r="W404" s="153">
        <v>0</v>
      </c>
      <c r="X404" s="154">
        <f>W404*H404</f>
        <v>0</v>
      </c>
      <c r="AR404" s="155" t="s">
        <v>158</v>
      </c>
      <c r="AT404" s="155" t="s">
        <v>220</v>
      </c>
      <c r="AU404" s="155" t="s">
        <v>93</v>
      </c>
      <c r="AY404" s="15" t="s">
        <v>219</v>
      </c>
      <c r="BE404" s="156">
        <f>IF(O404="základní",K404,0)</f>
        <v>0</v>
      </c>
      <c r="BF404" s="156">
        <f>IF(O404="snížená",K404,0)</f>
        <v>0</v>
      </c>
      <c r="BG404" s="156">
        <f>IF(O404="zákl. přenesená",K404,0)</f>
        <v>0</v>
      </c>
      <c r="BH404" s="156">
        <f>IF(O404="sníž. přenesená",K404,0)</f>
        <v>0</v>
      </c>
      <c r="BI404" s="156">
        <f>IF(O404="nulová",K404,0)</f>
        <v>0</v>
      </c>
      <c r="BJ404" s="15" t="s">
        <v>87</v>
      </c>
      <c r="BK404" s="156">
        <f>ROUND(P404*H404,2)</f>
        <v>0</v>
      </c>
      <c r="BL404" s="15" t="s">
        <v>158</v>
      </c>
      <c r="BM404" s="155" t="s">
        <v>2756</v>
      </c>
    </row>
    <row r="405" spans="2:65" s="1" customFormat="1" ht="19.5">
      <c r="B405" s="30"/>
      <c r="D405" s="157" t="s">
        <v>226</v>
      </c>
      <c r="F405" s="158" t="s">
        <v>881</v>
      </c>
      <c r="I405" s="159"/>
      <c r="J405" s="159"/>
      <c r="M405" s="30"/>
      <c r="N405" s="160"/>
      <c r="X405" s="54"/>
      <c r="AT405" s="15" t="s">
        <v>226</v>
      </c>
      <c r="AU405" s="15" t="s">
        <v>93</v>
      </c>
    </row>
    <row r="406" spans="2:65" s="12" customFormat="1" ht="11.25">
      <c r="B406" s="161"/>
      <c r="D406" s="157" t="s">
        <v>303</v>
      </c>
      <c r="E406" s="162" t="s">
        <v>1</v>
      </c>
      <c r="F406" s="163" t="s">
        <v>2757</v>
      </c>
      <c r="H406" s="164">
        <v>116.4</v>
      </c>
      <c r="I406" s="165"/>
      <c r="J406" s="165"/>
      <c r="M406" s="161"/>
      <c r="N406" s="166"/>
      <c r="X406" s="167"/>
      <c r="AT406" s="162" t="s">
        <v>303</v>
      </c>
      <c r="AU406" s="162" t="s">
        <v>93</v>
      </c>
      <c r="AV406" s="12" t="s">
        <v>93</v>
      </c>
      <c r="AW406" s="12" t="s">
        <v>5</v>
      </c>
      <c r="AX406" s="12" t="s">
        <v>87</v>
      </c>
      <c r="AY406" s="162" t="s">
        <v>219</v>
      </c>
    </row>
    <row r="407" spans="2:65" s="1" customFormat="1" ht="24.2" customHeight="1">
      <c r="B407" s="30"/>
      <c r="C407" s="142" t="s">
        <v>834</v>
      </c>
      <c r="D407" s="142" t="s">
        <v>220</v>
      </c>
      <c r="E407" s="143" t="s">
        <v>884</v>
      </c>
      <c r="F407" s="144" t="s">
        <v>885</v>
      </c>
      <c r="G407" s="145" t="s">
        <v>370</v>
      </c>
      <c r="H407" s="146">
        <v>116.4</v>
      </c>
      <c r="I407" s="147"/>
      <c r="J407" s="147"/>
      <c r="K407" s="148">
        <f>ROUND(P407*H407,2)</f>
        <v>0</v>
      </c>
      <c r="L407" s="149"/>
      <c r="M407" s="30"/>
      <c r="N407" s="150" t="s">
        <v>1</v>
      </c>
      <c r="O407" s="151" t="s">
        <v>43</v>
      </c>
      <c r="P407" s="152">
        <f>I407+J407</f>
        <v>0</v>
      </c>
      <c r="Q407" s="152">
        <f>ROUND(I407*H407,2)</f>
        <v>0</v>
      </c>
      <c r="R407" s="152">
        <f>ROUND(J407*H407,2)</f>
        <v>0</v>
      </c>
      <c r="T407" s="153">
        <f>S407*H407</f>
        <v>0</v>
      </c>
      <c r="U407" s="153">
        <v>0</v>
      </c>
      <c r="V407" s="153">
        <f>U407*H407</f>
        <v>0</v>
      </c>
      <c r="W407" s="153">
        <v>0</v>
      </c>
      <c r="X407" s="154">
        <f>W407*H407</f>
        <v>0</v>
      </c>
      <c r="AR407" s="155" t="s">
        <v>158</v>
      </c>
      <c r="AT407" s="155" t="s">
        <v>220</v>
      </c>
      <c r="AU407" s="155" t="s">
        <v>93</v>
      </c>
      <c r="AY407" s="15" t="s">
        <v>219</v>
      </c>
      <c r="BE407" s="156">
        <f>IF(O407="základní",K407,0)</f>
        <v>0</v>
      </c>
      <c r="BF407" s="156">
        <f>IF(O407="snížená",K407,0)</f>
        <v>0</v>
      </c>
      <c r="BG407" s="156">
        <f>IF(O407="zákl. přenesená",K407,0)</f>
        <v>0</v>
      </c>
      <c r="BH407" s="156">
        <f>IF(O407="sníž. přenesená",K407,0)</f>
        <v>0</v>
      </c>
      <c r="BI407" s="156">
        <f>IF(O407="nulová",K407,0)</f>
        <v>0</v>
      </c>
      <c r="BJ407" s="15" t="s">
        <v>87</v>
      </c>
      <c r="BK407" s="156">
        <f>ROUND(P407*H407,2)</f>
        <v>0</v>
      </c>
      <c r="BL407" s="15" t="s">
        <v>158</v>
      </c>
      <c r="BM407" s="155" t="s">
        <v>2758</v>
      </c>
    </row>
    <row r="408" spans="2:65" s="1" customFormat="1" ht="19.5">
      <c r="B408" s="30"/>
      <c r="D408" s="157" t="s">
        <v>226</v>
      </c>
      <c r="F408" s="158" t="s">
        <v>887</v>
      </c>
      <c r="I408" s="159"/>
      <c r="J408" s="159"/>
      <c r="M408" s="30"/>
      <c r="N408" s="160"/>
      <c r="X408" s="54"/>
      <c r="AT408" s="15" t="s">
        <v>226</v>
      </c>
      <c r="AU408" s="15" t="s">
        <v>93</v>
      </c>
    </row>
    <row r="409" spans="2:65" s="12" customFormat="1" ht="11.25">
      <c r="B409" s="161"/>
      <c r="D409" s="157" t="s">
        <v>303</v>
      </c>
      <c r="E409" s="162" t="s">
        <v>1</v>
      </c>
      <c r="F409" s="163" t="s">
        <v>2757</v>
      </c>
      <c r="H409" s="164">
        <v>116.4</v>
      </c>
      <c r="I409" s="165"/>
      <c r="J409" s="165"/>
      <c r="M409" s="161"/>
      <c r="N409" s="166"/>
      <c r="X409" s="167"/>
      <c r="AT409" s="162" t="s">
        <v>303</v>
      </c>
      <c r="AU409" s="162" t="s">
        <v>93</v>
      </c>
      <c r="AV409" s="12" t="s">
        <v>93</v>
      </c>
      <c r="AW409" s="12" t="s">
        <v>5</v>
      </c>
      <c r="AX409" s="12" t="s">
        <v>87</v>
      </c>
      <c r="AY409" s="162" t="s">
        <v>219</v>
      </c>
    </row>
    <row r="410" spans="2:65" s="1" customFormat="1" ht="16.5" customHeight="1">
      <c r="B410" s="30"/>
      <c r="C410" s="142" t="s">
        <v>883</v>
      </c>
      <c r="D410" s="142" t="s">
        <v>220</v>
      </c>
      <c r="E410" s="143" t="s">
        <v>899</v>
      </c>
      <c r="F410" s="144" t="s">
        <v>900</v>
      </c>
      <c r="G410" s="145" t="s">
        <v>353</v>
      </c>
      <c r="H410" s="146">
        <v>224.8</v>
      </c>
      <c r="I410" s="147"/>
      <c r="J410" s="147"/>
      <c r="K410" s="148">
        <f>ROUND(P410*H410,2)</f>
        <v>0</v>
      </c>
      <c r="L410" s="149"/>
      <c r="M410" s="30"/>
      <c r="N410" s="150" t="s">
        <v>1</v>
      </c>
      <c r="O410" s="151" t="s">
        <v>43</v>
      </c>
      <c r="P410" s="152">
        <f>I410+J410</f>
        <v>0</v>
      </c>
      <c r="Q410" s="152">
        <f>ROUND(I410*H410,2)</f>
        <v>0</v>
      </c>
      <c r="R410" s="152">
        <f>ROUND(J410*H410,2)</f>
        <v>0</v>
      </c>
      <c r="T410" s="153">
        <f>S410*H410</f>
        <v>0</v>
      </c>
      <c r="U410" s="153">
        <v>0</v>
      </c>
      <c r="V410" s="153">
        <f>U410*H410</f>
        <v>0</v>
      </c>
      <c r="W410" s="153">
        <v>0.01</v>
      </c>
      <c r="X410" s="154">
        <f>W410*H410</f>
        <v>2.2480000000000002</v>
      </c>
      <c r="AR410" s="155" t="s">
        <v>158</v>
      </c>
      <c r="AT410" s="155" t="s">
        <v>220</v>
      </c>
      <c r="AU410" s="155" t="s">
        <v>93</v>
      </c>
      <c r="AY410" s="15" t="s">
        <v>219</v>
      </c>
      <c r="BE410" s="156">
        <f>IF(O410="základní",K410,0)</f>
        <v>0</v>
      </c>
      <c r="BF410" s="156">
        <f>IF(O410="snížená",K410,0)</f>
        <v>0</v>
      </c>
      <c r="BG410" s="156">
        <f>IF(O410="zákl. přenesená",K410,0)</f>
        <v>0</v>
      </c>
      <c r="BH410" s="156">
        <f>IF(O410="sníž. přenesená",K410,0)</f>
        <v>0</v>
      </c>
      <c r="BI410" s="156">
        <f>IF(O410="nulová",K410,0)</f>
        <v>0</v>
      </c>
      <c r="BJ410" s="15" t="s">
        <v>87</v>
      </c>
      <c r="BK410" s="156">
        <f>ROUND(P410*H410,2)</f>
        <v>0</v>
      </c>
      <c r="BL410" s="15" t="s">
        <v>158</v>
      </c>
      <c r="BM410" s="155" t="s">
        <v>2759</v>
      </c>
    </row>
    <row r="411" spans="2:65" s="1" customFormat="1" ht="19.5">
      <c r="B411" s="30"/>
      <c r="D411" s="157" t="s">
        <v>226</v>
      </c>
      <c r="F411" s="158" t="s">
        <v>902</v>
      </c>
      <c r="I411" s="159"/>
      <c r="J411" s="159"/>
      <c r="M411" s="30"/>
      <c r="N411" s="160"/>
      <c r="X411" s="54"/>
      <c r="AT411" s="15" t="s">
        <v>226</v>
      </c>
      <c r="AU411" s="15" t="s">
        <v>93</v>
      </c>
    </row>
    <row r="412" spans="2:65" s="12" customFormat="1" ht="11.25">
      <c r="B412" s="161"/>
      <c r="D412" s="157" t="s">
        <v>303</v>
      </c>
      <c r="E412" s="162" t="s">
        <v>1</v>
      </c>
      <c r="F412" s="163" t="s">
        <v>2760</v>
      </c>
      <c r="H412" s="164">
        <v>224.8</v>
      </c>
      <c r="I412" s="165"/>
      <c r="J412" s="165"/>
      <c r="M412" s="161"/>
      <c r="N412" s="166"/>
      <c r="X412" s="167"/>
      <c r="AT412" s="162" t="s">
        <v>303</v>
      </c>
      <c r="AU412" s="162" t="s">
        <v>93</v>
      </c>
      <c r="AV412" s="12" t="s">
        <v>93</v>
      </c>
      <c r="AW412" s="12" t="s">
        <v>5</v>
      </c>
      <c r="AX412" s="12" t="s">
        <v>87</v>
      </c>
      <c r="AY412" s="162" t="s">
        <v>219</v>
      </c>
    </row>
    <row r="413" spans="2:65" s="11" customFormat="1" ht="20.85" customHeight="1">
      <c r="B413" s="129"/>
      <c r="D413" s="130" t="s">
        <v>79</v>
      </c>
      <c r="E413" s="140" t="s">
        <v>871</v>
      </c>
      <c r="F413" s="140" t="s">
        <v>904</v>
      </c>
      <c r="I413" s="132"/>
      <c r="J413" s="132"/>
      <c r="K413" s="141">
        <f>BK413</f>
        <v>0</v>
      </c>
      <c r="M413" s="129"/>
      <c r="N413" s="134"/>
      <c r="Q413" s="135">
        <f>SUM(Q414:Q435)</f>
        <v>0</v>
      </c>
      <c r="R413" s="135">
        <f>SUM(R414:R435)</f>
        <v>0</v>
      </c>
      <c r="T413" s="136">
        <f>SUM(T414:T435)</f>
        <v>0</v>
      </c>
      <c r="V413" s="136">
        <f>SUM(V414:V435)</f>
        <v>0</v>
      </c>
      <c r="X413" s="137">
        <f>SUM(X414:X435)</f>
        <v>0</v>
      </c>
      <c r="AR413" s="130" t="s">
        <v>87</v>
      </c>
      <c r="AT413" s="138" t="s">
        <v>79</v>
      </c>
      <c r="AU413" s="138" t="s">
        <v>93</v>
      </c>
      <c r="AY413" s="130" t="s">
        <v>219</v>
      </c>
      <c r="BK413" s="139">
        <f>SUM(BK414:BK435)</f>
        <v>0</v>
      </c>
    </row>
    <row r="414" spans="2:65" s="1" customFormat="1" ht="24.2" customHeight="1">
      <c r="B414" s="30"/>
      <c r="C414" s="142" t="s">
        <v>838</v>
      </c>
      <c r="D414" s="142" t="s">
        <v>220</v>
      </c>
      <c r="E414" s="143" t="s">
        <v>911</v>
      </c>
      <c r="F414" s="144" t="s">
        <v>912</v>
      </c>
      <c r="G414" s="145" t="s">
        <v>565</v>
      </c>
      <c r="H414" s="146">
        <v>19.504000000000001</v>
      </c>
      <c r="I414" s="147"/>
      <c r="J414" s="147"/>
      <c r="K414" s="148">
        <f>ROUND(P414*H414,2)</f>
        <v>0</v>
      </c>
      <c r="L414" s="149"/>
      <c r="M414" s="30"/>
      <c r="N414" s="150" t="s">
        <v>1</v>
      </c>
      <c r="O414" s="151" t="s">
        <v>43</v>
      </c>
      <c r="P414" s="152">
        <f>I414+J414</f>
        <v>0</v>
      </c>
      <c r="Q414" s="152">
        <f>ROUND(I414*H414,2)</f>
        <v>0</v>
      </c>
      <c r="R414" s="152">
        <f>ROUND(J414*H414,2)</f>
        <v>0</v>
      </c>
      <c r="T414" s="153">
        <f>S414*H414</f>
        <v>0</v>
      </c>
      <c r="U414" s="153">
        <v>0</v>
      </c>
      <c r="V414" s="153">
        <f>U414*H414</f>
        <v>0</v>
      </c>
      <c r="W414" s="153">
        <v>0</v>
      </c>
      <c r="X414" s="154">
        <f>W414*H414</f>
        <v>0</v>
      </c>
      <c r="AR414" s="155" t="s">
        <v>158</v>
      </c>
      <c r="AT414" s="155" t="s">
        <v>220</v>
      </c>
      <c r="AU414" s="155" t="s">
        <v>150</v>
      </c>
      <c r="AY414" s="15" t="s">
        <v>219</v>
      </c>
      <c r="BE414" s="156">
        <f>IF(O414="základní",K414,0)</f>
        <v>0</v>
      </c>
      <c r="BF414" s="156">
        <f>IF(O414="snížená",K414,0)</f>
        <v>0</v>
      </c>
      <c r="BG414" s="156">
        <f>IF(O414="zákl. přenesená",K414,0)</f>
        <v>0</v>
      </c>
      <c r="BH414" s="156">
        <f>IF(O414="sníž. přenesená",K414,0)</f>
        <v>0</v>
      </c>
      <c r="BI414" s="156">
        <f>IF(O414="nulová",K414,0)</f>
        <v>0</v>
      </c>
      <c r="BJ414" s="15" t="s">
        <v>87</v>
      </c>
      <c r="BK414" s="156">
        <f>ROUND(P414*H414,2)</f>
        <v>0</v>
      </c>
      <c r="BL414" s="15" t="s">
        <v>158</v>
      </c>
      <c r="BM414" s="155" t="s">
        <v>2761</v>
      </c>
    </row>
    <row r="415" spans="2:65" s="1" customFormat="1" ht="19.5">
      <c r="B415" s="30"/>
      <c r="D415" s="157" t="s">
        <v>226</v>
      </c>
      <c r="F415" s="158" t="s">
        <v>914</v>
      </c>
      <c r="I415" s="159"/>
      <c r="J415" s="159"/>
      <c r="M415" s="30"/>
      <c r="N415" s="160"/>
      <c r="X415" s="54"/>
      <c r="AT415" s="15" t="s">
        <v>226</v>
      </c>
      <c r="AU415" s="15" t="s">
        <v>150</v>
      </c>
    </row>
    <row r="416" spans="2:65" s="12" customFormat="1" ht="11.25">
      <c r="B416" s="161"/>
      <c r="D416" s="157" t="s">
        <v>303</v>
      </c>
      <c r="E416" s="162" t="s">
        <v>1</v>
      </c>
      <c r="F416" s="163" t="s">
        <v>2762</v>
      </c>
      <c r="H416" s="164">
        <v>19.504000000000005</v>
      </c>
      <c r="I416" s="165"/>
      <c r="J416" s="165"/>
      <c r="M416" s="161"/>
      <c r="N416" s="166"/>
      <c r="X416" s="167"/>
      <c r="AT416" s="162" t="s">
        <v>303</v>
      </c>
      <c r="AU416" s="162" t="s">
        <v>150</v>
      </c>
      <c r="AV416" s="12" t="s">
        <v>93</v>
      </c>
      <c r="AW416" s="12" t="s">
        <v>5</v>
      </c>
      <c r="AX416" s="12" t="s">
        <v>80</v>
      </c>
      <c r="AY416" s="162" t="s">
        <v>219</v>
      </c>
    </row>
    <row r="417" spans="2:65" s="13" customFormat="1" ht="11.25">
      <c r="B417" s="171"/>
      <c r="D417" s="157" t="s">
        <v>303</v>
      </c>
      <c r="E417" s="172" t="s">
        <v>1</v>
      </c>
      <c r="F417" s="173" t="s">
        <v>362</v>
      </c>
      <c r="H417" s="174">
        <v>19.504000000000005</v>
      </c>
      <c r="I417" s="175"/>
      <c r="J417" s="175"/>
      <c r="M417" s="171"/>
      <c r="N417" s="176"/>
      <c r="X417" s="177"/>
      <c r="AT417" s="172" t="s">
        <v>303</v>
      </c>
      <c r="AU417" s="172" t="s">
        <v>150</v>
      </c>
      <c r="AV417" s="13" t="s">
        <v>158</v>
      </c>
      <c r="AW417" s="13" t="s">
        <v>4</v>
      </c>
      <c r="AX417" s="13" t="s">
        <v>87</v>
      </c>
      <c r="AY417" s="172" t="s">
        <v>219</v>
      </c>
    </row>
    <row r="418" spans="2:65" s="1" customFormat="1" ht="24.2" customHeight="1">
      <c r="B418" s="30"/>
      <c r="C418" s="142" t="s">
        <v>842</v>
      </c>
      <c r="D418" s="142" t="s">
        <v>220</v>
      </c>
      <c r="E418" s="143" t="s">
        <v>918</v>
      </c>
      <c r="F418" s="144" t="s">
        <v>919</v>
      </c>
      <c r="G418" s="145" t="s">
        <v>565</v>
      </c>
      <c r="H418" s="146">
        <v>136.52799999999999</v>
      </c>
      <c r="I418" s="147"/>
      <c r="J418" s="147"/>
      <c r="K418" s="148">
        <f>ROUND(P418*H418,2)</f>
        <v>0</v>
      </c>
      <c r="L418" s="149"/>
      <c r="M418" s="30"/>
      <c r="N418" s="150" t="s">
        <v>1</v>
      </c>
      <c r="O418" s="151" t="s">
        <v>43</v>
      </c>
      <c r="P418" s="152">
        <f>I418+J418</f>
        <v>0</v>
      </c>
      <c r="Q418" s="152">
        <f>ROUND(I418*H418,2)</f>
        <v>0</v>
      </c>
      <c r="R418" s="152">
        <f>ROUND(J418*H418,2)</f>
        <v>0</v>
      </c>
      <c r="T418" s="153">
        <f>S418*H418</f>
        <v>0</v>
      </c>
      <c r="U418" s="153">
        <v>0</v>
      </c>
      <c r="V418" s="153">
        <f>U418*H418</f>
        <v>0</v>
      </c>
      <c r="W418" s="153">
        <v>0</v>
      </c>
      <c r="X418" s="154">
        <f>W418*H418</f>
        <v>0</v>
      </c>
      <c r="AR418" s="155" t="s">
        <v>158</v>
      </c>
      <c r="AT418" s="155" t="s">
        <v>220</v>
      </c>
      <c r="AU418" s="155" t="s">
        <v>150</v>
      </c>
      <c r="AY418" s="15" t="s">
        <v>219</v>
      </c>
      <c r="BE418" s="156">
        <f>IF(O418="základní",K418,0)</f>
        <v>0</v>
      </c>
      <c r="BF418" s="156">
        <f>IF(O418="snížená",K418,0)</f>
        <v>0</v>
      </c>
      <c r="BG418" s="156">
        <f>IF(O418="zákl. přenesená",K418,0)</f>
        <v>0</v>
      </c>
      <c r="BH418" s="156">
        <f>IF(O418="sníž. přenesená",K418,0)</f>
        <v>0</v>
      </c>
      <c r="BI418" s="156">
        <f>IF(O418="nulová",K418,0)</f>
        <v>0</v>
      </c>
      <c r="BJ418" s="15" t="s">
        <v>87</v>
      </c>
      <c r="BK418" s="156">
        <f>ROUND(P418*H418,2)</f>
        <v>0</v>
      </c>
      <c r="BL418" s="15" t="s">
        <v>158</v>
      </c>
      <c r="BM418" s="155" t="s">
        <v>2763</v>
      </c>
    </row>
    <row r="419" spans="2:65" s="1" customFormat="1" ht="19.5">
      <c r="B419" s="30"/>
      <c r="D419" s="157" t="s">
        <v>226</v>
      </c>
      <c r="F419" s="158" t="s">
        <v>919</v>
      </c>
      <c r="I419" s="159"/>
      <c r="J419" s="159"/>
      <c r="M419" s="30"/>
      <c r="N419" s="160"/>
      <c r="X419" s="54"/>
      <c r="AT419" s="15" t="s">
        <v>226</v>
      </c>
      <c r="AU419" s="15" t="s">
        <v>150</v>
      </c>
    </row>
    <row r="420" spans="2:65" s="12" customFormat="1" ht="11.25">
      <c r="B420" s="161"/>
      <c r="D420" s="157" t="s">
        <v>303</v>
      </c>
      <c r="E420" s="162" t="s">
        <v>1</v>
      </c>
      <c r="F420" s="163" t="s">
        <v>2764</v>
      </c>
      <c r="H420" s="164">
        <v>136.52800000000002</v>
      </c>
      <c r="I420" s="165"/>
      <c r="J420" s="165"/>
      <c r="M420" s="161"/>
      <c r="N420" s="166"/>
      <c r="X420" s="167"/>
      <c r="AT420" s="162" t="s">
        <v>303</v>
      </c>
      <c r="AU420" s="162" t="s">
        <v>150</v>
      </c>
      <c r="AV420" s="12" t="s">
        <v>93</v>
      </c>
      <c r="AW420" s="12" t="s">
        <v>5</v>
      </c>
      <c r="AX420" s="12" t="s">
        <v>80</v>
      </c>
      <c r="AY420" s="162" t="s">
        <v>219</v>
      </c>
    </row>
    <row r="421" spans="2:65" s="13" customFormat="1" ht="11.25">
      <c r="B421" s="171"/>
      <c r="D421" s="157" t="s">
        <v>303</v>
      </c>
      <c r="E421" s="172" t="s">
        <v>1</v>
      </c>
      <c r="F421" s="173" t="s">
        <v>362</v>
      </c>
      <c r="H421" s="174">
        <v>136.52800000000002</v>
      </c>
      <c r="I421" s="175"/>
      <c r="J421" s="175"/>
      <c r="M421" s="171"/>
      <c r="N421" s="176"/>
      <c r="X421" s="177"/>
      <c r="AT421" s="172" t="s">
        <v>303</v>
      </c>
      <c r="AU421" s="172" t="s">
        <v>150</v>
      </c>
      <c r="AV421" s="13" t="s">
        <v>158</v>
      </c>
      <c r="AW421" s="13" t="s">
        <v>4</v>
      </c>
      <c r="AX421" s="13" t="s">
        <v>87</v>
      </c>
      <c r="AY421" s="172" t="s">
        <v>219</v>
      </c>
    </row>
    <row r="422" spans="2:65" s="1" customFormat="1" ht="24.2" customHeight="1">
      <c r="B422" s="30"/>
      <c r="C422" s="142" t="s">
        <v>847</v>
      </c>
      <c r="D422" s="142" t="s">
        <v>220</v>
      </c>
      <c r="E422" s="143" t="s">
        <v>923</v>
      </c>
      <c r="F422" s="144" t="s">
        <v>924</v>
      </c>
      <c r="G422" s="145" t="s">
        <v>565</v>
      </c>
      <c r="H422" s="146">
        <v>19.504000000000001</v>
      </c>
      <c r="I422" s="147"/>
      <c r="J422" s="147"/>
      <c r="K422" s="148">
        <f>ROUND(P422*H422,2)</f>
        <v>0</v>
      </c>
      <c r="L422" s="149"/>
      <c r="M422" s="30"/>
      <c r="N422" s="150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0</v>
      </c>
      <c r="V422" s="153">
        <f>U422*H422</f>
        <v>0</v>
      </c>
      <c r="W422" s="153">
        <v>0</v>
      </c>
      <c r="X422" s="154">
        <f>W422*H422</f>
        <v>0</v>
      </c>
      <c r="AR422" s="155" t="s">
        <v>158</v>
      </c>
      <c r="AT422" s="155" t="s">
        <v>220</v>
      </c>
      <c r="AU422" s="155" t="s">
        <v>150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2765</v>
      </c>
    </row>
    <row r="423" spans="2:65" s="1" customFormat="1" ht="19.5">
      <c r="B423" s="30"/>
      <c r="D423" s="157" t="s">
        <v>226</v>
      </c>
      <c r="F423" s="158" t="s">
        <v>926</v>
      </c>
      <c r="I423" s="159"/>
      <c r="J423" s="159"/>
      <c r="M423" s="30"/>
      <c r="N423" s="160"/>
      <c r="X423" s="54"/>
      <c r="AT423" s="15" t="s">
        <v>226</v>
      </c>
      <c r="AU423" s="15" t="s">
        <v>150</v>
      </c>
    </row>
    <row r="424" spans="2:65" s="12" customFormat="1" ht="11.25">
      <c r="B424" s="161"/>
      <c r="D424" s="157" t="s">
        <v>303</v>
      </c>
      <c r="E424" s="162" t="s">
        <v>1</v>
      </c>
      <c r="F424" s="163" t="s">
        <v>2762</v>
      </c>
      <c r="H424" s="164">
        <v>19.504000000000005</v>
      </c>
      <c r="I424" s="165"/>
      <c r="J424" s="165"/>
      <c r="M424" s="161"/>
      <c r="N424" s="166"/>
      <c r="X424" s="167"/>
      <c r="AT424" s="162" t="s">
        <v>303</v>
      </c>
      <c r="AU424" s="162" t="s">
        <v>150</v>
      </c>
      <c r="AV424" s="12" t="s">
        <v>93</v>
      </c>
      <c r="AW424" s="12" t="s">
        <v>5</v>
      </c>
      <c r="AX424" s="12" t="s">
        <v>80</v>
      </c>
      <c r="AY424" s="162" t="s">
        <v>219</v>
      </c>
    </row>
    <row r="425" spans="2:65" s="13" customFormat="1" ht="11.25">
      <c r="B425" s="171"/>
      <c r="D425" s="157" t="s">
        <v>303</v>
      </c>
      <c r="E425" s="172" t="s">
        <v>1</v>
      </c>
      <c r="F425" s="173" t="s">
        <v>362</v>
      </c>
      <c r="H425" s="174">
        <v>19.504000000000005</v>
      </c>
      <c r="I425" s="175"/>
      <c r="J425" s="175"/>
      <c r="M425" s="171"/>
      <c r="N425" s="176"/>
      <c r="X425" s="177"/>
      <c r="AT425" s="172" t="s">
        <v>303</v>
      </c>
      <c r="AU425" s="172" t="s">
        <v>150</v>
      </c>
      <c r="AV425" s="13" t="s">
        <v>158</v>
      </c>
      <c r="AW425" s="13" t="s">
        <v>4</v>
      </c>
      <c r="AX425" s="13" t="s">
        <v>87</v>
      </c>
      <c r="AY425" s="172" t="s">
        <v>219</v>
      </c>
    </row>
    <row r="426" spans="2:65" s="1" customFormat="1" ht="33" customHeight="1">
      <c r="B426" s="30"/>
      <c r="C426" s="142" t="s">
        <v>851</v>
      </c>
      <c r="D426" s="142" t="s">
        <v>220</v>
      </c>
      <c r="E426" s="143" t="s">
        <v>928</v>
      </c>
      <c r="F426" s="144" t="s">
        <v>929</v>
      </c>
      <c r="G426" s="145" t="s">
        <v>565</v>
      </c>
      <c r="H426" s="146">
        <v>39.008000000000003</v>
      </c>
      <c r="I426" s="147"/>
      <c r="J426" s="147"/>
      <c r="K426" s="148">
        <f>ROUND(P426*H426,2)</f>
        <v>0</v>
      </c>
      <c r="L426" s="149"/>
      <c r="M426" s="30"/>
      <c r="N426" s="150" t="s">
        <v>1</v>
      </c>
      <c r="O426" s="151" t="s">
        <v>43</v>
      </c>
      <c r="P426" s="152">
        <f>I426+J426</f>
        <v>0</v>
      </c>
      <c r="Q426" s="152">
        <f>ROUND(I426*H426,2)</f>
        <v>0</v>
      </c>
      <c r="R426" s="152">
        <f>ROUND(J426*H426,2)</f>
        <v>0</v>
      </c>
      <c r="T426" s="153">
        <f>S426*H426</f>
        <v>0</v>
      </c>
      <c r="U426" s="153">
        <v>0</v>
      </c>
      <c r="V426" s="153">
        <f>U426*H426</f>
        <v>0</v>
      </c>
      <c r="W426" s="153">
        <v>0</v>
      </c>
      <c r="X426" s="154">
        <f>W426*H426</f>
        <v>0</v>
      </c>
      <c r="AR426" s="155" t="s">
        <v>158</v>
      </c>
      <c r="AT426" s="155" t="s">
        <v>220</v>
      </c>
      <c r="AU426" s="155" t="s">
        <v>150</v>
      </c>
      <c r="AY426" s="15" t="s">
        <v>219</v>
      </c>
      <c r="BE426" s="156">
        <f>IF(O426="základní",K426,0)</f>
        <v>0</v>
      </c>
      <c r="BF426" s="156">
        <f>IF(O426="snížená",K426,0)</f>
        <v>0</v>
      </c>
      <c r="BG426" s="156">
        <f>IF(O426="zákl. přenesená",K426,0)</f>
        <v>0</v>
      </c>
      <c r="BH426" s="156">
        <f>IF(O426="sníž. přenesená",K426,0)</f>
        <v>0</v>
      </c>
      <c r="BI426" s="156">
        <f>IF(O426="nulová",K426,0)</f>
        <v>0</v>
      </c>
      <c r="BJ426" s="15" t="s">
        <v>87</v>
      </c>
      <c r="BK426" s="156">
        <f>ROUND(P426*H426,2)</f>
        <v>0</v>
      </c>
      <c r="BL426" s="15" t="s">
        <v>158</v>
      </c>
      <c r="BM426" s="155" t="s">
        <v>2766</v>
      </c>
    </row>
    <row r="427" spans="2:65" s="1" customFormat="1" ht="29.25">
      <c r="B427" s="30"/>
      <c r="D427" s="157" t="s">
        <v>226</v>
      </c>
      <c r="F427" s="158" t="s">
        <v>931</v>
      </c>
      <c r="I427" s="159"/>
      <c r="J427" s="159"/>
      <c r="M427" s="30"/>
      <c r="N427" s="160"/>
      <c r="X427" s="54"/>
      <c r="AT427" s="15" t="s">
        <v>226</v>
      </c>
      <c r="AU427" s="15" t="s">
        <v>150</v>
      </c>
    </row>
    <row r="428" spans="2:65" s="12" customFormat="1" ht="11.25">
      <c r="B428" s="161"/>
      <c r="D428" s="157" t="s">
        <v>303</v>
      </c>
      <c r="E428" s="162" t="s">
        <v>1</v>
      </c>
      <c r="F428" s="163" t="s">
        <v>2767</v>
      </c>
      <c r="H428" s="164">
        <v>39.00800000000001</v>
      </c>
      <c r="I428" s="165"/>
      <c r="J428" s="165"/>
      <c r="M428" s="161"/>
      <c r="N428" s="166"/>
      <c r="X428" s="167"/>
      <c r="AT428" s="162" t="s">
        <v>303</v>
      </c>
      <c r="AU428" s="162" t="s">
        <v>150</v>
      </c>
      <c r="AV428" s="12" t="s">
        <v>93</v>
      </c>
      <c r="AW428" s="12" t="s">
        <v>5</v>
      </c>
      <c r="AX428" s="12" t="s">
        <v>80</v>
      </c>
      <c r="AY428" s="162" t="s">
        <v>219</v>
      </c>
    </row>
    <row r="429" spans="2:65" s="13" customFormat="1" ht="11.25">
      <c r="B429" s="171"/>
      <c r="D429" s="157" t="s">
        <v>303</v>
      </c>
      <c r="E429" s="172" t="s">
        <v>1</v>
      </c>
      <c r="F429" s="173" t="s">
        <v>362</v>
      </c>
      <c r="H429" s="174">
        <v>39.00800000000001</v>
      </c>
      <c r="I429" s="175"/>
      <c r="J429" s="175"/>
      <c r="M429" s="171"/>
      <c r="N429" s="176"/>
      <c r="X429" s="177"/>
      <c r="AT429" s="172" t="s">
        <v>303</v>
      </c>
      <c r="AU429" s="172" t="s">
        <v>150</v>
      </c>
      <c r="AV429" s="13" t="s">
        <v>158</v>
      </c>
      <c r="AW429" s="13" t="s">
        <v>4</v>
      </c>
      <c r="AX429" s="13" t="s">
        <v>87</v>
      </c>
      <c r="AY429" s="172" t="s">
        <v>219</v>
      </c>
    </row>
    <row r="430" spans="2:65" s="1" customFormat="1" ht="24.2" customHeight="1">
      <c r="B430" s="30"/>
      <c r="C430" s="142" t="s">
        <v>857</v>
      </c>
      <c r="D430" s="142" t="s">
        <v>220</v>
      </c>
      <c r="E430" s="143" t="s">
        <v>934</v>
      </c>
      <c r="F430" s="144" t="s">
        <v>935</v>
      </c>
      <c r="G430" s="145" t="s">
        <v>565</v>
      </c>
      <c r="H430" s="146">
        <v>3</v>
      </c>
      <c r="I430" s="147"/>
      <c r="J430" s="147"/>
      <c r="K430" s="148">
        <f>ROUND(P430*H430,2)</f>
        <v>0</v>
      </c>
      <c r="L430" s="149"/>
      <c r="M430" s="30"/>
      <c r="N430" s="150" t="s">
        <v>1</v>
      </c>
      <c r="O430" s="151" t="s">
        <v>43</v>
      </c>
      <c r="P430" s="152">
        <f>I430+J430</f>
        <v>0</v>
      </c>
      <c r="Q430" s="152">
        <f>ROUND(I430*H430,2)</f>
        <v>0</v>
      </c>
      <c r="R430" s="152">
        <f>ROUND(J430*H430,2)</f>
        <v>0</v>
      </c>
      <c r="T430" s="153">
        <f>S430*H430</f>
        <v>0</v>
      </c>
      <c r="U430" s="153">
        <v>0</v>
      </c>
      <c r="V430" s="153">
        <f>U430*H430</f>
        <v>0</v>
      </c>
      <c r="W430" s="153">
        <v>0</v>
      </c>
      <c r="X430" s="154">
        <f>W430*H430</f>
        <v>0</v>
      </c>
      <c r="AR430" s="155" t="s">
        <v>158</v>
      </c>
      <c r="AT430" s="155" t="s">
        <v>220</v>
      </c>
      <c r="AU430" s="155" t="s">
        <v>150</v>
      </c>
      <c r="AY430" s="15" t="s">
        <v>219</v>
      </c>
      <c r="BE430" s="156">
        <f>IF(O430="základní",K430,0)</f>
        <v>0</v>
      </c>
      <c r="BF430" s="156">
        <f>IF(O430="snížená",K430,0)</f>
        <v>0</v>
      </c>
      <c r="BG430" s="156">
        <f>IF(O430="zákl. přenesená",K430,0)</f>
        <v>0</v>
      </c>
      <c r="BH430" s="156">
        <f>IF(O430="sníž. přenesená",K430,0)</f>
        <v>0</v>
      </c>
      <c r="BI430" s="156">
        <f>IF(O430="nulová",K430,0)</f>
        <v>0</v>
      </c>
      <c r="BJ430" s="15" t="s">
        <v>87</v>
      </c>
      <c r="BK430" s="156">
        <f>ROUND(P430*H430,2)</f>
        <v>0</v>
      </c>
      <c r="BL430" s="15" t="s">
        <v>158</v>
      </c>
      <c r="BM430" s="155" t="s">
        <v>2768</v>
      </c>
    </row>
    <row r="431" spans="2:65" s="1" customFormat="1" ht="29.25">
      <c r="B431" s="30"/>
      <c r="D431" s="157" t="s">
        <v>226</v>
      </c>
      <c r="F431" s="158" t="s">
        <v>937</v>
      </c>
      <c r="I431" s="159"/>
      <c r="J431" s="159"/>
      <c r="M431" s="30"/>
      <c r="N431" s="160"/>
      <c r="X431" s="54"/>
      <c r="AT431" s="15" t="s">
        <v>226</v>
      </c>
      <c r="AU431" s="15" t="s">
        <v>150</v>
      </c>
    </row>
    <row r="432" spans="2:65" s="12" customFormat="1" ht="11.25">
      <c r="B432" s="161"/>
      <c r="D432" s="157" t="s">
        <v>303</v>
      </c>
      <c r="E432" s="162" t="s">
        <v>1</v>
      </c>
      <c r="F432" s="163" t="s">
        <v>1400</v>
      </c>
      <c r="H432" s="164">
        <v>3</v>
      </c>
      <c r="I432" s="165"/>
      <c r="J432" s="165"/>
      <c r="M432" s="161"/>
      <c r="N432" s="166"/>
      <c r="X432" s="167"/>
      <c r="AT432" s="162" t="s">
        <v>303</v>
      </c>
      <c r="AU432" s="162" t="s">
        <v>150</v>
      </c>
      <c r="AV432" s="12" t="s">
        <v>93</v>
      </c>
      <c r="AW432" s="12" t="s">
        <v>5</v>
      </c>
      <c r="AX432" s="12" t="s">
        <v>87</v>
      </c>
      <c r="AY432" s="162" t="s">
        <v>219</v>
      </c>
    </row>
    <row r="433" spans="2:65" s="1" customFormat="1" ht="24.2" customHeight="1">
      <c r="B433" s="30"/>
      <c r="C433" s="142" t="s">
        <v>861</v>
      </c>
      <c r="D433" s="142" t="s">
        <v>220</v>
      </c>
      <c r="E433" s="143" t="s">
        <v>1806</v>
      </c>
      <c r="F433" s="144" t="s">
        <v>1807</v>
      </c>
      <c r="G433" s="145" t="s">
        <v>565</v>
      </c>
      <c r="H433" s="146">
        <v>5</v>
      </c>
      <c r="I433" s="147"/>
      <c r="J433" s="147"/>
      <c r="K433" s="148">
        <f>ROUND(P433*H433,2)</f>
        <v>0</v>
      </c>
      <c r="L433" s="149"/>
      <c r="M433" s="30"/>
      <c r="N433" s="150" t="s">
        <v>1</v>
      </c>
      <c r="O433" s="151" t="s">
        <v>43</v>
      </c>
      <c r="P433" s="152">
        <f>I433+J433</f>
        <v>0</v>
      </c>
      <c r="Q433" s="152">
        <f>ROUND(I433*H433,2)</f>
        <v>0</v>
      </c>
      <c r="R433" s="152">
        <f>ROUND(J433*H433,2)</f>
        <v>0</v>
      </c>
      <c r="T433" s="153">
        <f>S433*H433</f>
        <v>0</v>
      </c>
      <c r="U433" s="153">
        <v>0</v>
      </c>
      <c r="V433" s="153">
        <f>U433*H433</f>
        <v>0</v>
      </c>
      <c r="W433" s="153">
        <v>0</v>
      </c>
      <c r="X433" s="154">
        <f>W433*H433</f>
        <v>0</v>
      </c>
      <c r="AR433" s="155" t="s">
        <v>158</v>
      </c>
      <c r="AT433" s="155" t="s">
        <v>220</v>
      </c>
      <c r="AU433" s="155" t="s">
        <v>150</v>
      </c>
      <c r="AY433" s="15" t="s">
        <v>219</v>
      </c>
      <c r="BE433" s="156">
        <f>IF(O433="základní",K433,0)</f>
        <v>0</v>
      </c>
      <c r="BF433" s="156">
        <f>IF(O433="snížená",K433,0)</f>
        <v>0</v>
      </c>
      <c r="BG433" s="156">
        <f>IF(O433="zákl. přenesená",K433,0)</f>
        <v>0</v>
      </c>
      <c r="BH433" s="156">
        <f>IF(O433="sníž. přenesená",K433,0)</f>
        <v>0</v>
      </c>
      <c r="BI433" s="156">
        <f>IF(O433="nulová",K433,0)</f>
        <v>0</v>
      </c>
      <c r="BJ433" s="15" t="s">
        <v>87</v>
      </c>
      <c r="BK433" s="156">
        <f>ROUND(P433*H433,2)</f>
        <v>0</v>
      </c>
      <c r="BL433" s="15" t="s">
        <v>158</v>
      </c>
      <c r="BM433" s="155" t="s">
        <v>2769</v>
      </c>
    </row>
    <row r="434" spans="2:65" s="1" customFormat="1" ht="29.25">
      <c r="B434" s="30"/>
      <c r="D434" s="157" t="s">
        <v>226</v>
      </c>
      <c r="F434" s="158" t="s">
        <v>1809</v>
      </c>
      <c r="I434" s="159"/>
      <c r="J434" s="159"/>
      <c r="M434" s="30"/>
      <c r="N434" s="160"/>
      <c r="X434" s="54"/>
      <c r="AT434" s="15" t="s">
        <v>226</v>
      </c>
      <c r="AU434" s="15" t="s">
        <v>150</v>
      </c>
    </row>
    <row r="435" spans="2:65" s="12" customFormat="1" ht="11.25">
      <c r="B435" s="161"/>
      <c r="D435" s="157" t="s">
        <v>303</v>
      </c>
      <c r="E435" s="162" t="s">
        <v>1</v>
      </c>
      <c r="F435" s="163" t="s">
        <v>218</v>
      </c>
      <c r="H435" s="164">
        <v>5</v>
      </c>
      <c r="I435" s="165"/>
      <c r="J435" s="165"/>
      <c r="M435" s="161"/>
      <c r="N435" s="166"/>
      <c r="X435" s="167"/>
      <c r="AT435" s="162" t="s">
        <v>303</v>
      </c>
      <c r="AU435" s="162" t="s">
        <v>150</v>
      </c>
      <c r="AV435" s="12" t="s">
        <v>93</v>
      </c>
      <c r="AW435" s="12" t="s">
        <v>5</v>
      </c>
      <c r="AX435" s="12" t="s">
        <v>87</v>
      </c>
      <c r="AY435" s="162" t="s">
        <v>219</v>
      </c>
    </row>
    <row r="436" spans="2:65" s="11" customFormat="1" ht="22.9" customHeight="1">
      <c r="B436" s="129"/>
      <c r="D436" s="130" t="s">
        <v>79</v>
      </c>
      <c r="E436" s="140" t="s">
        <v>939</v>
      </c>
      <c r="F436" s="140" t="s">
        <v>940</v>
      </c>
      <c r="I436" s="132"/>
      <c r="J436" s="132"/>
      <c r="K436" s="141">
        <f>BK436</f>
        <v>0</v>
      </c>
      <c r="M436" s="129"/>
      <c r="N436" s="134"/>
      <c r="Q436" s="135">
        <f>SUM(Q437:Q439)</f>
        <v>0</v>
      </c>
      <c r="R436" s="135">
        <f>SUM(R437:R439)</f>
        <v>0</v>
      </c>
      <c r="T436" s="136">
        <f>SUM(T437:T439)</f>
        <v>0</v>
      </c>
      <c r="V436" s="136">
        <f>SUM(V437:V439)</f>
        <v>0</v>
      </c>
      <c r="X436" s="137">
        <f>SUM(X437:X439)</f>
        <v>0</v>
      </c>
      <c r="AR436" s="130" t="s">
        <v>87</v>
      </c>
      <c r="AT436" s="138" t="s">
        <v>79</v>
      </c>
      <c r="AU436" s="138" t="s">
        <v>87</v>
      </c>
      <c r="AY436" s="130" t="s">
        <v>219</v>
      </c>
      <c r="BK436" s="139">
        <f>SUM(BK437:BK439)</f>
        <v>0</v>
      </c>
    </row>
    <row r="437" spans="2:65" s="1" customFormat="1" ht="44.25" customHeight="1">
      <c r="B437" s="30"/>
      <c r="C437" s="142" t="s">
        <v>866</v>
      </c>
      <c r="D437" s="142" t="s">
        <v>220</v>
      </c>
      <c r="E437" s="143" t="s">
        <v>947</v>
      </c>
      <c r="F437" s="144" t="s">
        <v>948</v>
      </c>
      <c r="G437" s="145" t="s">
        <v>565</v>
      </c>
      <c r="H437" s="146">
        <v>19.504000000000001</v>
      </c>
      <c r="I437" s="147"/>
      <c r="J437" s="147"/>
      <c r="K437" s="148">
        <f>ROUND(P437*H437,2)</f>
        <v>0</v>
      </c>
      <c r="L437" s="149"/>
      <c r="M437" s="30"/>
      <c r="N437" s="150" t="s">
        <v>1</v>
      </c>
      <c r="O437" s="151" t="s">
        <v>43</v>
      </c>
      <c r="P437" s="152">
        <f>I437+J437</f>
        <v>0</v>
      </c>
      <c r="Q437" s="152">
        <f>ROUND(I437*H437,2)</f>
        <v>0</v>
      </c>
      <c r="R437" s="152">
        <f>ROUND(J437*H437,2)</f>
        <v>0</v>
      </c>
      <c r="T437" s="153">
        <f>S437*H437</f>
        <v>0</v>
      </c>
      <c r="U437" s="153">
        <v>0</v>
      </c>
      <c r="V437" s="153">
        <f>U437*H437</f>
        <v>0</v>
      </c>
      <c r="W437" s="153">
        <v>0</v>
      </c>
      <c r="X437" s="154">
        <f>W437*H437</f>
        <v>0</v>
      </c>
      <c r="AR437" s="155" t="s">
        <v>158</v>
      </c>
      <c r="AT437" s="155" t="s">
        <v>220</v>
      </c>
      <c r="AU437" s="155" t="s">
        <v>93</v>
      </c>
      <c r="AY437" s="15" t="s">
        <v>219</v>
      </c>
      <c r="BE437" s="156">
        <f>IF(O437="základní",K437,0)</f>
        <v>0</v>
      </c>
      <c r="BF437" s="156">
        <f>IF(O437="snížená",K437,0)</f>
        <v>0</v>
      </c>
      <c r="BG437" s="156">
        <f>IF(O437="zákl. přenesená",K437,0)</f>
        <v>0</v>
      </c>
      <c r="BH437" s="156">
        <f>IF(O437="sníž. přenesená",K437,0)</f>
        <v>0</v>
      </c>
      <c r="BI437" s="156">
        <f>IF(O437="nulová",K437,0)</f>
        <v>0</v>
      </c>
      <c r="BJ437" s="15" t="s">
        <v>87</v>
      </c>
      <c r="BK437" s="156">
        <f>ROUND(P437*H437,2)</f>
        <v>0</v>
      </c>
      <c r="BL437" s="15" t="s">
        <v>158</v>
      </c>
      <c r="BM437" s="155" t="s">
        <v>2770</v>
      </c>
    </row>
    <row r="438" spans="2:65" s="1" customFormat="1" ht="29.25">
      <c r="B438" s="30"/>
      <c r="D438" s="157" t="s">
        <v>226</v>
      </c>
      <c r="F438" s="158" t="s">
        <v>948</v>
      </c>
      <c r="I438" s="159"/>
      <c r="J438" s="159"/>
      <c r="M438" s="30"/>
      <c r="N438" s="160"/>
      <c r="X438" s="54"/>
      <c r="AT438" s="15" t="s">
        <v>226</v>
      </c>
      <c r="AU438" s="15" t="s">
        <v>93</v>
      </c>
    </row>
    <row r="439" spans="2:65" s="12" customFormat="1" ht="11.25">
      <c r="B439" s="161"/>
      <c r="D439" s="157" t="s">
        <v>303</v>
      </c>
      <c r="E439" s="162" t="s">
        <v>1</v>
      </c>
      <c r="F439" s="163" t="s">
        <v>2762</v>
      </c>
      <c r="H439" s="164">
        <v>19.504000000000005</v>
      </c>
      <c r="I439" s="165"/>
      <c r="J439" s="165"/>
      <c r="M439" s="161"/>
      <c r="N439" s="166"/>
      <c r="X439" s="167"/>
      <c r="AT439" s="162" t="s">
        <v>303</v>
      </c>
      <c r="AU439" s="162" t="s">
        <v>93</v>
      </c>
      <c r="AV439" s="12" t="s">
        <v>93</v>
      </c>
      <c r="AW439" s="12" t="s">
        <v>5</v>
      </c>
      <c r="AX439" s="12" t="s">
        <v>87</v>
      </c>
      <c r="AY439" s="162" t="s">
        <v>219</v>
      </c>
    </row>
    <row r="440" spans="2:65" s="11" customFormat="1" ht="25.9" customHeight="1">
      <c r="B440" s="129"/>
      <c r="D440" s="130" t="s">
        <v>79</v>
      </c>
      <c r="E440" s="131" t="s">
        <v>957</v>
      </c>
      <c r="F440" s="131" t="s">
        <v>958</v>
      </c>
      <c r="I440" s="132"/>
      <c r="J440" s="132"/>
      <c r="K440" s="133">
        <f>BK440</f>
        <v>0</v>
      </c>
      <c r="M440" s="129"/>
      <c r="N440" s="134"/>
      <c r="Q440" s="135">
        <f>Q441</f>
        <v>0</v>
      </c>
      <c r="R440" s="135">
        <f>R441</f>
        <v>0</v>
      </c>
      <c r="T440" s="136">
        <f>T441</f>
        <v>0</v>
      </c>
      <c r="V440" s="136">
        <f>V441</f>
        <v>0</v>
      </c>
      <c r="X440" s="137">
        <f>X441</f>
        <v>0</v>
      </c>
      <c r="AR440" s="130" t="s">
        <v>93</v>
      </c>
      <c r="AT440" s="138" t="s">
        <v>79</v>
      </c>
      <c r="AU440" s="138" t="s">
        <v>80</v>
      </c>
      <c r="AY440" s="130" t="s">
        <v>219</v>
      </c>
      <c r="BK440" s="139">
        <f>BK441</f>
        <v>0</v>
      </c>
    </row>
    <row r="441" spans="2:65" s="11" customFormat="1" ht="22.9" customHeight="1">
      <c r="B441" s="129"/>
      <c r="D441" s="130" t="s">
        <v>79</v>
      </c>
      <c r="E441" s="140" t="s">
        <v>959</v>
      </c>
      <c r="F441" s="140" t="s">
        <v>960</v>
      </c>
      <c r="I441" s="132"/>
      <c r="J441" s="132"/>
      <c r="K441" s="141">
        <f>BK441</f>
        <v>0</v>
      </c>
      <c r="M441" s="129"/>
      <c r="N441" s="134"/>
      <c r="Q441" s="135">
        <f>SUM(Q442:Q444)</f>
        <v>0</v>
      </c>
      <c r="R441" s="135">
        <f>SUM(R442:R444)</f>
        <v>0</v>
      </c>
      <c r="T441" s="136">
        <f>SUM(T442:T444)</f>
        <v>0</v>
      </c>
      <c r="V441" s="136">
        <f>SUM(V442:V444)</f>
        <v>0</v>
      </c>
      <c r="X441" s="137">
        <f>SUM(X442:X444)</f>
        <v>0</v>
      </c>
      <c r="AR441" s="130" t="s">
        <v>93</v>
      </c>
      <c r="AT441" s="138" t="s">
        <v>79</v>
      </c>
      <c r="AU441" s="138" t="s">
        <v>87</v>
      </c>
      <c r="AY441" s="130" t="s">
        <v>219</v>
      </c>
      <c r="BK441" s="139">
        <f>SUM(BK442:BK444)</f>
        <v>0</v>
      </c>
    </row>
    <row r="442" spans="2:65" s="1" customFormat="1" ht="24.2" customHeight="1">
      <c r="B442" s="30"/>
      <c r="C442" s="142" t="s">
        <v>871</v>
      </c>
      <c r="D442" s="142" t="s">
        <v>220</v>
      </c>
      <c r="E442" s="143" t="s">
        <v>962</v>
      </c>
      <c r="F442" s="144" t="s">
        <v>963</v>
      </c>
      <c r="G442" s="145" t="s">
        <v>370</v>
      </c>
      <c r="H442" s="146">
        <v>5.3</v>
      </c>
      <c r="I442" s="147"/>
      <c r="J442" s="147"/>
      <c r="K442" s="148">
        <f>ROUND(P442*H442,2)</f>
        <v>0</v>
      </c>
      <c r="L442" s="149"/>
      <c r="M442" s="30"/>
      <c r="N442" s="150" t="s">
        <v>1</v>
      </c>
      <c r="O442" s="151" t="s">
        <v>43</v>
      </c>
      <c r="P442" s="152">
        <f>I442+J442</f>
        <v>0</v>
      </c>
      <c r="Q442" s="152">
        <f>ROUND(I442*H442,2)</f>
        <v>0</v>
      </c>
      <c r="R442" s="152">
        <f>ROUND(J442*H442,2)</f>
        <v>0</v>
      </c>
      <c r="T442" s="153">
        <f>S442*H442</f>
        <v>0</v>
      </c>
      <c r="U442" s="153">
        <v>0</v>
      </c>
      <c r="V442" s="153">
        <f>U442*H442</f>
        <v>0</v>
      </c>
      <c r="W442" s="153">
        <v>0</v>
      </c>
      <c r="X442" s="154">
        <f>W442*H442</f>
        <v>0</v>
      </c>
      <c r="AR442" s="155" t="s">
        <v>298</v>
      </c>
      <c r="AT442" s="155" t="s">
        <v>220</v>
      </c>
      <c r="AU442" s="155" t="s">
        <v>93</v>
      </c>
      <c r="AY442" s="15" t="s">
        <v>219</v>
      </c>
      <c r="BE442" s="156">
        <f>IF(O442="základní",K442,0)</f>
        <v>0</v>
      </c>
      <c r="BF442" s="156">
        <f>IF(O442="snížená",K442,0)</f>
        <v>0</v>
      </c>
      <c r="BG442" s="156">
        <f>IF(O442="zákl. přenesená",K442,0)</f>
        <v>0</v>
      </c>
      <c r="BH442" s="156">
        <f>IF(O442="sníž. přenesená",K442,0)</f>
        <v>0</v>
      </c>
      <c r="BI442" s="156">
        <f>IF(O442="nulová",K442,0)</f>
        <v>0</v>
      </c>
      <c r="BJ442" s="15" t="s">
        <v>87</v>
      </c>
      <c r="BK442" s="156">
        <f>ROUND(P442*H442,2)</f>
        <v>0</v>
      </c>
      <c r="BL442" s="15" t="s">
        <v>298</v>
      </c>
      <c r="BM442" s="155" t="s">
        <v>2771</v>
      </c>
    </row>
    <row r="443" spans="2:65" s="1" customFormat="1" ht="19.5">
      <c r="B443" s="30"/>
      <c r="D443" s="157" t="s">
        <v>226</v>
      </c>
      <c r="F443" s="158" t="s">
        <v>963</v>
      </c>
      <c r="I443" s="159"/>
      <c r="J443" s="159"/>
      <c r="M443" s="30"/>
      <c r="N443" s="160"/>
      <c r="X443" s="54"/>
      <c r="AT443" s="15" t="s">
        <v>226</v>
      </c>
      <c r="AU443" s="15" t="s">
        <v>93</v>
      </c>
    </row>
    <row r="444" spans="2:65" s="12" customFormat="1" ht="11.25">
      <c r="B444" s="161"/>
      <c r="D444" s="157" t="s">
        <v>303</v>
      </c>
      <c r="E444" s="162" t="s">
        <v>1</v>
      </c>
      <c r="F444" s="163" t="s">
        <v>699</v>
      </c>
      <c r="H444" s="164">
        <v>5.3</v>
      </c>
      <c r="I444" s="165"/>
      <c r="J444" s="165"/>
      <c r="M444" s="161"/>
      <c r="N444" s="188"/>
      <c r="O444" s="189"/>
      <c r="P444" s="189"/>
      <c r="Q444" s="189"/>
      <c r="R444" s="189"/>
      <c r="S444" s="189"/>
      <c r="T444" s="189"/>
      <c r="U444" s="189"/>
      <c r="V444" s="189"/>
      <c r="W444" s="189"/>
      <c r="X444" s="190"/>
      <c r="AT444" s="162" t="s">
        <v>303</v>
      </c>
      <c r="AU444" s="162" t="s">
        <v>93</v>
      </c>
      <c r="AV444" s="12" t="s">
        <v>93</v>
      </c>
      <c r="AW444" s="12" t="s">
        <v>5</v>
      </c>
      <c r="AX444" s="12" t="s">
        <v>87</v>
      </c>
      <c r="AY444" s="162" t="s">
        <v>219</v>
      </c>
    </row>
    <row r="445" spans="2:65" s="1" customFormat="1" ht="6.95" customHeight="1">
      <c r="B445" s="42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30"/>
    </row>
  </sheetData>
  <sheetProtection algorithmName="SHA-512" hashValue="eMnYGgG8gNflKv9HY97hpAYNiPfAipNR3Pi/BcCLckYDUjZ4mpPQSA3pBYVtwv12SwDXAmH9H+JziddM5H75tA==" saltValue="5WTb/Qt8lzl+/QMVnNHV4yMKjLCazAzvT7ZTvokTW0kcqRV47RVbTmRGoq2Xmz7DYG/fWWfnep8z2w171jT+Sw==" spinCount="100000" sheet="1" objects="1" scenarios="1" formatColumns="0" formatRows="0" autoFilter="0"/>
  <autoFilter ref="C131:L444" xr:uid="{00000000-0009-0000-0000-00000E000000}"/>
  <mergeCells count="12">
    <mergeCell ref="E124:H124"/>
    <mergeCell ref="M2:Z2"/>
    <mergeCell ref="E84:H84"/>
    <mergeCell ref="E86:H86"/>
    <mergeCell ref="E88:H88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5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137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2772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ROUND(K136,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ROUND((SUM(BE136:BE586)),  2)</f>
        <v>0</v>
      </c>
      <c r="I37" s="99">
        <v>0.21</v>
      </c>
      <c r="K37" s="86">
        <f>ROUND(((SUM(BE136:BE586))*I37),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ROUND((SUM(BF136:BF586)),  2)</f>
        <v>0</v>
      </c>
      <c r="I38" s="99">
        <v>0.12</v>
      </c>
      <c r="K38" s="86">
        <f>ROUND(((SUM(BF136:BF586))*I38),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ROUND((SUM(BG136:BG586)),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ROUND((SUM(BH136:BH586)),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ROUND((SUM(BI136:BI586)),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2022_4.14 - IO 08 Výtlak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Q136</f>
        <v>0</v>
      </c>
      <c r="J97" s="64">
        <f t="shared" si="0"/>
        <v>0</v>
      </c>
      <c r="K97" s="64">
        <f>K136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K137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K138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Q276</f>
        <v>0</v>
      </c>
      <c r="J100" s="118">
        <f>R276</f>
        <v>0</v>
      </c>
      <c r="K100" s="118">
        <f>K276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Q280</f>
        <v>0</v>
      </c>
      <c r="J101" s="118">
        <f>R280</f>
        <v>0</v>
      </c>
      <c r="K101" s="118">
        <f>K280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Q287</f>
        <v>0</v>
      </c>
      <c r="J102" s="118">
        <f>R287</f>
        <v>0</v>
      </c>
      <c r="K102" s="118">
        <f>K287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Q303</f>
        <v>0</v>
      </c>
      <c r="J103" s="118">
        <f>R303</f>
        <v>0</v>
      </c>
      <c r="K103" s="118">
        <f>K303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Q335</f>
        <v>0</v>
      </c>
      <c r="J104" s="118">
        <f>R335</f>
        <v>0</v>
      </c>
      <c r="K104" s="118">
        <f>K335</f>
        <v>0</v>
      </c>
      <c r="M104" s="115"/>
    </row>
    <row r="105" spans="2:47" s="9" customFormat="1" ht="19.899999999999999" customHeight="1">
      <c r="B105" s="115"/>
      <c r="D105" s="116" t="s">
        <v>339</v>
      </c>
      <c r="E105" s="117"/>
      <c r="F105" s="117"/>
      <c r="G105" s="117"/>
      <c r="H105" s="117"/>
      <c r="I105" s="118">
        <f>Q339</f>
        <v>0</v>
      </c>
      <c r="J105" s="118">
        <f>R339</f>
        <v>0</v>
      </c>
      <c r="K105" s="118">
        <f>K339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Q518</f>
        <v>0</v>
      </c>
      <c r="J106" s="118">
        <f>R518</f>
        <v>0</v>
      </c>
      <c r="K106" s="118">
        <f>K518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Q531</f>
        <v>0</v>
      </c>
      <c r="J107" s="118">
        <f>R531</f>
        <v>0</v>
      </c>
      <c r="K107" s="118">
        <f>K531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Q561</f>
        <v>0</v>
      </c>
      <c r="J108" s="118">
        <f>R561</f>
        <v>0</v>
      </c>
      <c r="K108" s="118">
        <f>K561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Q568</f>
        <v>0</v>
      </c>
      <c r="J109" s="118">
        <f>R568</f>
        <v>0</v>
      </c>
      <c r="K109" s="118">
        <f>K568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Q572</f>
        <v>0</v>
      </c>
      <c r="J110" s="114">
        <f>R572</f>
        <v>0</v>
      </c>
      <c r="K110" s="114">
        <f>K572</f>
        <v>0</v>
      </c>
      <c r="M110" s="111"/>
    </row>
    <row r="111" spans="2:47" s="9" customFormat="1" ht="19.899999999999999" customHeight="1">
      <c r="B111" s="115"/>
      <c r="D111" s="116" t="s">
        <v>2773</v>
      </c>
      <c r="E111" s="117"/>
      <c r="F111" s="117"/>
      <c r="G111" s="117"/>
      <c r="H111" s="117"/>
      <c r="I111" s="118">
        <f>Q573</f>
        <v>0</v>
      </c>
      <c r="J111" s="118">
        <f>R573</f>
        <v>0</v>
      </c>
      <c r="K111" s="118">
        <f>K573</f>
        <v>0</v>
      </c>
      <c r="M111" s="115"/>
    </row>
    <row r="112" spans="2:47" s="9" customFormat="1" ht="19.899999999999999" customHeight="1">
      <c r="B112" s="115"/>
      <c r="D112" s="116" t="s">
        <v>345</v>
      </c>
      <c r="E112" s="117"/>
      <c r="F112" s="117"/>
      <c r="G112" s="117"/>
      <c r="H112" s="117"/>
      <c r="I112" s="118">
        <f>Q578</f>
        <v>0</v>
      </c>
      <c r="J112" s="118">
        <f>R578</f>
        <v>0</v>
      </c>
      <c r="K112" s="118">
        <f>K578</f>
        <v>0</v>
      </c>
      <c r="M112" s="115"/>
    </row>
    <row r="113" spans="2:13" s="8" customFormat="1" ht="24.95" customHeight="1">
      <c r="B113" s="111"/>
      <c r="D113" s="112" t="s">
        <v>346</v>
      </c>
      <c r="E113" s="113"/>
      <c r="F113" s="113"/>
      <c r="G113" s="113"/>
      <c r="H113" s="113"/>
      <c r="I113" s="114">
        <f>Q582</f>
        <v>0</v>
      </c>
      <c r="J113" s="114">
        <f>R582</f>
        <v>0</v>
      </c>
      <c r="K113" s="114">
        <f>K582</f>
        <v>0</v>
      </c>
      <c r="M113" s="111"/>
    </row>
    <row r="114" spans="2:13" s="9" customFormat="1" ht="19.899999999999999" customHeight="1">
      <c r="B114" s="115"/>
      <c r="D114" s="116" t="s">
        <v>347</v>
      </c>
      <c r="E114" s="117"/>
      <c r="F114" s="117"/>
      <c r="G114" s="117"/>
      <c r="H114" s="117"/>
      <c r="I114" s="118">
        <f>Q583</f>
        <v>0</v>
      </c>
      <c r="J114" s="118">
        <f>R583</f>
        <v>0</v>
      </c>
      <c r="K114" s="118">
        <f>K583</f>
        <v>0</v>
      </c>
      <c r="M114" s="115"/>
    </row>
    <row r="115" spans="2:13" s="1" customFormat="1" ht="21.75" customHeight="1">
      <c r="B115" s="30"/>
      <c r="M115" s="30"/>
    </row>
    <row r="116" spans="2:13" s="1" customFormat="1" ht="6.95" customHeight="1"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30"/>
    </row>
    <row r="120" spans="2:13" s="1" customFormat="1" ht="6.95" customHeight="1"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30"/>
    </row>
    <row r="121" spans="2:13" s="1" customFormat="1" ht="24.95" customHeight="1">
      <c r="B121" s="30"/>
      <c r="C121" s="19" t="s">
        <v>199</v>
      </c>
      <c r="M121" s="30"/>
    </row>
    <row r="122" spans="2:13" s="1" customFormat="1" ht="6.95" customHeight="1">
      <c r="B122" s="30"/>
      <c r="M122" s="30"/>
    </row>
    <row r="123" spans="2:13" s="1" customFormat="1" ht="12" customHeight="1">
      <c r="B123" s="30"/>
      <c r="C123" s="25" t="s">
        <v>17</v>
      </c>
      <c r="M123" s="30"/>
    </row>
    <row r="124" spans="2:13" s="1" customFormat="1" ht="16.5" customHeight="1">
      <c r="B124" s="30"/>
      <c r="E124" s="234" t="str">
        <f>E7</f>
        <v>Splašková kanalizace Lada</v>
      </c>
      <c r="F124" s="235"/>
      <c r="G124" s="235"/>
      <c r="H124" s="235"/>
      <c r="M124" s="30"/>
    </row>
    <row r="125" spans="2:13" ht="12" customHeight="1">
      <c r="B125" s="18"/>
      <c r="C125" s="25" t="s">
        <v>170</v>
      </c>
      <c r="M125" s="18"/>
    </row>
    <row r="126" spans="2:13" s="1" customFormat="1" ht="16.5" customHeight="1">
      <c r="B126" s="30"/>
      <c r="E126" s="234" t="s">
        <v>171</v>
      </c>
      <c r="F126" s="236"/>
      <c r="G126" s="236"/>
      <c r="H126" s="236"/>
      <c r="M126" s="30"/>
    </row>
    <row r="127" spans="2:13" s="1" customFormat="1" ht="12" customHeight="1">
      <c r="B127" s="30"/>
      <c r="C127" s="25" t="s">
        <v>172</v>
      </c>
      <c r="M127" s="30"/>
    </row>
    <row r="128" spans="2:13" s="1" customFormat="1" ht="16.5" customHeight="1">
      <c r="B128" s="30"/>
      <c r="E128" s="195" t="str">
        <f>E11</f>
        <v>2022_4.14 - IO 08 Výtlak</v>
      </c>
      <c r="F128" s="236"/>
      <c r="G128" s="236"/>
      <c r="H128" s="236"/>
      <c r="M128" s="30"/>
    </row>
    <row r="129" spans="2:65" s="1" customFormat="1" ht="6.95" customHeight="1">
      <c r="B129" s="30"/>
      <c r="M129" s="30"/>
    </row>
    <row r="130" spans="2:65" s="1" customFormat="1" ht="12" customHeight="1">
      <c r="B130" s="30"/>
      <c r="C130" s="25" t="s">
        <v>21</v>
      </c>
      <c r="F130" s="23" t="str">
        <f>F14</f>
        <v>Česká Lípa</v>
      </c>
      <c r="I130" s="25" t="s">
        <v>23</v>
      </c>
      <c r="J130" s="50" t="str">
        <f>IF(J14="","",J14)</f>
        <v>2. 4. 2025</v>
      </c>
      <c r="M130" s="30"/>
    </row>
    <row r="131" spans="2:65" s="1" customFormat="1" ht="6.95" customHeight="1">
      <c r="B131" s="30"/>
      <c r="M131" s="30"/>
    </row>
    <row r="132" spans="2:65" s="1" customFormat="1" ht="25.7" customHeight="1">
      <c r="B132" s="30"/>
      <c r="C132" s="25" t="s">
        <v>25</v>
      </c>
      <c r="F132" s="23" t="str">
        <f>E17</f>
        <v>Město Česká Lípa</v>
      </c>
      <c r="I132" s="25" t="s">
        <v>32</v>
      </c>
      <c r="J132" s="28" t="str">
        <f>E23</f>
        <v>Vodohospodářský rozvoj a výstavba a.s.</v>
      </c>
      <c r="M132" s="30"/>
    </row>
    <row r="133" spans="2:65" s="1" customFormat="1" ht="15.2" customHeight="1">
      <c r="B133" s="30"/>
      <c r="C133" s="25" t="s">
        <v>30</v>
      </c>
      <c r="F133" s="23" t="str">
        <f>IF(E20="","",E20)</f>
        <v>Vyplň údaj</v>
      </c>
      <c r="I133" s="25" t="s">
        <v>35</v>
      </c>
      <c r="J133" s="28" t="str">
        <f>E26</f>
        <v>Dvořák</v>
      </c>
      <c r="M133" s="30"/>
    </row>
    <row r="134" spans="2:65" s="1" customFormat="1" ht="10.35" customHeight="1">
      <c r="B134" s="30"/>
      <c r="M134" s="30"/>
    </row>
    <row r="135" spans="2:65" s="10" customFormat="1" ht="29.25" customHeight="1">
      <c r="B135" s="119"/>
      <c r="C135" s="120" t="s">
        <v>200</v>
      </c>
      <c r="D135" s="121" t="s">
        <v>63</v>
      </c>
      <c r="E135" s="121" t="s">
        <v>59</v>
      </c>
      <c r="F135" s="121" t="s">
        <v>60</v>
      </c>
      <c r="G135" s="121" t="s">
        <v>201</v>
      </c>
      <c r="H135" s="121" t="s">
        <v>202</v>
      </c>
      <c r="I135" s="121" t="s">
        <v>203</v>
      </c>
      <c r="J135" s="121" t="s">
        <v>204</v>
      </c>
      <c r="K135" s="122" t="s">
        <v>190</v>
      </c>
      <c r="L135" s="123" t="s">
        <v>205</v>
      </c>
      <c r="M135" s="119"/>
      <c r="N135" s="57" t="s">
        <v>1</v>
      </c>
      <c r="O135" s="58" t="s">
        <v>42</v>
      </c>
      <c r="P135" s="58" t="s">
        <v>206</v>
      </c>
      <c r="Q135" s="58" t="s">
        <v>207</v>
      </c>
      <c r="R135" s="58" t="s">
        <v>208</v>
      </c>
      <c r="S135" s="58" t="s">
        <v>209</v>
      </c>
      <c r="T135" s="58" t="s">
        <v>210</v>
      </c>
      <c r="U135" s="58" t="s">
        <v>211</v>
      </c>
      <c r="V135" s="58" t="s">
        <v>212</v>
      </c>
      <c r="W135" s="58" t="s">
        <v>213</v>
      </c>
      <c r="X135" s="59" t="s">
        <v>214</v>
      </c>
    </row>
    <row r="136" spans="2:65" s="1" customFormat="1" ht="22.9" customHeight="1">
      <c r="B136" s="30"/>
      <c r="C136" s="62" t="s">
        <v>215</v>
      </c>
      <c r="K136" s="124">
        <f>BK136</f>
        <v>0</v>
      </c>
      <c r="M136" s="30"/>
      <c r="N136" s="60"/>
      <c r="O136" s="51"/>
      <c r="P136" s="51"/>
      <c r="Q136" s="125">
        <f>Q137+Q572+Q582</f>
        <v>0</v>
      </c>
      <c r="R136" s="125">
        <f>R137+R572+R582</f>
        <v>0</v>
      </c>
      <c r="S136" s="51"/>
      <c r="T136" s="126">
        <f>T137+T572+T582</f>
        <v>0</v>
      </c>
      <c r="U136" s="51"/>
      <c r="V136" s="126">
        <f>V137+V572+V582</f>
        <v>816.20251677999988</v>
      </c>
      <c r="W136" s="51"/>
      <c r="X136" s="127">
        <f>X137+X572+X582</f>
        <v>360.91219999999998</v>
      </c>
      <c r="AT136" s="15" t="s">
        <v>79</v>
      </c>
      <c r="AU136" s="15" t="s">
        <v>192</v>
      </c>
      <c r="BK136" s="128">
        <f>BK137+BK572+BK582</f>
        <v>0</v>
      </c>
    </row>
    <row r="137" spans="2:65" s="11" customFormat="1" ht="25.9" customHeight="1">
      <c r="B137" s="129"/>
      <c r="D137" s="130" t="s">
        <v>79</v>
      </c>
      <c r="E137" s="131" t="s">
        <v>348</v>
      </c>
      <c r="F137" s="131" t="s">
        <v>349</v>
      </c>
      <c r="I137" s="132"/>
      <c r="J137" s="132"/>
      <c r="K137" s="133">
        <f>BK137</f>
        <v>0</v>
      </c>
      <c r="M137" s="129"/>
      <c r="N137" s="134"/>
      <c r="Q137" s="135">
        <f>Q138+Q276+Q280+Q287+Q303+Q335+Q339+Q518+Q561+Q568</f>
        <v>0</v>
      </c>
      <c r="R137" s="135">
        <f>R138+R276+R280+R287+R303+R335+R339+R518+R561+R568</f>
        <v>0</v>
      </c>
      <c r="T137" s="136">
        <f>T138+T276+T280+T287+T303+T335+T339+T518+T561+T568</f>
        <v>0</v>
      </c>
      <c r="V137" s="136">
        <f>V138+V276+V280+V287+V303+V335+V339+V518+V561+V568</f>
        <v>816.19841677999989</v>
      </c>
      <c r="X137" s="137">
        <f>X138+X276+X280+X287+X303+X335+X339+X518+X561+X568</f>
        <v>360.91219999999998</v>
      </c>
      <c r="AR137" s="130" t="s">
        <v>87</v>
      </c>
      <c r="AT137" s="138" t="s">
        <v>79</v>
      </c>
      <c r="AU137" s="138" t="s">
        <v>80</v>
      </c>
      <c r="AY137" s="130" t="s">
        <v>219</v>
      </c>
      <c r="BK137" s="139">
        <f>BK138+BK276+BK280+BK287+BK303+BK335+BK339+BK518+BK561+BK568</f>
        <v>0</v>
      </c>
    </row>
    <row r="138" spans="2:65" s="11" customFormat="1" ht="22.9" customHeight="1">
      <c r="B138" s="129"/>
      <c r="D138" s="130" t="s">
        <v>79</v>
      </c>
      <c r="E138" s="140" t="s">
        <v>87</v>
      </c>
      <c r="F138" s="140" t="s">
        <v>350</v>
      </c>
      <c r="I138" s="132"/>
      <c r="J138" s="132"/>
      <c r="K138" s="141">
        <f>BK138</f>
        <v>0</v>
      </c>
      <c r="M138" s="129"/>
      <c r="N138" s="134"/>
      <c r="Q138" s="135">
        <f>SUM(Q139:Q275)</f>
        <v>0</v>
      </c>
      <c r="R138" s="135">
        <f>SUM(R139:R275)</f>
        <v>0</v>
      </c>
      <c r="T138" s="136">
        <f>SUM(T139:T275)</f>
        <v>0</v>
      </c>
      <c r="V138" s="136">
        <f>SUM(V139:V275)</f>
        <v>580.47213151999995</v>
      </c>
      <c r="X138" s="137">
        <f>SUM(X139:X275)</f>
        <v>351.70139999999998</v>
      </c>
      <c r="AR138" s="130" t="s">
        <v>87</v>
      </c>
      <c r="AT138" s="138" t="s">
        <v>79</v>
      </c>
      <c r="AU138" s="138" t="s">
        <v>87</v>
      </c>
      <c r="AY138" s="130" t="s">
        <v>219</v>
      </c>
      <c r="BK138" s="139">
        <f>SUM(BK139:BK275)</f>
        <v>0</v>
      </c>
    </row>
    <row r="139" spans="2:65" s="1" customFormat="1" ht="24.2" customHeight="1">
      <c r="B139" s="30"/>
      <c r="C139" s="142" t="s">
        <v>87</v>
      </c>
      <c r="D139" s="142" t="s">
        <v>220</v>
      </c>
      <c r="E139" s="143" t="s">
        <v>351</v>
      </c>
      <c r="F139" s="144" t="s">
        <v>352</v>
      </c>
      <c r="G139" s="145" t="s">
        <v>353</v>
      </c>
      <c r="H139" s="146">
        <v>540.64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0</v>
      </c>
      <c r="V139" s="153">
        <f>U139*H139</f>
        <v>0</v>
      </c>
      <c r="W139" s="153">
        <v>0.28999999999999998</v>
      </c>
      <c r="X139" s="154">
        <f>W139*H139</f>
        <v>156.78559999999999</v>
      </c>
      <c r="AR139" s="155" t="s">
        <v>158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158</v>
      </c>
      <c r="BM139" s="155" t="s">
        <v>2774</v>
      </c>
    </row>
    <row r="140" spans="2:65" s="1" customFormat="1" ht="39">
      <c r="B140" s="30"/>
      <c r="D140" s="157" t="s">
        <v>226</v>
      </c>
      <c r="F140" s="158" t="s">
        <v>355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22.5">
      <c r="B141" s="161"/>
      <c r="D141" s="157" t="s">
        <v>303</v>
      </c>
      <c r="E141" s="162" t="s">
        <v>1</v>
      </c>
      <c r="F141" s="163" t="s">
        <v>2775</v>
      </c>
      <c r="H141" s="164">
        <v>540.6400000000001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24.2" customHeight="1">
      <c r="B142" s="30"/>
      <c r="C142" s="142" t="s">
        <v>93</v>
      </c>
      <c r="D142" s="142" t="s">
        <v>220</v>
      </c>
      <c r="E142" s="143" t="s">
        <v>357</v>
      </c>
      <c r="F142" s="144" t="s">
        <v>358</v>
      </c>
      <c r="G142" s="145" t="s">
        <v>353</v>
      </c>
      <c r="H142" s="146">
        <v>450.8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0</v>
      </c>
      <c r="V142" s="153">
        <f>U142*H142</f>
        <v>0</v>
      </c>
      <c r="W142" s="153">
        <v>0.316</v>
      </c>
      <c r="X142" s="154">
        <f>W142*H142</f>
        <v>142.4528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2776</v>
      </c>
    </row>
    <row r="143" spans="2:65" s="1" customFormat="1" ht="39">
      <c r="B143" s="30"/>
      <c r="D143" s="157" t="s">
        <v>226</v>
      </c>
      <c r="F143" s="158" t="s">
        <v>360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2777</v>
      </c>
      <c r="H144" s="164">
        <v>450.79999999999995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80</v>
      </c>
      <c r="AY144" s="162" t="s">
        <v>219</v>
      </c>
    </row>
    <row r="145" spans="2:65" s="13" customFormat="1" ht="11.25">
      <c r="B145" s="171"/>
      <c r="D145" s="157" t="s">
        <v>303</v>
      </c>
      <c r="E145" s="172" t="s">
        <v>1</v>
      </c>
      <c r="F145" s="173" t="s">
        <v>362</v>
      </c>
      <c r="H145" s="174">
        <v>450.79999999999995</v>
      </c>
      <c r="I145" s="175"/>
      <c r="J145" s="175"/>
      <c r="M145" s="171"/>
      <c r="N145" s="176"/>
      <c r="X145" s="177"/>
      <c r="AT145" s="172" t="s">
        <v>303</v>
      </c>
      <c r="AU145" s="172" t="s">
        <v>93</v>
      </c>
      <c r="AV145" s="13" t="s">
        <v>158</v>
      </c>
      <c r="AW145" s="13" t="s">
        <v>4</v>
      </c>
      <c r="AX145" s="13" t="s">
        <v>87</v>
      </c>
      <c r="AY145" s="172" t="s">
        <v>219</v>
      </c>
    </row>
    <row r="146" spans="2:65" s="1" customFormat="1" ht="24.2" customHeight="1">
      <c r="B146" s="30"/>
      <c r="C146" s="142" t="s">
        <v>150</v>
      </c>
      <c r="D146" s="142" t="s">
        <v>220</v>
      </c>
      <c r="E146" s="143" t="s">
        <v>363</v>
      </c>
      <c r="F146" s="144" t="s">
        <v>364</v>
      </c>
      <c r="G146" s="145" t="s">
        <v>353</v>
      </c>
      <c r="H146" s="146">
        <v>456.2</v>
      </c>
      <c r="I146" s="147"/>
      <c r="J146" s="147"/>
      <c r="K146" s="148">
        <f>ROUND(P146*H146,2)</f>
        <v>0</v>
      </c>
      <c r="L146" s="149"/>
      <c r="M146" s="30"/>
      <c r="N146" s="150" t="s">
        <v>1</v>
      </c>
      <c r="O146" s="151" t="s">
        <v>43</v>
      </c>
      <c r="P146" s="152">
        <f>I146+J146</f>
        <v>0</v>
      </c>
      <c r="Q146" s="152">
        <f>ROUND(I146*H146,2)</f>
        <v>0</v>
      </c>
      <c r="R146" s="152">
        <f>ROUND(J146*H146,2)</f>
        <v>0</v>
      </c>
      <c r="T146" s="153">
        <f>S146*H146</f>
        <v>0</v>
      </c>
      <c r="U146" s="153">
        <v>1.0000000000000001E-5</v>
      </c>
      <c r="V146" s="153">
        <f>U146*H146</f>
        <v>4.5620000000000001E-3</v>
      </c>
      <c r="W146" s="153">
        <v>0.115</v>
      </c>
      <c r="X146" s="154">
        <f>W146*H146</f>
        <v>52.463000000000001</v>
      </c>
      <c r="AR146" s="155" t="s">
        <v>158</v>
      </c>
      <c r="AT146" s="155" t="s">
        <v>220</v>
      </c>
      <c r="AU146" s="155" t="s">
        <v>93</v>
      </c>
      <c r="AY146" s="15" t="s">
        <v>219</v>
      </c>
      <c r="BE146" s="156">
        <f>IF(O146="základní",K146,0)</f>
        <v>0</v>
      </c>
      <c r="BF146" s="156">
        <f>IF(O146="snížená",K146,0)</f>
        <v>0</v>
      </c>
      <c r="BG146" s="156">
        <f>IF(O146="zákl. přenesená",K146,0)</f>
        <v>0</v>
      </c>
      <c r="BH146" s="156">
        <f>IF(O146="sníž. přenesená",K146,0)</f>
        <v>0</v>
      </c>
      <c r="BI146" s="156">
        <f>IF(O146="nulová",K146,0)</f>
        <v>0</v>
      </c>
      <c r="BJ146" s="15" t="s">
        <v>87</v>
      </c>
      <c r="BK146" s="156">
        <f>ROUND(P146*H146,2)</f>
        <v>0</v>
      </c>
      <c r="BL146" s="15" t="s">
        <v>158</v>
      </c>
      <c r="BM146" s="155" t="s">
        <v>2778</v>
      </c>
    </row>
    <row r="147" spans="2:65" s="1" customFormat="1" ht="29.25">
      <c r="B147" s="30"/>
      <c r="D147" s="157" t="s">
        <v>226</v>
      </c>
      <c r="F147" s="158" t="s">
        <v>366</v>
      </c>
      <c r="I147" s="159"/>
      <c r="J147" s="159"/>
      <c r="M147" s="30"/>
      <c r="N147" s="160"/>
      <c r="X147" s="54"/>
      <c r="AT147" s="15" t="s">
        <v>226</v>
      </c>
      <c r="AU147" s="15" t="s">
        <v>93</v>
      </c>
    </row>
    <row r="148" spans="2:65" s="12" customFormat="1" ht="11.25">
      <c r="B148" s="161"/>
      <c r="D148" s="157" t="s">
        <v>303</v>
      </c>
      <c r="E148" s="162" t="s">
        <v>1</v>
      </c>
      <c r="F148" s="163" t="s">
        <v>2779</v>
      </c>
      <c r="H148" s="164">
        <v>456.19999999999993</v>
      </c>
      <c r="I148" s="165"/>
      <c r="J148" s="165"/>
      <c r="M148" s="161"/>
      <c r="N148" s="166"/>
      <c r="X148" s="167"/>
      <c r="AT148" s="162" t="s">
        <v>303</v>
      </c>
      <c r="AU148" s="162" t="s">
        <v>93</v>
      </c>
      <c r="AV148" s="12" t="s">
        <v>93</v>
      </c>
      <c r="AW148" s="12" t="s">
        <v>5</v>
      </c>
      <c r="AX148" s="12" t="s">
        <v>87</v>
      </c>
      <c r="AY148" s="162" t="s">
        <v>219</v>
      </c>
    </row>
    <row r="149" spans="2:65" s="1" customFormat="1" ht="16.5" customHeight="1">
      <c r="B149" s="30"/>
      <c r="C149" s="142" t="s">
        <v>158</v>
      </c>
      <c r="D149" s="142" t="s">
        <v>220</v>
      </c>
      <c r="E149" s="143" t="s">
        <v>368</v>
      </c>
      <c r="F149" s="144" t="s">
        <v>369</v>
      </c>
      <c r="G149" s="145" t="s">
        <v>370</v>
      </c>
      <c r="H149" s="146">
        <v>50</v>
      </c>
      <c r="I149" s="147"/>
      <c r="J149" s="147"/>
      <c r="K149" s="148">
        <f>ROUND(P149*H149,2)</f>
        <v>0</v>
      </c>
      <c r="L149" s="149"/>
      <c r="M149" s="30"/>
      <c r="N149" s="150" t="s">
        <v>1</v>
      </c>
      <c r="O149" s="151" t="s">
        <v>43</v>
      </c>
      <c r="P149" s="152">
        <f>I149+J149</f>
        <v>0</v>
      </c>
      <c r="Q149" s="152">
        <f>ROUND(I149*H149,2)</f>
        <v>0</v>
      </c>
      <c r="R149" s="152">
        <f>ROUND(J149*H149,2)</f>
        <v>0</v>
      </c>
      <c r="T149" s="153">
        <f>S149*H149</f>
        <v>0</v>
      </c>
      <c r="U149" s="153">
        <v>7.1900000000000002E-3</v>
      </c>
      <c r="V149" s="153">
        <f>U149*H149</f>
        <v>0.35949999999999999</v>
      </c>
      <c r="W149" s="153">
        <v>0</v>
      </c>
      <c r="X149" s="154">
        <f>W149*H149</f>
        <v>0</v>
      </c>
      <c r="AR149" s="155" t="s">
        <v>158</v>
      </c>
      <c r="AT149" s="155" t="s">
        <v>220</v>
      </c>
      <c r="AU149" s="155" t="s">
        <v>93</v>
      </c>
      <c r="AY149" s="15" t="s">
        <v>219</v>
      </c>
      <c r="BE149" s="156">
        <f>IF(O149="základní",K149,0)</f>
        <v>0</v>
      </c>
      <c r="BF149" s="156">
        <f>IF(O149="snížená",K149,0)</f>
        <v>0</v>
      </c>
      <c r="BG149" s="156">
        <f>IF(O149="zákl. přenesená",K149,0)</f>
        <v>0</v>
      </c>
      <c r="BH149" s="156">
        <f>IF(O149="sníž. přenesená",K149,0)</f>
        <v>0</v>
      </c>
      <c r="BI149" s="156">
        <f>IF(O149="nulová",K149,0)</f>
        <v>0</v>
      </c>
      <c r="BJ149" s="15" t="s">
        <v>87</v>
      </c>
      <c r="BK149" s="156">
        <f>ROUND(P149*H149,2)</f>
        <v>0</v>
      </c>
      <c r="BL149" s="15" t="s">
        <v>158</v>
      </c>
      <c r="BM149" s="155" t="s">
        <v>2780</v>
      </c>
    </row>
    <row r="150" spans="2:65" s="1" customFormat="1" ht="11.25">
      <c r="B150" s="30"/>
      <c r="D150" s="157" t="s">
        <v>226</v>
      </c>
      <c r="F150" s="158" t="s">
        <v>372</v>
      </c>
      <c r="I150" s="159"/>
      <c r="J150" s="159"/>
      <c r="M150" s="30"/>
      <c r="N150" s="160"/>
      <c r="X150" s="54"/>
      <c r="AT150" s="15" t="s">
        <v>226</v>
      </c>
      <c r="AU150" s="15" t="s">
        <v>93</v>
      </c>
    </row>
    <row r="151" spans="2:65" s="12" customFormat="1" ht="11.25">
      <c r="B151" s="161"/>
      <c r="D151" s="157" t="s">
        <v>303</v>
      </c>
      <c r="E151" s="162" t="s">
        <v>1</v>
      </c>
      <c r="F151" s="163" t="s">
        <v>443</v>
      </c>
      <c r="H151" s="164">
        <v>50</v>
      </c>
      <c r="I151" s="165"/>
      <c r="J151" s="165"/>
      <c r="M151" s="161"/>
      <c r="N151" s="166"/>
      <c r="X151" s="167"/>
      <c r="AT151" s="162" t="s">
        <v>303</v>
      </c>
      <c r="AU151" s="162" t="s">
        <v>93</v>
      </c>
      <c r="AV151" s="12" t="s">
        <v>93</v>
      </c>
      <c r="AW151" s="12" t="s">
        <v>5</v>
      </c>
      <c r="AX151" s="12" t="s">
        <v>87</v>
      </c>
      <c r="AY151" s="162" t="s">
        <v>219</v>
      </c>
    </row>
    <row r="152" spans="2:65" s="1" customFormat="1" ht="24.2" customHeight="1">
      <c r="B152" s="30"/>
      <c r="C152" s="142" t="s">
        <v>218</v>
      </c>
      <c r="D152" s="142" t="s">
        <v>220</v>
      </c>
      <c r="E152" s="143" t="s">
        <v>374</v>
      </c>
      <c r="F152" s="144" t="s">
        <v>375</v>
      </c>
      <c r="G152" s="145" t="s">
        <v>376</v>
      </c>
      <c r="H152" s="146">
        <v>40</v>
      </c>
      <c r="I152" s="147"/>
      <c r="J152" s="147"/>
      <c r="K152" s="148">
        <f>ROUND(P152*H152,2)</f>
        <v>0</v>
      </c>
      <c r="L152" s="149"/>
      <c r="M152" s="30"/>
      <c r="N152" s="150" t="s">
        <v>1</v>
      </c>
      <c r="O152" s="151" t="s">
        <v>43</v>
      </c>
      <c r="P152" s="152">
        <f>I152+J152</f>
        <v>0</v>
      </c>
      <c r="Q152" s="152">
        <f>ROUND(I152*H152,2)</f>
        <v>0</v>
      </c>
      <c r="R152" s="152">
        <f>ROUND(J152*H152,2)</f>
        <v>0</v>
      </c>
      <c r="T152" s="153">
        <f>S152*H152</f>
        <v>0</v>
      </c>
      <c r="U152" s="153">
        <v>4.0000000000000003E-5</v>
      </c>
      <c r="V152" s="153">
        <f>U152*H152</f>
        <v>1.6000000000000001E-3</v>
      </c>
      <c r="W152" s="153">
        <v>0</v>
      </c>
      <c r="X152" s="154">
        <f>W152*H152</f>
        <v>0</v>
      </c>
      <c r="AR152" s="155" t="s">
        <v>158</v>
      </c>
      <c r="AT152" s="155" t="s">
        <v>220</v>
      </c>
      <c r="AU152" s="155" t="s">
        <v>93</v>
      </c>
      <c r="AY152" s="15" t="s">
        <v>219</v>
      </c>
      <c r="BE152" s="156">
        <f>IF(O152="základní",K152,0)</f>
        <v>0</v>
      </c>
      <c r="BF152" s="156">
        <f>IF(O152="snížená",K152,0)</f>
        <v>0</v>
      </c>
      <c r="BG152" s="156">
        <f>IF(O152="zákl. přenesená",K152,0)</f>
        <v>0</v>
      </c>
      <c r="BH152" s="156">
        <f>IF(O152="sníž. přenesená",K152,0)</f>
        <v>0</v>
      </c>
      <c r="BI152" s="156">
        <f>IF(O152="nulová",K152,0)</f>
        <v>0</v>
      </c>
      <c r="BJ152" s="15" t="s">
        <v>87</v>
      </c>
      <c r="BK152" s="156">
        <f>ROUND(P152*H152,2)</f>
        <v>0</v>
      </c>
      <c r="BL152" s="15" t="s">
        <v>158</v>
      </c>
      <c r="BM152" s="155" t="s">
        <v>2781</v>
      </c>
    </row>
    <row r="153" spans="2:65" s="1" customFormat="1" ht="19.5">
      <c r="B153" s="30"/>
      <c r="D153" s="157" t="s">
        <v>226</v>
      </c>
      <c r="F153" s="158" t="s">
        <v>378</v>
      </c>
      <c r="I153" s="159"/>
      <c r="J153" s="159"/>
      <c r="M153" s="30"/>
      <c r="N153" s="160"/>
      <c r="X153" s="54"/>
      <c r="AT153" s="15" t="s">
        <v>226</v>
      </c>
      <c r="AU153" s="15" t="s">
        <v>93</v>
      </c>
    </row>
    <row r="154" spans="2:65" s="12" customFormat="1" ht="11.25">
      <c r="B154" s="161"/>
      <c r="D154" s="157" t="s">
        <v>303</v>
      </c>
      <c r="E154" s="162" t="s">
        <v>1</v>
      </c>
      <c r="F154" s="163" t="s">
        <v>1162</v>
      </c>
      <c r="H154" s="164">
        <v>40</v>
      </c>
      <c r="I154" s="165"/>
      <c r="J154" s="165"/>
      <c r="M154" s="161"/>
      <c r="N154" s="166"/>
      <c r="X154" s="167"/>
      <c r="AT154" s="162" t="s">
        <v>303</v>
      </c>
      <c r="AU154" s="162" t="s">
        <v>93</v>
      </c>
      <c r="AV154" s="12" t="s">
        <v>93</v>
      </c>
      <c r="AW154" s="12" t="s">
        <v>5</v>
      </c>
      <c r="AX154" s="12" t="s">
        <v>87</v>
      </c>
      <c r="AY154" s="162" t="s">
        <v>219</v>
      </c>
    </row>
    <row r="155" spans="2:65" s="1" customFormat="1" ht="24.2" customHeight="1">
      <c r="B155" s="30"/>
      <c r="C155" s="142" t="s">
        <v>244</v>
      </c>
      <c r="D155" s="142" t="s">
        <v>220</v>
      </c>
      <c r="E155" s="143" t="s">
        <v>380</v>
      </c>
      <c r="F155" s="144" t="s">
        <v>381</v>
      </c>
      <c r="G155" s="145" t="s">
        <v>382</v>
      </c>
      <c r="H155" s="146">
        <v>10</v>
      </c>
      <c r="I155" s="147"/>
      <c r="J155" s="147"/>
      <c r="K155" s="148">
        <f>ROUND(P155*H155,2)</f>
        <v>0</v>
      </c>
      <c r="L155" s="149"/>
      <c r="M155" s="30"/>
      <c r="N155" s="150" t="s">
        <v>1</v>
      </c>
      <c r="O155" s="151" t="s">
        <v>43</v>
      </c>
      <c r="P155" s="152">
        <f>I155+J155</f>
        <v>0</v>
      </c>
      <c r="Q155" s="152">
        <f>ROUND(I155*H155,2)</f>
        <v>0</v>
      </c>
      <c r="R155" s="152">
        <f>ROUND(J155*H155,2)</f>
        <v>0</v>
      </c>
      <c r="T155" s="153">
        <f>S155*H155</f>
        <v>0</v>
      </c>
      <c r="U155" s="153">
        <v>0</v>
      </c>
      <c r="V155" s="153">
        <f>U155*H155</f>
        <v>0</v>
      </c>
      <c r="W155" s="153">
        <v>0</v>
      </c>
      <c r="X155" s="154">
        <f>W155*H155</f>
        <v>0</v>
      </c>
      <c r="AR155" s="155" t="s">
        <v>158</v>
      </c>
      <c r="AT155" s="155" t="s">
        <v>220</v>
      </c>
      <c r="AU155" s="155" t="s">
        <v>93</v>
      </c>
      <c r="AY155" s="15" t="s">
        <v>219</v>
      </c>
      <c r="BE155" s="156">
        <f>IF(O155="základní",K155,0)</f>
        <v>0</v>
      </c>
      <c r="BF155" s="156">
        <f>IF(O155="snížená",K155,0)</f>
        <v>0</v>
      </c>
      <c r="BG155" s="156">
        <f>IF(O155="zákl. přenesená",K155,0)</f>
        <v>0</v>
      </c>
      <c r="BH155" s="156">
        <f>IF(O155="sníž. přenesená",K155,0)</f>
        <v>0</v>
      </c>
      <c r="BI155" s="156">
        <f>IF(O155="nulová",K155,0)</f>
        <v>0</v>
      </c>
      <c r="BJ155" s="15" t="s">
        <v>87</v>
      </c>
      <c r="BK155" s="156">
        <f>ROUND(P155*H155,2)</f>
        <v>0</v>
      </c>
      <c r="BL155" s="15" t="s">
        <v>158</v>
      </c>
      <c r="BM155" s="155" t="s">
        <v>2782</v>
      </c>
    </row>
    <row r="156" spans="2:65" s="1" customFormat="1" ht="19.5">
      <c r="B156" s="30"/>
      <c r="D156" s="157" t="s">
        <v>226</v>
      </c>
      <c r="F156" s="158" t="s">
        <v>384</v>
      </c>
      <c r="I156" s="159"/>
      <c r="J156" s="159"/>
      <c r="M156" s="30"/>
      <c r="N156" s="160"/>
      <c r="X156" s="54"/>
      <c r="AT156" s="15" t="s">
        <v>226</v>
      </c>
      <c r="AU156" s="15" t="s">
        <v>93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265</v>
      </c>
      <c r="H157" s="164">
        <v>10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87</v>
      </c>
      <c r="AY157" s="162" t="s">
        <v>219</v>
      </c>
    </row>
    <row r="158" spans="2:65" s="1" customFormat="1" ht="24.2" customHeight="1">
      <c r="B158" s="30"/>
      <c r="C158" s="142" t="s">
        <v>249</v>
      </c>
      <c r="D158" s="142" t="s">
        <v>220</v>
      </c>
      <c r="E158" s="143" t="s">
        <v>386</v>
      </c>
      <c r="F158" s="144" t="s">
        <v>387</v>
      </c>
      <c r="G158" s="145" t="s">
        <v>370</v>
      </c>
      <c r="H158" s="146">
        <v>50</v>
      </c>
      <c r="I158" s="147"/>
      <c r="J158" s="147"/>
      <c r="K158" s="148">
        <f>ROUND(P158*H158,2)</f>
        <v>0</v>
      </c>
      <c r="L158" s="149"/>
      <c r="M158" s="30"/>
      <c r="N158" s="150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8.6800000000000002E-3</v>
      </c>
      <c r="V158" s="153">
        <f>U158*H158</f>
        <v>0.434</v>
      </c>
      <c r="W158" s="153">
        <v>0</v>
      </c>
      <c r="X158" s="154">
        <f>W158*H158</f>
        <v>0</v>
      </c>
      <c r="AR158" s="155" t="s">
        <v>158</v>
      </c>
      <c r="AT158" s="155" t="s">
        <v>220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158</v>
      </c>
      <c r="BM158" s="155" t="s">
        <v>2783</v>
      </c>
    </row>
    <row r="159" spans="2:65" s="1" customFormat="1" ht="58.5">
      <c r="B159" s="30"/>
      <c r="D159" s="157" t="s">
        <v>226</v>
      </c>
      <c r="F159" s="158" t="s">
        <v>389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443</v>
      </c>
      <c r="H160" s="164">
        <v>50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87</v>
      </c>
      <c r="AY160" s="162" t="s">
        <v>219</v>
      </c>
    </row>
    <row r="161" spans="2:65" s="1" customFormat="1" ht="24.2" customHeight="1">
      <c r="B161" s="30"/>
      <c r="C161" s="142" t="s">
        <v>254</v>
      </c>
      <c r="D161" s="142" t="s">
        <v>220</v>
      </c>
      <c r="E161" s="143" t="s">
        <v>391</v>
      </c>
      <c r="F161" s="144" t="s">
        <v>392</v>
      </c>
      <c r="G161" s="145" t="s">
        <v>370</v>
      </c>
      <c r="H161" s="146">
        <v>250</v>
      </c>
      <c r="I161" s="147"/>
      <c r="J161" s="147"/>
      <c r="K161" s="148">
        <f>ROUND(P161*H161,2)</f>
        <v>0</v>
      </c>
      <c r="L161" s="149"/>
      <c r="M161" s="30"/>
      <c r="N161" s="150" t="s">
        <v>1</v>
      </c>
      <c r="O161" s="151" t="s">
        <v>43</v>
      </c>
      <c r="P161" s="152">
        <f>I161+J161</f>
        <v>0</v>
      </c>
      <c r="Q161" s="152">
        <f>ROUND(I161*H161,2)</f>
        <v>0</v>
      </c>
      <c r="R161" s="152">
        <f>ROUND(J161*H161,2)</f>
        <v>0</v>
      </c>
      <c r="T161" s="153">
        <f>S161*H161</f>
        <v>0</v>
      </c>
      <c r="U161" s="153">
        <v>3.6900000000000002E-2</v>
      </c>
      <c r="V161" s="153">
        <f>U161*H161</f>
        <v>9.2250000000000014</v>
      </c>
      <c r="W161" s="153">
        <v>0</v>
      </c>
      <c r="X161" s="154">
        <f>W161*H161</f>
        <v>0</v>
      </c>
      <c r="AR161" s="155" t="s">
        <v>158</v>
      </c>
      <c r="AT161" s="155" t="s">
        <v>220</v>
      </c>
      <c r="AU161" s="155" t="s">
        <v>93</v>
      </c>
      <c r="AY161" s="15" t="s">
        <v>219</v>
      </c>
      <c r="BE161" s="156">
        <f>IF(O161="základní",K161,0)</f>
        <v>0</v>
      </c>
      <c r="BF161" s="156">
        <f>IF(O161="snížená",K161,0)</f>
        <v>0</v>
      </c>
      <c r="BG161" s="156">
        <f>IF(O161="zákl. přenesená",K161,0)</f>
        <v>0</v>
      </c>
      <c r="BH161" s="156">
        <f>IF(O161="sníž. přenesená",K161,0)</f>
        <v>0</v>
      </c>
      <c r="BI161" s="156">
        <f>IF(O161="nulová",K161,0)</f>
        <v>0</v>
      </c>
      <c r="BJ161" s="15" t="s">
        <v>87</v>
      </c>
      <c r="BK161" s="156">
        <f>ROUND(P161*H161,2)</f>
        <v>0</v>
      </c>
      <c r="BL161" s="15" t="s">
        <v>158</v>
      </c>
      <c r="BM161" s="155" t="s">
        <v>2784</v>
      </c>
    </row>
    <row r="162" spans="2:65" s="1" customFormat="1" ht="58.5">
      <c r="B162" s="30"/>
      <c r="D162" s="157" t="s">
        <v>226</v>
      </c>
      <c r="F162" s="158" t="s">
        <v>394</v>
      </c>
      <c r="I162" s="159"/>
      <c r="J162" s="159"/>
      <c r="M162" s="30"/>
      <c r="N162" s="160"/>
      <c r="X162" s="54"/>
      <c r="AT162" s="15" t="s">
        <v>226</v>
      </c>
      <c r="AU162" s="15" t="s">
        <v>93</v>
      </c>
    </row>
    <row r="163" spans="2:65" s="12" customFormat="1" ht="11.25">
      <c r="B163" s="161"/>
      <c r="D163" s="157" t="s">
        <v>303</v>
      </c>
      <c r="E163" s="162" t="s">
        <v>1</v>
      </c>
      <c r="F163" s="163" t="s">
        <v>373</v>
      </c>
      <c r="H163" s="164">
        <v>250</v>
      </c>
      <c r="I163" s="165"/>
      <c r="J163" s="165"/>
      <c r="M163" s="161"/>
      <c r="N163" s="166"/>
      <c r="X163" s="167"/>
      <c r="AT163" s="162" t="s">
        <v>303</v>
      </c>
      <c r="AU163" s="162" t="s">
        <v>93</v>
      </c>
      <c r="AV163" s="12" t="s">
        <v>93</v>
      </c>
      <c r="AW163" s="12" t="s">
        <v>5</v>
      </c>
      <c r="AX163" s="12" t="s">
        <v>87</v>
      </c>
      <c r="AY163" s="162" t="s">
        <v>219</v>
      </c>
    </row>
    <row r="164" spans="2:65" s="1" customFormat="1" ht="24.2" customHeight="1">
      <c r="B164" s="30"/>
      <c r="C164" s="142" t="s">
        <v>260</v>
      </c>
      <c r="D164" s="142" t="s">
        <v>220</v>
      </c>
      <c r="E164" s="143" t="s">
        <v>396</v>
      </c>
      <c r="F164" s="144" t="s">
        <v>397</v>
      </c>
      <c r="G164" s="145" t="s">
        <v>398</v>
      </c>
      <c r="H164" s="146">
        <v>630.96</v>
      </c>
      <c r="I164" s="147"/>
      <c r="J164" s="147"/>
      <c r="K164" s="148">
        <f>ROUND(P164*H164,2)</f>
        <v>0</v>
      </c>
      <c r="L164" s="149"/>
      <c r="M164" s="30"/>
      <c r="N164" s="150" t="s">
        <v>1</v>
      </c>
      <c r="O164" s="151" t="s">
        <v>43</v>
      </c>
      <c r="P164" s="152">
        <f>I164+J164</f>
        <v>0</v>
      </c>
      <c r="Q164" s="152">
        <f>ROUND(I164*H164,2)</f>
        <v>0</v>
      </c>
      <c r="R164" s="152">
        <f>ROUND(J164*H164,2)</f>
        <v>0</v>
      </c>
      <c r="T164" s="153">
        <f>S164*H164</f>
        <v>0</v>
      </c>
      <c r="U164" s="153">
        <v>0</v>
      </c>
      <c r="V164" s="153">
        <f>U164*H164</f>
        <v>0</v>
      </c>
      <c r="W164" s="153">
        <v>0</v>
      </c>
      <c r="X164" s="154">
        <f>W164*H164</f>
        <v>0</v>
      </c>
      <c r="AR164" s="155" t="s">
        <v>158</v>
      </c>
      <c r="AT164" s="155" t="s">
        <v>220</v>
      </c>
      <c r="AU164" s="155" t="s">
        <v>93</v>
      </c>
      <c r="AY164" s="15" t="s">
        <v>219</v>
      </c>
      <c r="BE164" s="156">
        <f>IF(O164="základní",K164,0)</f>
        <v>0</v>
      </c>
      <c r="BF164" s="156">
        <f>IF(O164="snížená",K164,0)</f>
        <v>0</v>
      </c>
      <c r="BG164" s="156">
        <f>IF(O164="zákl. přenesená",K164,0)</f>
        <v>0</v>
      </c>
      <c r="BH164" s="156">
        <f>IF(O164="sníž. přenesená",K164,0)</f>
        <v>0</v>
      </c>
      <c r="BI164" s="156">
        <f>IF(O164="nulová",K164,0)</f>
        <v>0</v>
      </c>
      <c r="BJ164" s="15" t="s">
        <v>87</v>
      </c>
      <c r="BK164" s="156">
        <f>ROUND(P164*H164,2)</f>
        <v>0</v>
      </c>
      <c r="BL164" s="15" t="s">
        <v>158</v>
      </c>
      <c r="BM164" s="155" t="s">
        <v>2785</v>
      </c>
    </row>
    <row r="165" spans="2:65" s="1" customFormat="1" ht="19.5">
      <c r="B165" s="30"/>
      <c r="D165" s="157" t="s">
        <v>226</v>
      </c>
      <c r="F165" s="158" t="s">
        <v>400</v>
      </c>
      <c r="I165" s="159"/>
      <c r="J165" s="159"/>
      <c r="M165" s="30"/>
      <c r="N165" s="160"/>
      <c r="X165" s="54"/>
      <c r="AT165" s="15" t="s">
        <v>226</v>
      </c>
      <c r="AU165" s="15" t="s">
        <v>93</v>
      </c>
    </row>
    <row r="166" spans="2:65" s="12" customFormat="1" ht="11.25">
      <c r="B166" s="161"/>
      <c r="D166" s="157" t="s">
        <v>303</v>
      </c>
      <c r="E166" s="162" t="s">
        <v>1</v>
      </c>
      <c r="F166" s="163" t="s">
        <v>2786</v>
      </c>
      <c r="H166" s="164">
        <v>630.95999999999992</v>
      </c>
      <c r="I166" s="165"/>
      <c r="J166" s="165"/>
      <c r="M166" s="161"/>
      <c r="N166" s="166"/>
      <c r="X166" s="167"/>
      <c r="AT166" s="162" t="s">
        <v>303</v>
      </c>
      <c r="AU166" s="162" t="s">
        <v>93</v>
      </c>
      <c r="AV166" s="12" t="s">
        <v>93</v>
      </c>
      <c r="AW166" s="12" t="s">
        <v>5</v>
      </c>
      <c r="AX166" s="12" t="s">
        <v>87</v>
      </c>
      <c r="AY166" s="162" t="s">
        <v>219</v>
      </c>
    </row>
    <row r="167" spans="2:65" s="1" customFormat="1" ht="24.2" customHeight="1">
      <c r="B167" s="30"/>
      <c r="C167" s="142" t="s">
        <v>265</v>
      </c>
      <c r="D167" s="142" t="s">
        <v>220</v>
      </c>
      <c r="E167" s="143" t="s">
        <v>994</v>
      </c>
      <c r="F167" s="144" t="s">
        <v>995</v>
      </c>
      <c r="G167" s="145" t="s">
        <v>353</v>
      </c>
      <c r="H167" s="146">
        <v>324</v>
      </c>
      <c r="I167" s="147"/>
      <c r="J167" s="147"/>
      <c r="K167" s="148">
        <f>ROUND(P167*H167,2)</f>
        <v>0</v>
      </c>
      <c r="L167" s="149"/>
      <c r="M167" s="30"/>
      <c r="N167" s="150" t="s">
        <v>1</v>
      </c>
      <c r="O167" s="151" t="s">
        <v>43</v>
      </c>
      <c r="P167" s="152">
        <f>I167+J167</f>
        <v>0</v>
      </c>
      <c r="Q167" s="152">
        <f>ROUND(I167*H167,2)</f>
        <v>0</v>
      </c>
      <c r="R167" s="152">
        <f>ROUND(J167*H167,2)</f>
        <v>0</v>
      </c>
      <c r="T167" s="153">
        <f>S167*H167</f>
        <v>0</v>
      </c>
      <c r="U167" s="153">
        <v>0</v>
      </c>
      <c r="V167" s="153">
        <f>U167*H167</f>
        <v>0</v>
      </c>
      <c r="W167" s="153">
        <v>0</v>
      </c>
      <c r="X167" s="154">
        <f>W167*H167</f>
        <v>0</v>
      </c>
      <c r="AR167" s="155" t="s">
        <v>158</v>
      </c>
      <c r="AT167" s="155" t="s">
        <v>220</v>
      </c>
      <c r="AU167" s="155" t="s">
        <v>93</v>
      </c>
      <c r="AY167" s="15" t="s">
        <v>219</v>
      </c>
      <c r="BE167" s="156">
        <f>IF(O167="základní",K167,0)</f>
        <v>0</v>
      </c>
      <c r="BF167" s="156">
        <f>IF(O167="snížená",K167,0)</f>
        <v>0</v>
      </c>
      <c r="BG167" s="156">
        <f>IF(O167="zákl. přenesená",K167,0)</f>
        <v>0</v>
      </c>
      <c r="BH167" s="156">
        <f>IF(O167="sníž. přenesená",K167,0)</f>
        <v>0</v>
      </c>
      <c r="BI167" s="156">
        <f>IF(O167="nulová",K167,0)</f>
        <v>0</v>
      </c>
      <c r="BJ167" s="15" t="s">
        <v>87</v>
      </c>
      <c r="BK167" s="156">
        <f>ROUND(P167*H167,2)</f>
        <v>0</v>
      </c>
      <c r="BL167" s="15" t="s">
        <v>158</v>
      </c>
      <c r="BM167" s="155" t="s">
        <v>2787</v>
      </c>
    </row>
    <row r="168" spans="2:65" s="1" customFormat="1" ht="19.5">
      <c r="B168" s="30"/>
      <c r="D168" s="157" t="s">
        <v>226</v>
      </c>
      <c r="F168" s="158" t="s">
        <v>997</v>
      </c>
      <c r="I168" s="159"/>
      <c r="J168" s="159"/>
      <c r="M168" s="30"/>
      <c r="N168" s="160"/>
      <c r="X168" s="54"/>
      <c r="AT168" s="15" t="s">
        <v>226</v>
      </c>
      <c r="AU168" s="15" t="s">
        <v>93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2788</v>
      </c>
      <c r="H169" s="164">
        <v>324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87</v>
      </c>
      <c r="AY169" s="162" t="s">
        <v>219</v>
      </c>
    </row>
    <row r="170" spans="2:65" s="1" customFormat="1" ht="44.25" customHeight="1">
      <c r="B170" s="30"/>
      <c r="C170" s="142" t="s">
        <v>270</v>
      </c>
      <c r="D170" s="142" t="s">
        <v>220</v>
      </c>
      <c r="E170" s="143" t="s">
        <v>2789</v>
      </c>
      <c r="F170" s="144" t="s">
        <v>2790</v>
      </c>
      <c r="G170" s="145" t="s">
        <v>370</v>
      </c>
      <c r="H170" s="146">
        <v>27.4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4.4000000000000003E-3</v>
      </c>
      <c r="V170" s="153">
        <f>U170*H170</f>
        <v>0.12056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2791</v>
      </c>
    </row>
    <row r="171" spans="2:65" s="1" customFormat="1" ht="29.25">
      <c r="B171" s="30"/>
      <c r="D171" s="157" t="s">
        <v>226</v>
      </c>
      <c r="F171" s="158" t="s">
        <v>2792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11.25">
      <c r="B172" s="161"/>
      <c r="D172" s="157" t="s">
        <v>303</v>
      </c>
      <c r="E172" s="162" t="s">
        <v>1</v>
      </c>
      <c r="F172" s="163" t="s">
        <v>2793</v>
      </c>
      <c r="H172" s="164">
        <v>27.4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87</v>
      </c>
      <c r="AY172" s="162" t="s">
        <v>219</v>
      </c>
    </row>
    <row r="173" spans="2:65" s="1" customFormat="1" ht="21.75" customHeight="1">
      <c r="B173" s="30"/>
      <c r="C173" s="142" t="s">
        <v>9</v>
      </c>
      <c r="D173" s="142" t="s">
        <v>220</v>
      </c>
      <c r="E173" s="143" t="s">
        <v>2074</v>
      </c>
      <c r="F173" s="144" t="s">
        <v>2075</v>
      </c>
      <c r="G173" s="145" t="s">
        <v>353</v>
      </c>
      <c r="H173" s="146">
        <v>1311.4280000000001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8.4000000000000003E-4</v>
      </c>
      <c r="V173" s="153">
        <f>U173*H173</f>
        <v>1.1015995200000002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2794</v>
      </c>
    </row>
    <row r="174" spans="2:65" s="1" customFormat="1" ht="19.5">
      <c r="B174" s="30"/>
      <c r="D174" s="157" t="s">
        <v>226</v>
      </c>
      <c r="F174" s="158" t="s">
        <v>2077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11.25">
      <c r="B175" s="161"/>
      <c r="D175" s="157" t="s">
        <v>303</v>
      </c>
      <c r="E175" s="162" t="s">
        <v>1</v>
      </c>
      <c r="F175" s="163" t="s">
        <v>2795</v>
      </c>
      <c r="H175" s="164">
        <v>1311.4280000000001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87</v>
      </c>
      <c r="AY175" s="162" t="s">
        <v>219</v>
      </c>
    </row>
    <row r="176" spans="2:65" s="1" customFormat="1" ht="24.2" customHeight="1">
      <c r="B176" s="30"/>
      <c r="C176" s="142" t="s">
        <v>279</v>
      </c>
      <c r="D176" s="142" t="s">
        <v>220</v>
      </c>
      <c r="E176" s="143" t="s">
        <v>2079</v>
      </c>
      <c r="F176" s="144" t="s">
        <v>2080</v>
      </c>
      <c r="G176" s="145" t="s">
        <v>353</v>
      </c>
      <c r="H176" s="146">
        <v>1311.4280000000001</v>
      </c>
      <c r="I176" s="147"/>
      <c r="J176" s="147"/>
      <c r="K176" s="148">
        <f>ROUND(P176*H176,2)</f>
        <v>0</v>
      </c>
      <c r="L176" s="149"/>
      <c r="M176" s="30"/>
      <c r="N176" s="150" t="s">
        <v>1</v>
      </c>
      <c r="O176" s="151" t="s">
        <v>43</v>
      </c>
      <c r="P176" s="152">
        <f>I176+J176</f>
        <v>0</v>
      </c>
      <c r="Q176" s="152">
        <f>ROUND(I176*H176,2)</f>
        <v>0</v>
      </c>
      <c r="R176" s="152">
        <f>ROUND(J176*H176,2)</f>
        <v>0</v>
      </c>
      <c r="T176" s="153">
        <f>S176*H176</f>
        <v>0</v>
      </c>
      <c r="U176" s="153">
        <v>0</v>
      </c>
      <c r="V176" s="153">
        <f>U176*H176</f>
        <v>0</v>
      </c>
      <c r="W176" s="153">
        <v>0</v>
      </c>
      <c r="X176" s="154">
        <f>W176*H176</f>
        <v>0</v>
      </c>
      <c r="AR176" s="155" t="s">
        <v>158</v>
      </c>
      <c r="AT176" s="155" t="s">
        <v>220</v>
      </c>
      <c r="AU176" s="155" t="s">
        <v>93</v>
      </c>
      <c r="AY176" s="15" t="s">
        <v>219</v>
      </c>
      <c r="BE176" s="156">
        <f>IF(O176="základní",K176,0)</f>
        <v>0</v>
      </c>
      <c r="BF176" s="156">
        <f>IF(O176="snížená",K176,0)</f>
        <v>0</v>
      </c>
      <c r="BG176" s="156">
        <f>IF(O176="zákl. přenesená",K176,0)</f>
        <v>0</v>
      </c>
      <c r="BH176" s="156">
        <f>IF(O176="sníž. přenesená",K176,0)</f>
        <v>0</v>
      </c>
      <c r="BI176" s="156">
        <f>IF(O176="nulová",K176,0)</f>
        <v>0</v>
      </c>
      <c r="BJ176" s="15" t="s">
        <v>87</v>
      </c>
      <c r="BK176" s="156">
        <f>ROUND(P176*H176,2)</f>
        <v>0</v>
      </c>
      <c r="BL176" s="15" t="s">
        <v>158</v>
      </c>
      <c r="BM176" s="155" t="s">
        <v>2796</v>
      </c>
    </row>
    <row r="177" spans="2:65" s="1" customFormat="1" ht="29.25">
      <c r="B177" s="30"/>
      <c r="D177" s="157" t="s">
        <v>226</v>
      </c>
      <c r="F177" s="158" t="s">
        <v>2082</v>
      </c>
      <c r="I177" s="159"/>
      <c r="J177" s="159"/>
      <c r="M177" s="30"/>
      <c r="N177" s="160"/>
      <c r="X177" s="54"/>
      <c r="AT177" s="15" t="s">
        <v>226</v>
      </c>
      <c r="AU177" s="15" t="s">
        <v>93</v>
      </c>
    </row>
    <row r="178" spans="2:65" s="12" customFormat="1" ht="11.25">
      <c r="B178" s="161"/>
      <c r="D178" s="157" t="s">
        <v>303</v>
      </c>
      <c r="E178" s="162" t="s">
        <v>1</v>
      </c>
      <c r="F178" s="163" t="s">
        <v>2795</v>
      </c>
      <c r="H178" s="164">
        <v>1311.4280000000001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87</v>
      </c>
      <c r="AY178" s="162" t="s">
        <v>219</v>
      </c>
    </row>
    <row r="179" spans="2:65" s="1" customFormat="1" ht="21.75" customHeight="1">
      <c r="B179" s="30"/>
      <c r="C179" s="142" t="s">
        <v>284</v>
      </c>
      <c r="D179" s="142" t="s">
        <v>220</v>
      </c>
      <c r="E179" s="143" t="s">
        <v>503</v>
      </c>
      <c r="F179" s="144" t="s">
        <v>504</v>
      </c>
      <c r="G179" s="145" t="s">
        <v>353</v>
      </c>
      <c r="H179" s="146">
        <v>24.5</v>
      </c>
      <c r="I179" s="147"/>
      <c r="J179" s="147"/>
      <c r="K179" s="148">
        <f>ROUND(P179*H179,2)</f>
        <v>0</v>
      </c>
      <c r="L179" s="149"/>
      <c r="M179" s="30"/>
      <c r="N179" s="150" t="s">
        <v>1</v>
      </c>
      <c r="O179" s="151" t="s">
        <v>43</v>
      </c>
      <c r="P179" s="152">
        <f>I179+J179</f>
        <v>0</v>
      </c>
      <c r="Q179" s="152">
        <f>ROUND(I179*H179,2)</f>
        <v>0</v>
      </c>
      <c r="R179" s="152">
        <f>ROUND(J179*H179,2)</f>
        <v>0</v>
      </c>
      <c r="T179" s="153">
        <f>S179*H179</f>
        <v>0</v>
      </c>
      <c r="U179" s="153">
        <v>5.8E-4</v>
      </c>
      <c r="V179" s="153">
        <f>U179*H179</f>
        <v>1.421E-2</v>
      </c>
      <c r="W179" s="153">
        <v>0</v>
      </c>
      <c r="X179" s="154">
        <f>W179*H179</f>
        <v>0</v>
      </c>
      <c r="AR179" s="155" t="s">
        <v>158</v>
      </c>
      <c r="AT179" s="155" t="s">
        <v>220</v>
      </c>
      <c r="AU179" s="155" t="s">
        <v>93</v>
      </c>
      <c r="AY179" s="15" t="s">
        <v>219</v>
      </c>
      <c r="BE179" s="156">
        <f>IF(O179="základní",K179,0)</f>
        <v>0</v>
      </c>
      <c r="BF179" s="156">
        <f>IF(O179="snížená",K179,0)</f>
        <v>0</v>
      </c>
      <c r="BG179" s="156">
        <f>IF(O179="zákl. přenesená",K179,0)</f>
        <v>0</v>
      </c>
      <c r="BH179" s="156">
        <f>IF(O179="sníž. přenesená",K179,0)</f>
        <v>0</v>
      </c>
      <c r="BI179" s="156">
        <f>IF(O179="nulová",K179,0)</f>
        <v>0</v>
      </c>
      <c r="BJ179" s="15" t="s">
        <v>87</v>
      </c>
      <c r="BK179" s="156">
        <f>ROUND(P179*H179,2)</f>
        <v>0</v>
      </c>
      <c r="BL179" s="15" t="s">
        <v>158</v>
      </c>
      <c r="BM179" s="155" t="s">
        <v>2797</v>
      </c>
    </row>
    <row r="180" spans="2:65" s="1" customFormat="1" ht="19.5">
      <c r="B180" s="30"/>
      <c r="D180" s="157" t="s">
        <v>226</v>
      </c>
      <c r="F180" s="158" t="s">
        <v>506</v>
      </c>
      <c r="I180" s="159"/>
      <c r="J180" s="159"/>
      <c r="M180" s="30"/>
      <c r="N180" s="160"/>
      <c r="X180" s="54"/>
      <c r="AT180" s="15" t="s">
        <v>226</v>
      </c>
      <c r="AU180" s="15" t="s">
        <v>93</v>
      </c>
    </row>
    <row r="181" spans="2:65" s="12" customFormat="1" ht="11.25">
      <c r="B181" s="161"/>
      <c r="D181" s="157" t="s">
        <v>303</v>
      </c>
      <c r="E181" s="162" t="s">
        <v>1</v>
      </c>
      <c r="F181" s="163" t="s">
        <v>2798</v>
      </c>
      <c r="H181" s="164">
        <v>24.5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87</v>
      </c>
      <c r="AY181" s="162" t="s">
        <v>219</v>
      </c>
    </row>
    <row r="182" spans="2:65" s="1" customFormat="1" ht="21.75" customHeight="1">
      <c r="B182" s="30"/>
      <c r="C182" s="142" t="s">
        <v>291</v>
      </c>
      <c r="D182" s="142" t="s">
        <v>220</v>
      </c>
      <c r="E182" s="143" t="s">
        <v>508</v>
      </c>
      <c r="F182" s="144" t="s">
        <v>509</v>
      </c>
      <c r="G182" s="145" t="s">
        <v>353</v>
      </c>
      <c r="H182" s="146">
        <v>24.5</v>
      </c>
      <c r="I182" s="147"/>
      <c r="J182" s="147"/>
      <c r="K182" s="148">
        <f>ROUND(P182*H182,2)</f>
        <v>0</v>
      </c>
      <c r="L182" s="149"/>
      <c r="M182" s="30"/>
      <c r="N182" s="150" t="s">
        <v>1</v>
      </c>
      <c r="O182" s="151" t="s">
        <v>43</v>
      </c>
      <c r="P182" s="152">
        <f>I182+J182</f>
        <v>0</v>
      </c>
      <c r="Q182" s="152">
        <f>ROUND(I182*H182,2)</f>
        <v>0</v>
      </c>
      <c r="R182" s="152">
        <f>ROUND(J182*H182,2)</f>
        <v>0</v>
      </c>
      <c r="T182" s="153">
        <f>S182*H182</f>
        <v>0</v>
      </c>
      <c r="U182" s="153">
        <v>0</v>
      </c>
      <c r="V182" s="153">
        <f>U182*H182</f>
        <v>0</v>
      </c>
      <c r="W182" s="153">
        <v>0</v>
      </c>
      <c r="X182" s="154">
        <f>W182*H182</f>
        <v>0</v>
      </c>
      <c r="AR182" s="155" t="s">
        <v>158</v>
      </c>
      <c r="AT182" s="155" t="s">
        <v>220</v>
      </c>
      <c r="AU182" s="155" t="s">
        <v>93</v>
      </c>
      <c r="AY182" s="15" t="s">
        <v>219</v>
      </c>
      <c r="BE182" s="156">
        <f>IF(O182="základní",K182,0)</f>
        <v>0</v>
      </c>
      <c r="BF182" s="156">
        <f>IF(O182="snížená",K182,0)</f>
        <v>0</v>
      </c>
      <c r="BG182" s="156">
        <f>IF(O182="zákl. přenesená",K182,0)</f>
        <v>0</v>
      </c>
      <c r="BH182" s="156">
        <f>IF(O182="sníž. přenesená",K182,0)</f>
        <v>0</v>
      </c>
      <c r="BI182" s="156">
        <f>IF(O182="nulová",K182,0)</f>
        <v>0</v>
      </c>
      <c r="BJ182" s="15" t="s">
        <v>87</v>
      </c>
      <c r="BK182" s="156">
        <f>ROUND(P182*H182,2)</f>
        <v>0</v>
      </c>
      <c r="BL182" s="15" t="s">
        <v>158</v>
      </c>
      <c r="BM182" s="155" t="s">
        <v>2799</v>
      </c>
    </row>
    <row r="183" spans="2:65" s="1" customFormat="1" ht="19.5">
      <c r="B183" s="30"/>
      <c r="D183" s="157" t="s">
        <v>226</v>
      </c>
      <c r="F183" s="158" t="s">
        <v>511</v>
      </c>
      <c r="I183" s="159"/>
      <c r="J183" s="159"/>
      <c r="M183" s="30"/>
      <c r="N183" s="160"/>
      <c r="X183" s="54"/>
      <c r="AT183" s="15" t="s">
        <v>226</v>
      </c>
      <c r="AU183" s="15" t="s">
        <v>93</v>
      </c>
    </row>
    <row r="184" spans="2:65" s="12" customFormat="1" ht="11.25">
      <c r="B184" s="161"/>
      <c r="D184" s="157" t="s">
        <v>303</v>
      </c>
      <c r="E184" s="162" t="s">
        <v>1</v>
      </c>
      <c r="F184" s="163" t="s">
        <v>2798</v>
      </c>
      <c r="H184" s="164">
        <v>24.5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87</v>
      </c>
      <c r="AY184" s="162" t="s">
        <v>219</v>
      </c>
    </row>
    <row r="185" spans="2:65" s="1" customFormat="1" ht="33" customHeight="1">
      <c r="B185" s="30"/>
      <c r="C185" s="142" t="s">
        <v>298</v>
      </c>
      <c r="D185" s="142" t="s">
        <v>220</v>
      </c>
      <c r="E185" s="143" t="s">
        <v>421</v>
      </c>
      <c r="F185" s="144" t="s">
        <v>422</v>
      </c>
      <c r="G185" s="145" t="s">
        <v>398</v>
      </c>
      <c r="H185" s="146">
        <v>421.19499999999999</v>
      </c>
      <c r="I185" s="147"/>
      <c r="J185" s="147"/>
      <c r="K185" s="148">
        <f>ROUND(P185*H185,2)</f>
        <v>0</v>
      </c>
      <c r="L185" s="149"/>
      <c r="M185" s="30"/>
      <c r="N185" s="150" t="s">
        <v>1</v>
      </c>
      <c r="O185" s="151" t="s">
        <v>43</v>
      </c>
      <c r="P185" s="152">
        <f>I185+J185</f>
        <v>0</v>
      </c>
      <c r="Q185" s="152">
        <f>ROUND(I185*H185,2)</f>
        <v>0</v>
      </c>
      <c r="R185" s="152">
        <f>ROUND(J185*H185,2)</f>
        <v>0</v>
      </c>
      <c r="T185" s="153">
        <f>S185*H185</f>
        <v>0</v>
      </c>
      <c r="U185" s="153">
        <v>0</v>
      </c>
      <c r="V185" s="153">
        <f>U185*H185</f>
        <v>0</v>
      </c>
      <c r="W185" s="153">
        <v>0</v>
      </c>
      <c r="X185" s="154">
        <f>W185*H185</f>
        <v>0</v>
      </c>
      <c r="AR185" s="155" t="s">
        <v>158</v>
      </c>
      <c r="AT185" s="155" t="s">
        <v>220</v>
      </c>
      <c r="AU185" s="155" t="s">
        <v>93</v>
      </c>
      <c r="AY185" s="15" t="s">
        <v>219</v>
      </c>
      <c r="BE185" s="156">
        <f>IF(O185="základní",K185,0)</f>
        <v>0</v>
      </c>
      <c r="BF185" s="156">
        <f>IF(O185="snížená",K185,0)</f>
        <v>0</v>
      </c>
      <c r="BG185" s="156">
        <f>IF(O185="zákl. přenesená",K185,0)</f>
        <v>0</v>
      </c>
      <c r="BH185" s="156">
        <f>IF(O185="sníž. přenesená",K185,0)</f>
        <v>0</v>
      </c>
      <c r="BI185" s="156">
        <f>IF(O185="nulová",K185,0)</f>
        <v>0</v>
      </c>
      <c r="BJ185" s="15" t="s">
        <v>87</v>
      </c>
      <c r="BK185" s="156">
        <f>ROUND(P185*H185,2)</f>
        <v>0</v>
      </c>
      <c r="BL185" s="15" t="s">
        <v>158</v>
      </c>
      <c r="BM185" s="155" t="s">
        <v>2800</v>
      </c>
    </row>
    <row r="186" spans="2:65" s="1" customFormat="1" ht="29.25">
      <c r="B186" s="30"/>
      <c r="D186" s="157" t="s">
        <v>226</v>
      </c>
      <c r="F186" s="158" t="s">
        <v>424</v>
      </c>
      <c r="I186" s="159"/>
      <c r="J186" s="159"/>
      <c r="M186" s="30"/>
      <c r="N186" s="160"/>
      <c r="X186" s="54"/>
      <c r="AT186" s="15" t="s">
        <v>226</v>
      </c>
      <c r="AU186" s="15" t="s">
        <v>93</v>
      </c>
    </row>
    <row r="187" spans="2:65" s="12" customFormat="1" ht="22.5">
      <c r="B187" s="161"/>
      <c r="D187" s="157" t="s">
        <v>303</v>
      </c>
      <c r="E187" s="162" t="s">
        <v>1</v>
      </c>
      <c r="F187" s="163" t="s">
        <v>2801</v>
      </c>
      <c r="H187" s="164">
        <v>510.10320000000002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80</v>
      </c>
      <c r="AY187" s="162" t="s">
        <v>219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2802</v>
      </c>
      <c r="H188" s="164">
        <v>-88.908000000000001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3" customFormat="1" ht="11.25">
      <c r="B189" s="171"/>
      <c r="D189" s="157" t="s">
        <v>303</v>
      </c>
      <c r="E189" s="172" t="s">
        <v>1</v>
      </c>
      <c r="F189" s="173" t="s">
        <v>362</v>
      </c>
      <c r="H189" s="174">
        <v>421.1952</v>
      </c>
      <c r="I189" s="175"/>
      <c r="J189" s="175"/>
      <c r="M189" s="171"/>
      <c r="N189" s="176"/>
      <c r="X189" s="177"/>
      <c r="AT189" s="172" t="s">
        <v>303</v>
      </c>
      <c r="AU189" s="172" t="s">
        <v>93</v>
      </c>
      <c r="AV189" s="13" t="s">
        <v>158</v>
      </c>
      <c r="AW189" s="13" t="s">
        <v>4</v>
      </c>
      <c r="AX189" s="13" t="s">
        <v>87</v>
      </c>
      <c r="AY189" s="172" t="s">
        <v>219</v>
      </c>
    </row>
    <row r="190" spans="2:65" s="1" customFormat="1" ht="33" customHeight="1">
      <c r="B190" s="30"/>
      <c r="C190" s="142" t="s">
        <v>306</v>
      </c>
      <c r="D190" s="142" t="s">
        <v>220</v>
      </c>
      <c r="E190" s="143" t="s">
        <v>433</v>
      </c>
      <c r="F190" s="144" t="s">
        <v>434</v>
      </c>
      <c r="G190" s="145" t="s">
        <v>398</v>
      </c>
      <c r="H190" s="146">
        <v>486.49400000000003</v>
      </c>
      <c r="I190" s="147"/>
      <c r="J190" s="147"/>
      <c r="K190" s="148">
        <f>ROUND(P190*H190,2)</f>
        <v>0</v>
      </c>
      <c r="L190" s="149"/>
      <c r="M190" s="30"/>
      <c r="N190" s="150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0</v>
      </c>
      <c r="V190" s="153">
        <f>U190*H190</f>
        <v>0</v>
      </c>
      <c r="W190" s="153">
        <v>0</v>
      </c>
      <c r="X190" s="154">
        <f>W190*H190</f>
        <v>0</v>
      </c>
      <c r="AR190" s="155" t="s">
        <v>158</v>
      </c>
      <c r="AT190" s="155" t="s">
        <v>220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158</v>
      </c>
      <c r="BM190" s="155" t="s">
        <v>2803</v>
      </c>
    </row>
    <row r="191" spans="2:65" s="1" customFormat="1" ht="29.25">
      <c r="B191" s="30"/>
      <c r="D191" s="157" t="s">
        <v>226</v>
      </c>
      <c r="F191" s="158" t="s">
        <v>436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22.5">
      <c r="B192" s="161"/>
      <c r="D192" s="157" t="s">
        <v>303</v>
      </c>
      <c r="E192" s="162" t="s">
        <v>1</v>
      </c>
      <c r="F192" s="163" t="s">
        <v>2804</v>
      </c>
      <c r="H192" s="164">
        <v>597.62900000000002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80</v>
      </c>
      <c r="AY192" s="162" t="s">
        <v>219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2805</v>
      </c>
      <c r="H193" s="164">
        <v>-111.13499999999999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3" customFormat="1" ht="11.25">
      <c r="B194" s="171"/>
      <c r="D194" s="157" t="s">
        <v>303</v>
      </c>
      <c r="E194" s="172" t="s">
        <v>1</v>
      </c>
      <c r="F194" s="173" t="s">
        <v>362</v>
      </c>
      <c r="H194" s="174">
        <v>486.49400000000003</v>
      </c>
      <c r="I194" s="175"/>
      <c r="J194" s="175"/>
      <c r="M194" s="171"/>
      <c r="N194" s="176"/>
      <c r="X194" s="177"/>
      <c r="AT194" s="172" t="s">
        <v>303</v>
      </c>
      <c r="AU194" s="172" t="s">
        <v>93</v>
      </c>
      <c r="AV194" s="13" t="s">
        <v>158</v>
      </c>
      <c r="AW194" s="13" t="s">
        <v>4</v>
      </c>
      <c r="AX194" s="13" t="s">
        <v>87</v>
      </c>
      <c r="AY194" s="172" t="s">
        <v>219</v>
      </c>
    </row>
    <row r="195" spans="2:65" s="1" customFormat="1" ht="37.9" customHeight="1">
      <c r="B195" s="30"/>
      <c r="C195" s="142" t="s">
        <v>313</v>
      </c>
      <c r="D195" s="142" t="s">
        <v>220</v>
      </c>
      <c r="E195" s="143" t="s">
        <v>428</v>
      </c>
      <c r="F195" s="144" t="s">
        <v>429</v>
      </c>
      <c r="G195" s="145" t="s">
        <v>398</v>
      </c>
      <c r="H195" s="146">
        <v>40</v>
      </c>
      <c r="I195" s="147"/>
      <c r="J195" s="147"/>
      <c r="K195" s="148">
        <f>ROUND(P195*H195,2)</f>
        <v>0</v>
      </c>
      <c r="L195" s="149"/>
      <c r="M195" s="30"/>
      <c r="N195" s="150" t="s">
        <v>1</v>
      </c>
      <c r="O195" s="151" t="s">
        <v>43</v>
      </c>
      <c r="P195" s="152">
        <f>I195+J195</f>
        <v>0</v>
      </c>
      <c r="Q195" s="152">
        <f>ROUND(I195*H195,2)</f>
        <v>0</v>
      </c>
      <c r="R195" s="152">
        <f>ROUND(J195*H195,2)</f>
        <v>0</v>
      </c>
      <c r="T195" s="153">
        <f>S195*H195</f>
        <v>0</v>
      </c>
      <c r="U195" s="153">
        <v>0</v>
      </c>
      <c r="V195" s="153">
        <f>U195*H195</f>
        <v>0</v>
      </c>
      <c r="W195" s="153">
        <v>0</v>
      </c>
      <c r="X195" s="154">
        <f>W195*H195</f>
        <v>0</v>
      </c>
      <c r="AR195" s="155" t="s">
        <v>158</v>
      </c>
      <c r="AT195" s="155" t="s">
        <v>220</v>
      </c>
      <c r="AU195" s="155" t="s">
        <v>93</v>
      </c>
      <c r="AY195" s="15" t="s">
        <v>219</v>
      </c>
      <c r="BE195" s="156">
        <f>IF(O195="základní",K195,0)</f>
        <v>0</v>
      </c>
      <c r="BF195" s="156">
        <f>IF(O195="snížená",K195,0)</f>
        <v>0</v>
      </c>
      <c r="BG195" s="156">
        <f>IF(O195="zákl. přenesená",K195,0)</f>
        <v>0</v>
      </c>
      <c r="BH195" s="156">
        <f>IF(O195="sníž. přenesená",K195,0)</f>
        <v>0</v>
      </c>
      <c r="BI195" s="156">
        <f>IF(O195="nulová",K195,0)</f>
        <v>0</v>
      </c>
      <c r="BJ195" s="15" t="s">
        <v>87</v>
      </c>
      <c r="BK195" s="156">
        <f>ROUND(P195*H195,2)</f>
        <v>0</v>
      </c>
      <c r="BL195" s="15" t="s">
        <v>158</v>
      </c>
      <c r="BM195" s="155" t="s">
        <v>2806</v>
      </c>
    </row>
    <row r="196" spans="2:65" s="1" customFormat="1" ht="39">
      <c r="B196" s="30"/>
      <c r="D196" s="157" t="s">
        <v>226</v>
      </c>
      <c r="F196" s="158" t="s">
        <v>431</v>
      </c>
      <c r="I196" s="159"/>
      <c r="J196" s="159"/>
      <c r="M196" s="30"/>
      <c r="N196" s="160"/>
      <c r="X196" s="54"/>
      <c r="AT196" s="15" t="s">
        <v>226</v>
      </c>
      <c r="AU196" s="15" t="s">
        <v>93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569</v>
      </c>
      <c r="H197" s="164">
        <v>40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87</v>
      </c>
      <c r="AY197" s="162" t="s">
        <v>219</v>
      </c>
    </row>
    <row r="198" spans="2:65" s="1" customFormat="1" ht="33" customHeight="1">
      <c r="B198" s="30"/>
      <c r="C198" s="142" t="s">
        <v>318</v>
      </c>
      <c r="D198" s="142" t="s">
        <v>220</v>
      </c>
      <c r="E198" s="143" t="s">
        <v>2807</v>
      </c>
      <c r="F198" s="144" t="s">
        <v>2808</v>
      </c>
      <c r="G198" s="145" t="s">
        <v>398</v>
      </c>
      <c r="H198" s="146">
        <v>55.529000000000003</v>
      </c>
      <c r="I198" s="147"/>
      <c r="J198" s="147"/>
      <c r="K198" s="148">
        <f>ROUND(P198*H198,2)</f>
        <v>0</v>
      </c>
      <c r="L198" s="149"/>
      <c r="M198" s="30"/>
      <c r="N198" s="150" t="s">
        <v>1</v>
      </c>
      <c r="O198" s="151" t="s">
        <v>43</v>
      </c>
      <c r="P198" s="152">
        <f>I198+J198</f>
        <v>0</v>
      </c>
      <c r="Q198" s="152">
        <f>ROUND(I198*H198,2)</f>
        <v>0</v>
      </c>
      <c r="R198" s="152">
        <f>ROUND(J198*H198,2)</f>
        <v>0</v>
      </c>
      <c r="T198" s="153">
        <f>S198*H198</f>
        <v>0</v>
      </c>
      <c r="U198" s="153">
        <v>0</v>
      </c>
      <c r="V198" s="153">
        <f>U198*H198</f>
        <v>0</v>
      </c>
      <c r="W198" s="153">
        <v>0</v>
      </c>
      <c r="X198" s="154">
        <f>W198*H198</f>
        <v>0</v>
      </c>
      <c r="AR198" s="155" t="s">
        <v>158</v>
      </c>
      <c r="AT198" s="155" t="s">
        <v>220</v>
      </c>
      <c r="AU198" s="155" t="s">
        <v>93</v>
      </c>
      <c r="AY198" s="15" t="s">
        <v>219</v>
      </c>
      <c r="BE198" s="156">
        <f>IF(O198="základní",K198,0)</f>
        <v>0</v>
      </c>
      <c r="BF198" s="156">
        <f>IF(O198="snížená",K198,0)</f>
        <v>0</v>
      </c>
      <c r="BG198" s="156">
        <f>IF(O198="zákl. přenesená",K198,0)</f>
        <v>0</v>
      </c>
      <c r="BH198" s="156">
        <f>IF(O198="sníž. přenesená",K198,0)</f>
        <v>0</v>
      </c>
      <c r="BI198" s="156">
        <f>IF(O198="nulová",K198,0)</f>
        <v>0</v>
      </c>
      <c r="BJ198" s="15" t="s">
        <v>87</v>
      </c>
      <c r="BK198" s="156">
        <f>ROUND(P198*H198,2)</f>
        <v>0</v>
      </c>
      <c r="BL198" s="15" t="s">
        <v>158</v>
      </c>
      <c r="BM198" s="155" t="s">
        <v>2809</v>
      </c>
    </row>
    <row r="199" spans="2:65" s="1" customFormat="1" ht="29.25">
      <c r="B199" s="30"/>
      <c r="D199" s="157" t="s">
        <v>226</v>
      </c>
      <c r="F199" s="158" t="s">
        <v>2810</v>
      </c>
      <c r="I199" s="159"/>
      <c r="J199" s="159"/>
      <c r="M199" s="30"/>
      <c r="N199" s="160"/>
      <c r="X199" s="54"/>
      <c r="AT199" s="15" t="s">
        <v>226</v>
      </c>
      <c r="AU199" s="15" t="s">
        <v>93</v>
      </c>
    </row>
    <row r="200" spans="2:65" s="12" customFormat="1" ht="22.5">
      <c r="B200" s="161"/>
      <c r="D200" s="157" t="s">
        <v>303</v>
      </c>
      <c r="E200" s="162" t="s">
        <v>1</v>
      </c>
      <c r="F200" s="163" t="s">
        <v>2811</v>
      </c>
      <c r="H200" s="164">
        <v>66.642899999999997</v>
      </c>
      <c r="I200" s="165"/>
      <c r="J200" s="165"/>
      <c r="M200" s="161"/>
      <c r="N200" s="166"/>
      <c r="X200" s="167"/>
      <c r="AT200" s="162" t="s">
        <v>303</v>
      </c>
      <c r="AU200" s="162" t="s">
        <v>93</v>
      </c>
      <c r="AV200" s="12" t="s">
        <v>93</v>
      </c>
      <c r="AW200" s="12" t="s">
        <v>5</v>
      </c>
      <c r="AX200" s="12" t="s">
        <v>80</v>
      </c>
      <c r="AY200" s="162" t="s">
        <v>219</v>
      </c>
    </row>
    <row r="201" spans="2:65" s="12" customFormat="1" ht="22.5">
      <c r="B201" s="161"/>
      <c r="D201" s="157" t="s">
        <v>303</v>
      </c>
      <c r="E201" s="162" t="s">
        <v>1</v>
      </c>
      <c r="F201" s="163" t="s">
        <v>2812</v>
      </c>
      <c r="H201" s="164">
        <v>-11.1135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3" customFormat="1" ht="11.25">
      <c r="B202" s="171"/>
      <c r="D202" s="157" t="s">
        <v>303</v>
      </c>
      <c r="E202" s="172" t="s">
        <v>1</v>
      </c>
      <c r="F202" s="173" t="s">
        <v>362</v>
      </c>
      <c r="H202" s="174">
        <v>55.529399999999995</v>
      </c>
      <c r="I202" s="175"/>
      <c r="J202" s="175"/>
      <c r="M202" s="171"/>
      <c r="N202" s="176"/>
      <c r="X202" s="177"/>
      <c r="AT202" s="172" t="s">
        <v>303</v>
      </c>
      <c r="AU202" s="172" t="s">
        <v>93</v>
      </c>
      <c r="AV202" s="13" t="s">
        <v>158</v>
      </c>
      <c r="AW202" s="13" t="s">
        <v>4</v>
      </c>
      <c r="AX202" s="13" t="s">
        <v>87</v>
      </c>
      <c r="AY202" s="172" t="s">
        <v>219</v>
      </c>
    </row>
    <row r="203" spans="2:65" s="1" customFormat="1" ht="33" customHeight="1">
      <c r="B203" s="30"/>
      <c r="C203" s="142" t="s">
        <v>323</v>
      </c>
      <c r="D203" s="142" t="s">
        <v>220</v>
      </c>
      <c r="E203" s="143" t="s">
        <v>2813</v>
      </c>
      <c r="F203" s="144" t="s">
        <v>2814</v>
      </c>
      <c r="G203" s="145" t="s">
        <v>398</v>
      </c>
      <c r="H203" s="146">
        <v>52.649000000000001</v>
      </c>
      <c r="I203" s="147"/>
      <c r="J203" s="147"/>
      <c r="K203" s="148">
        <f>ROUND(P203*H203,2)</f>
        <v>0</v>
      </c>
      <c r="L203" s="149"/>
      <c r="M203" s="30"/>
      <c r="N203" s="150" t="s">
        <v>1</v>
      </c>
      <c r="O203" s="151" t="s">
        <v>43</v>
      </c>
      <c r="P203" s="152">
        <f>I203+J203</f>
        <v>0</v>
      </c>
      <c r="Q203" s="152">
        <f>ROUND(I203*H203,2)</f>
        <v>0</v>
      </c>
      <c r="R203" s="152">
        <f>ROUND(J203*H203,2)</f>
        <v>0</v>
      </c>
      <c r="T203" s="153">
        <f>S203*H203</f>
        <v>0</v>
      </c>
      <c r="U203" s="153">
        <v>0</v>
      </c>
      <c r="V203" s="153">
        <f>U203*H203</f>
        <v>0</v>
      </c>
      <c r="W203" s="153">
        <v>0</v>
      </c>
      <c r="X203" s="154">
        <f>W203*H203</f>
        <v>0</v>
      </c>
      <c r="AR203" s="155" t="s">
        <v>158</v>
      </c>
      <c r="AT203" s="155" t="s">
        <v>220</v>
      </c>
      <c r="AU203" s="155" t="s">
        <v>93</v>
      </c>
      <c r="AY203" s="15" t="s">
        <v>219</v>
      </c>
      <c r="BE203" s="156">
        <f>IF(O203="základní",K203,0)</f>
        <v>0</v>
      </c>
      <c r="BF203" s="156">
        <f>IF(O203="snížená",K203,0)</f>
        <v>0</v>
      </c>
      <c r="BG203" s="156">
        <f>IF(O203="zákl. přenesená",K203,0)</f>
        <v>0</v>
      </c>
      <c r="BH203" s="156">
        <f>IF(O203="sníž. přenesená",K203,0)</f>
        <v>0</v>
      </c>
      <c r="BI203" s="156">
        <f>IF(O203="nulová",K203,0)</f>
        <v>0</v>
      </c>
      <c r="BJ203" s="15" t="s">
        <v>87</v>
      </c>
      <c r="BK203" s="156">
        <f>ROUND(P203*H203,2)</f>
        <v>0</v>
      </c>
      <c r="BL203" s="15" t="s">
        <v>158</v>
      </c>
      <c r="BM203" s="155" t="s">
        <v>2815</v>
      </c>
    </row>
    <row r="204" spans="2:65" s="1" customFormat="1" ht="29.25">
      <c r="B204" s="30"/>
      <c r="D204" s="157" t="s">
        <v>226</v>
      </c>
      <c r="F204" s="158" t="s">
        <v>2816</v>
      </c>
      <c r="I204" s="159"/>
      <c r="J204" s="159"/>
      <c r="M204" s="30"/>
      <c r="N204" s="160"/>
      <c r="X204" s="54"/>
      <c r="AT204" s="15" t="s">
        <v>226</v>
      </c>
      <c r="AU204" s="15" t="s">
        <v>93</v>
      </c>
    </row>
    <row r="205" spans="2:65" s="12" customFormat="1" ht="22.5">
      <c r="B205" s="161"/>
      <c r="D205" s="157" t="s">
        <v>303</v>
      </c>
      <c r="E205" s="162" t="s">
        <v>1</v>
      </c>
      <c r="F205" s="163" t="s">
        <v>2817</v>
      </c>
      <c r="H205" s="164">
        <v>63.762900000000002</v>
      </c>
      <c r="I205" s="165"/>
      <c r="J205" s="165"/>
      <c r="M205" s="161"/>
      <c r="N205" s="166"/>
      <c r="X205" s="167"/>
      <c r="AT205" s="162" t="s">
        <v>303</v>
      </c>
      <c r="AU205" s="162" t="s">
        <v>93</v>
      </c>
      <c r="AV205" s="12" t="s">
        <v>93</v>
      </c>
      <c r="AW205" s="12" t="s">
        <v>5</v>
      </c>
      <c r="AX205" s="12" t="s">
        <v>80</v>
      </c>
      <c r="AY205" s="162" t="s">
        <v>219</v>
      </c>
    </row>
    <row r="206" spans="2:65" s="12" customFormat="1" ht="22.5">
      <c r="B206" s="161"/>
      <c r="D206" s="157" t="s">
        <v>303</v>
      </c>
      <c r="E206" s="162" t="s">
        <v>1</v>
      </c>
      <c r="F206" s="163" t="s">
        <v>2812</v>
      </c>
      <c r="H206" s="164">
        <v>-11.1135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80</v>
      </c>
      <c r="AY206" s="162" t="s">
        <v>219</v>
      </c>
    </row>
    <row r="207" spans="2:65" s="13" customFormat="1" ht="11.25">
      <c r="B207" s="171"/>
      <c r="D207" s="157" t="s">
        <v>303</v>
      </c>
      <c r="E207" s="172" t="s">
        <v>1</v>
      </c>
      <c r="F207" s="173" t="s">
        <v>362</v>
      </c>
      <c r="H207" s="174">
        <v>52.6494</v>
      </c>
      <c r="I207" s="175"/>
      <c r="J207" s="175"/>
      <c r="M207" s="171"/>
      <c r="N207" s="176"/>
      <c r="X207" s="177"/>
      <c r="AT207" s="172" t="s">
        <v>303</v>
      </c>
      <c r="AU207" s="172" t="s">
        <v>93</v>
      </c>
      <c r="AV207" s="13" t="s">
        <v>158</v>
      </c>
      <c r="AW207" s="13" t="s">
        <v>4</v>
      </c>
      <c r="AX207" s="13" t="s">
        <v>87</v>
      </c>
      <c r="AY207" s="172" t="s">
        <v>219</v>
      </c>
    </row>
    <row r="208" spans="2:65" s="1" customFormat="1" ht="24.2" customHeight="1">
      <c r="B208" s="30"/>
      <c r="C208" s="142" t="s">
        <v>8</v>
      </c>
      <c r="D208" s="142" t="s">
        <v>220</v>
      </c>
      <c r="E208" s="143" t="s">
        <v>513</v>
      </c>
      <c r="F208" s="144" t="s">
        <v>514</v>
      </c>
      <c r="G208" s="145" t="s">
        <v>398</v>
      </c>
      <c r="H208" s="146">
        <v>1895.3779999999999</v>
      </c>
      <c r="I208" s="147"/>
      <c r="J208" s="147"/>
      <c r="K208" s="148">
        <f>ROUND(P208*H208,2)</f>
        <v>0</v>
      </c>
      <c r="L208" s="149"/>
      <c r="M208" s="30"/>
      <c r="N208" s="150" t="s">
        <v>1</v>
      </c>
      <c r="O208" s="151" t="s">
        <v>43</v>
      </c>
      <c r="P208" s="152">
        <f>I208+J208</f>
        <v>0</v>
      </c>
      <c r="Q208" s="152">
        <f>ROUND(I208*H208,2)</f>
        <v>0</v>
      </c>
      <c r="R208" s="152">
        <f>ROUND(J208*H208,2)</f>
        <v>0</v>
      </c>
      <c r="T208" s="153">
        <f>S208*H208</f>
        <v>0</v>
      </c>
      <c r="U208" s="153">
        <v>0</v>
      </c>
      <c r="V208" s="153">
        <f>U208*H208</f>
        <v>0</v>
      </c>
      <c r="W208" s="153">
        <v>0</v>
      </c>
      <c r="X208" s="154">
        <f>W208*H208</f>
        <v>0</v>
      </c>
      <c r="AR208" s="155" t="s">
        <v>158</v>
      </c>
      <c r="AT208" s="155" t="s">
        <v>220</v>
      </c>
      <c r="AU208" s="155" t="s">
        <v>93</v>
      </c>
      <c r="AY208" s="15" t="s">
        <v>219</v>
      </c>
      <c r="BE208" s="156">
        <f>IF(O208="základní",K208,0)</f>
        <v>0</v>
      </c>
      <c r="BF208" s="156">
        <f>IF(O208="snížená",K208,0)</f>
        <v>0</v>
      </c>
      <c r="BG208" s="156">
        <f>IF(O208="zákl. přenesená",K208,0)</f>
        <v>0</v>
      </c>
      <c r="BH208" s="156">
        <f>IF(O208="sníž. přenesená",K208,0)</f>
        <v>0</v>
      </c>
      <c r="BI208" s="156">
        <f>IF(O208="nulová",K208,0)</f>
        <v>0</v>
      </c>
      <c r="BJ208" s="15" t="s">
        <v>87</v>
      </c>
      <c r="BK208" s="156">
        <f>ROUND(P208*H208,2)</f>
        <v>0</v>
      </c>
      <c r="BL208" s="15" t="s">
        <v>158</v>
      </c>
      <c r="BM208" s="155" t="s">
        <v>2818</v>
      </c>
    </row>
    <row r="209" spans="2:65" s="1" customFormat="1" ht="39">
      <c r="B209" s="30"/>
      <c r="D209" s="157" t="s">
        <v>226</v>
      </c>
      <c r="F209" s="158" t="s">
        <v>516</v>
      </c>
      <c r="I209" s="159"/>
      <c r="J209" s="159"/>
      <c r="M209" s="30"/>
      <c r="N209" s="160"/>
      <c r="X209" s="54"/>
      <c r="AT209" s="15" t="s">
        <v>226</v>
      </c>
      <c r="AU209" s="15" t="s">
        <v>93</v>
      </c>
    </row>
    <row r="210" spans="2:65" s="12" customFormat="1" ht="22.5">
      <c r="B210" s="161"/>
      <c r="D210" s="157" t="s">
        <v>303</v>
      </c>
      <c r="E210" s="162" t="s">
        <v>1</v>
      </c>
      <c r="F210" s="163" t="s">
        <v>2819</v>
      </c>
      <c r="H210" s="164">
        <v>2295.4644000000003</v>
      </c>
      <c r="I210" s="165"/>
      <c r="J210" s="165"/>
      <c r="M210" s="161"/>
      <c r="N210" s="166"/>
      <c r="X210" s="167"/>
      <c r="AT210" s="162" t="s">
        <v>303</v>
      </c>
      <c r="AU210" s="162" t="s">
        <v>93</v>
      </c>
      <c r="AV210" s="12" t="s">
        <v>93</v>
      </c>
      <c r="AW210" s="12" t="s">
        <v>5</v>
      </c>
      <c r="AX210" s="12" t="s">
        <v>80</v>
      </c>
      <c r="AY210" s="162" t="s">
        <v>219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2820</v>
      </c>
      <c r="H211" s="164">
        <v>-400.08599999999996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3" customFormat="1" ht="11.25">
      <c r="B212" s="171"/>
      <c r="D212" s="157" t="s">
        <v>303</v>
      </c>
      <c r="E212" s="172" t="s">
        <v>1</v>
      </c>
      <c r="F212" s="173" t="s">
        <v>362</v>
      </c>
      <c r="H212" s="174">
        <v>1895.3784000000003</v>
      </c>
      <c r="I212" s="175"/>
      <c r="J212" s="175"/>
      <c r="M212" s="171"/>
      <c r="N212" s="176"/>
      <c r="X212" s="177"/>
      <c r="AT212" s="172" t="s">
        <v>303</v>
      </c>
      <c r="AU212" s="172" t="s">
        <v>93</v>
      </c>
      <c r="AV212" s="13" t="s">
        <v>158</v>
      </c>
      <c r="AW212" s="13" t="s">
        <v>4</v>
      </c>
      <c r="AX212" s="13" t="s">
        <v>87</v>
      </c>
      <c r="AY212" s="172" t="s">
        <v>219</v>
      </c>
    </row>
    <row r="213" spans="2:65" s="1" customFormat="1" ht="24.2" customHeight="1">
      <c r="B213" s="30"/>
      <c r="C213" s="142" t="s">
        <v>464</v>
      </c>
      <c r="D213" s="142" t="s">
        <v>220</v>
      </c>
      <c r="E213" s="143" t="s">
        <v>521</v>
      </c>
      <c r="F213" s="144" t="s">
        <v>522</v>
      </c>
      <c r="G213" s="145" t="s">
        <v>398</v>
      </c>
      <c r="H213" s="146">
        <v>216.358</v>
      </c>
      <c r="I213" s="147"/>
      <c r="J213" s="147"/>
      <c r="K213" s="148">
        <f>ROUND(P213*H213,2)</f>
        <v>0</v>
      </c>
      <c r="L213" s="149"/>
      <c r="M213" s="30"/>
      <c r="N213" s="150" t="s">
        <v>1</v>
      </c>
      <c r="O213" s="151" t="s">
        <v>43</v>
      </c>
      <c r="P213" s="152">
        <f>I213+J213</f>
        <v>0</v>
      </c>
      <c r="Q213" s="152">
        <f>ROUND(I213*H213,2)</f>
        <v>0</v>
      </c>
      <c r="R213" s="152">
        <f>ROUND(J213*H213,2)</f>
        <v>0</v>
      </c>
      <c r="T213" s="153">
        <f>S213*H213</f>
        <v>0</v>
      </c>
      <c r="U213" s="153">
        <v>0</v>
      </c>
      <c r="V213" s="153">
        <f>U213*H213</f>
        <v>0</v>
      </c>
      <c r="W213" s="153">
        <v>0</v>
      </c>
      <c r="X213" s="154">
        <f>W213*H213</f>
        <v>0</v>
      </c>
      <c r="AR213" s="155" t="s">
        <v>158</v>
      </c>
      <c r="AT213" s="155" t="s">
        <v>220</v>
      </c>
      <c r="AU213" s="155" t="s">
        <v>93</v>
      </c>
      <c r="AY213" s="15" t="s">
        <v>219</v>
      </c>
      <c r="BE213" s="156">
        <f>IF(O213="základní",K213,0)</f>
        <v>0</v>
      </c>
      <c r="BF213" s="156">
        <f>IF(O213="snížená",K213,0)</f>
        <v>0</v>
      </c>
      <c r="BG213" s="156">
        <f>IF(O213="zákl. přenesená",K213,0)</f>
        <v>0</v>
      </c>
      <c r="BH213" s="156">
        <f>IF(O213="sníž. přenesená",K213,0)</f>
        <v>0</v>
      </c>
      <c r="BI213" s="156">
        <f>IF(O213="nulová",K213,0)</f>
        <v>0</v>
      </c>
      <c r="BJ213" s="15" t="s">
        <v>87</v>
      </c>
      <c r="BK213" s="156">
        <f>ROUND(P213*H213,2)</f>
        <v>0</v>
      </c>
      <c r="BL213" s="15" t="s">
        <v>158</v>
      </c>
      <c r="BM213" s="155" t="s">
        <v>2821</v>
      </c>
    </row>
    <row r="214" spans="2:65" s="1" customFormat="1" ht="39">
      <c r="B214" s="30"/>
      <c r="D214" s="157" t="s">
        <v>226</v>
      </c>
      <c r="F214" s="158" t="s">
        <v>524</v>
      </c>
      <c r="I214" s="159"/>
      <c r="J214" s="159"/>
      <c r="M214" s="30"/>
      <c r="N214" s="160"/>
      <c r="X214" s="54"/>
      <c r="AT214" s="15" t="s">
        <v>226</v>
      </c>
      <c r="AU214" s="15" t="s">
        <v>93</v>
      </c>
    </row>
    <row r="215" spans="2:65" s="12" customFormat="1" ht="22.5">
      <c r="B215" s="161"/>
      <c r="D215" s="157" t="s">
        <v>303</v>
      </c>
      <c r="E215" s="162" t="s">
        <v>1</v>
      </c>
      <c r="F215" s="163" t="s">
        <v>2822</v>
      </c>
      <c r="H215" s="164">
        <v>260.8116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80</v>
      </c>
      <c r="AY215" s="162" t="s">
        <v>219</v>
      </c>
    </row>
    <row r="216" spans="2:65" s="12" customFormat="1" ht="22.5">
      <c r="B216" s="161"/>
      <c r="D216" s="157" t="s">
        <v>303</v>
      </c>
      <c r="E216" s="162" t="s">
        <v>1</v>
      </c>
      <c r="F216" s="163" t="s">
        <v>2823</v>
      </c>
      <c r="H216" s="164">
        <v>-44.454000000000001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3" customFormat="1" ht="11.25">
      <c r="B217" s="171"/>
      <c r="D217" s="157" t="s">
        <v>303</v>
      </c>
      <c r="E217" s="172" t="s">
        <v>1</v>
      </c>
      <c r="F217" s="173" t="s">
        <v>362</v>
      </c>
      <c r="H217" s="174">
        <v>216.35759999999999</v>
      </c>
      <c r="I217" s="175"/>
      <c r="J217" s="175"/>
      <c r="M217" s="171"/>
      <c r="N217" s="176"/>
      <c r="X217" s="177"/>
      <c r="AT217" s="172" t="s">
        <v>303</v>
      </c>
      <c r="AU217" s="172" t="s">
        <v>93</v>
      </c>
      <c r="AV217" s="13" t="s">
        <v>158</v>
      </c>
      <c r="AW217" s="13" t="s">
        <v>4</v>
      </c>
      <c r="AX217" s="13" t="s">
        <v>87</v>
      </c>
      <c r="AY217" s="172" t="s">
        <v>219</v>
      </c>
    </row>
    <row r="218" spans="2:65" s="1" customFormat="1" ht="33" customHeight="1">
      <c r="B218" s="30"/>
      <c r="C218" s="142" t="s">
        <v>470</v>
      </c>
      <c r="D218" s="142" t="s">
        <v>220</v>
      </c>
      <c r="E218" s="143" t="s">
        <v>529</v>
      </c>
      <c r="F218" s="144" t="s">
        <v>530</v>
      </c>
      <c r="G218" s="145" t="s">
        <v>398</v>
      </c>
      <c r="H218" s="146">
        <v>1895.3779999999999</v>
      </c>
      <c r="I218" s="147"/>
      <c r="J218" s="147"/>
      <c r="K218" s="148">
        <f>ROUND(P218*H218,2)</f>
        <v>0</v>
      </c>
      <c r="L218" s="149"/>
      <c r="M218" s="30"/>
      <c r="N218" s="150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0</v>
      </c>
      <c r="V218" s="153">
        <f>U218*H218</f>
        <v>0</v>
      </c>
      <c r="W218" s="153">
        <v>0</v>
      </c>
      <c r="X218" s="154">
        <f>W218*H218</f>
        <v>0</v>
      </c>
      <c r="AR218" s="155" t="s">
        <v>158</v>
      </c>
      <c r="AT218" s="155" t="s">
        <v>220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158</v>
      </c>
      <c r="BM218" s="155" t="s">
        <v>2824</v>
      </c>
    </row>
    <row r="219" spans="2:65" s="1" customFormat="1" ht="39">
      <c r="B219" s="30"/>
      <c r="D219" s="157" t="s">
        <v>226</v>
      </c>
      <c r="F219" s="158" t="s">
        <v>532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22.5">
      <c r="B220" s="161"/>
      <c r="D220" s="157" t="s">
        <v>303</v>
      </c>
      <c r="E220" s="162" t="s">
        <v>1</v>
      </c>
      <c r="F220" s="163" t="s">
        <v>2819</v>
      </c>
      <c r="H220" s="164">
        <v>2295.4644000000003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2820</v>
      </c>
      <c r="H221" s="164">
        <v>-400.08599999999996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3" customFormat="1" ht="11.25">
      <c r="B222" s="171"/>
      <c r="D222" s="157" t="s">
        <v>303</v>
      </c>
      <c r="E222" s="172" t="s">
        <v>1</v>
      </c>
      <c r="F222" s="173" t="s">
        <v>362</v>
      </c>
      <c r="H222" s="174">
        <v>1895.3784000000003</v>
      </c>
      <c r="I222" s="175"/>
      <c r="J222" s="175"/>
      <c r="M222" s="171"/>
      <c r="N222" s="176"/>
      <c r="X222" s="177"/>
      <c r="AT222" s="172" t="s">
        <v>303</v>
      </c>
      <c r="AU222" s="172" t="s">
        <v>93</v>
      </c>
      <c r="AV222" s="13" t="s">
        <v>158</v>
      </c>
      <c r="AW222" s="13" t="s">
        <v>4</v>
      </c>
      <c r="AX222" s="13" t="s">
        <v>87</v>
      </c>
      <c r="AY222" s="172" t="s">
        <v>219</v>
      </c>
    </row>
    <row r="223" spans="2:65" s="1" customFormat="1" ht="33" customHeight="1">
      <c r="B223" s="30"/>
      <c r="C223" s="142" t="s">
        <v>474</v>
      </c>
      <c r="D223" s="142" t="s">
        <v>220</v>
      </c>
      <c r="E223" s="143" t="s">
        <v>534</v>
      </c>
      <c r="F223" s="144" t="s">
        <v>535</v>
      </c>
      <c r="G223" s="145" t="s">
        <v>398</v>
      </c>
      <c r="H223" s="146">
        <v>216.358</v>
      </c>
      <c r="I223" s="147"/>
      <c r="J223" s="147"/>
      <c r="K223" s="148">
        <f>ROUND(P223*H223,2)</f>
        <v>0</v>
      </c>
      <c r="L223" s="149"/>
      <c r="M223" s="30"/>
      <c r="N223" s="150" t="s">
        <v>1</v>
      </c>
      <c r="O223" s="151" t="s">
        <v>43</v>
      </c>
      <c r="P223" s="152">
        <f>I223+J223</f>
        <v>0</v>
      </c>
      <c r="Q223" s="152">
        <f>ROUND(I223*H223,2)</f>
        <v>0</v>
      </c>
      <c r="R223" s="152">
        <f>ROUND(J223*H223,2)</f>
        <v>0</v>
      </c>
      <c r="T223" s="153">
        <f>S223*H223</f>
        <v>0</v>
      </c>
      <c r="U223" s="153">
        <v>0</v>
      </c>
      <c r="V223" s="153">
        <f>U223*H223</f>
        <v>0</v>
      </c>
      <c r="W223" s="153">
        <v>0</v>
      </c>
      <c r="X223" s="154">
        <f>W223*H223</f>
        <v>0</v>
      </c>
      <c r="AR223" s="155" t="s">
        <v>158</v>
      </c>
      <c r="AT223" s="155" t="s">
        <v>220</v>
      </c>
      <c r="AU223" s="155" t="s">
        <v>93</v>
      </c>
      <c r="AY223" s="15" t="s">
        <v>219</v>
      </c>
      <c r="BE223" s="156">
        <f>IF(O223="základní",K223,0)</f>
        <v>0</v>
      </c>
      <c r="BF223" s="156">
        <f>IF(O223="snížená",K223,0)</f>
        <v>0</v>
      </c>
      <c r="BG223" s="156">
        <f>IF(O223="zákl. přenesená",K223,0)</f>
        <v>0</v>
      </c>
      <c r="BH223" s="156">
        <f>IF(O223="sníž. přenesená",K223,0)</f>
        <v>0</v>
      </c>
      <c r="BI223" s="156">
        <f>IF(O223="nulová",K223,0)</f>
        <v>0</v>
      </c>
      <c r="BJ223" s="15" t="s">
        <v>87</v>
      </c>
      <c r="BK223" s="156">
        <f>ROUND(P223*H223,2)</f>
        <v>0</v>
      </c>
      <c r="BL223" s="15" t="s">
        <v>158</v>
      </c>
      <c r="BM223" s="155" t="s">
        <v>2825</v>
      </c>
    </row>
    <row r="224" spans="2:65" s="1" customFormat="1" ht="39">
      <c r="B224" s="30"/>
      <c r="D224" s="157" t="s">
        <v>226</v>
      </c>
      <c r="F224" s="158" t="s">
        <v>537</v>
      </c>
      <c r="I224" s="159"/>
      <c r="J224" s="159"/>
      <c r="M224" s="30"/>
      <c r="N224" s="160"/>
      <c r="X224" s="54"/>
      <c r="AT224" s="15" t="s">
        <v>226</v>
      </c>
      <c r="AU224" s="15" t="s">
        <v>93</v>
      </c>
    </row>
    <row r="225" spans="2:65" s="12" customFormat="1" ht="22.5">
      <c r="B225" s="161"/>
      <c r="D225" s="157" t="s">
        <v>303</v>
      </c>
      <c r="E225" s="162" t="s">
        <v>1</v>
      </c>
      <c r="F225" s="163" t="s">
        <v>2822</v>
      </c>
      <c r="H225" s="164">
        <v>260.8116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2" customFormat="1" ht="22.5">
      <c r="B226" s="161"/>
      <c r="D226" s="157" t="s">
        <v>303</v>
      </c>
      <c r="E226" s="162" t="s">
        <v>1</v>
      </c>
      <c r="F226" s="163" t="s">
        <v>2823</v>
      </c>
      <c r="H226" s="164">
        <v>-44.454000000000001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3" customFormat="1" ht="11.25">
      <c r="B227" s="171"/>
      <c r="D227" s="157" t="s">
        <v>303</v>
      </c>
      <c r="E227" s="172" t="s">
        <v>1</v>
      </c>
      <c r="F227" s="173" t="s">
        <v>362</v>
      </c>
      <c r="H227" s="174">
        <v>216.35759999999999</v>
      </c>
      <c r="I227" s="175"/>
      <c r="J227" s="175"/>
      <c r="M227" s="171"/>
      <c r="N227" s="176"/>
      <c r="X227" s="177"/>
      <c r="AT227" s="172" t="s">
        <v>303</v>
      </c>
      <c r="AU227" s="172" t="s">
        <v>93</v>
      </c>
      <c r="AV227" s="13" t="s">
        <v>158</v>
      </c>
      <c r="AW227" s="13" t="s">
        <v>4</v>
      </c>
      <c r="AX227" s="13" t="s">
        <v>87</v>
      </c>
      <c r="AY227" s="172" t="s">
        <v>219</v>
      </c>
    </row>
    <row r="228" spans="2:65" s="1" customFormat="1" ht="37.9" customHeight="1">
      <c r="B228" s="30"/>
      <c r="C228" s="142" t="s">
        <v>480</v>
      </c>
      <c r="D228" s="142" t="s">
        <v>220</v>
      </c>
      <c r="E228" s="143" t="s">
        <v>539</v>
      </c>
      <c r="F228" s="144" t="s">
        <v>540</v>
      </c>
      <c r="G228" s="145" t="s">
        <v>398</v>
      </c>
      <c r="H228" s="146">
        <v>452.28500000000003</v>
      </c>
      <c r="I228" s="147"/>
      <c r="J228" s="147"/>
      <c r="K228" s="148">
        <f>ROUND(P228*H228,2)</f>
        <v>0</v>
      </c>
      <c r="L228" s="149"/>
      <c r="M228" s="30"/>
      <c r="N228" s="150" t="s">
        <v>1</v>
      </c>
      <c r="O228" s="151" t="s">
        <v>43</v>
      </c>
      <c r="P228" s="152">
        <f>I228+J228</f>
        <v>0</v>
      </c>
      <c r="Q228" s="152">
        <f>ROUND(I228*H228,2)</f>
        <v>0</v>
      </c>
      <c r="R228" s="152">
        <f>ROUND(J228*H228,2)</f>
        <v>0</v>
      </c>
      <c r="T228" s="153">
        <f>S228*H228</f>
        <v>0</v>
      </c>
      <c r="U228" s="153">
        <v>0</v>
      </c>
      <c r="V228" s="153">
        <f>U228*H228</f>
        <v>0</v>
      </c>
      <c r="W228" s="153">
        <v>0</v>
      </c>
      <c r="X228" s="154">
        <f>W228*H228</f>
        <v>0</v>
      </c>
      <c r="AR228" s="155" t="s">
        <v>158</v>
      </c>
      <c r="AT228" s="155" t="s">
        <v>220</v>
      </c>
      <c r="AU228" s="155" t="s">
        <v>93</v>
      </c>
      <c r="AY228" s="15" t="s">
        <v>219</v>
      </c>
      <c r="BE228" s="156">
        <f>IF(O228="základní",K228,0)</f>
        <v>0</v>
      </c>
      <c r="BF228" s="156">
        <f>IF(O228="snížená",K228,0)</f>
        <v>0</v>
      </c>
      <c r="BG228" s="156">
        <f>IF(O228="zákl. přenesená",K228,0)</f>
        <v>0</v>
      </c>
      <c r="BH228" s="156">
        <f>IF(O228="sníž. přenesená",K228,0)</f>
        <v>0</v>
      </c>
      <c r="BI228" s="156">
        <f>IF(O228="nulová",K228,0)</f>
        <v>0</v>
      </c>
      <c r="BJ228" s="15" t="s">
        <v>87</v>
      </c>
      <c r="BK228" s="156">
        <f>ROUND(P228*H228,2)</f>
        <v>0</v>
      </c>
      <c r="BL228" s="15" t="s">
        <v>158</v>
      </c>
      <c r="BM228" s="155" t="s">
        <v>2826</v>
      </c>
    </row>
    <row r="229" spans="2:65" s="1" customFormat="1" ht="39">
      <c r="B229" s="30"/>
      <c r="D229" s="157" t="s">
        <v>226</v>
      </c>
      <c r="F229" s="158" t="s">
        <v>542</v>
      </c>
      <c r="I229" s="159"/>
      <c r="J229" s="159"/>
      <c r="M229" s="30"/>
      <c r="N229" s="160"/>
      <c r="X229" s="54"/>
      <c r="AT229" s="15" t="s">
        <v>226</v>
      </c>
      <c r="AU229" s="15" t="s">
        <v>93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2827</v>
      </c>
      <c r="H230" s="164">
        <v>452.28500000000008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87</v>
      </c>
      <c r="AY230" s="162" t="s">
        <v>219</v>
      </c>
    </row>
    <row r="231" spans="2:65" s="1" customFormat="1" ht="37.9" customHeight="1">
      <c r="B231" s="30"/>
      <c r="C231" s="142" t="s">
        <v>485</v>
      </c>
      <c r="D231" s="142" t="s">
        <v>220</v>
      </c>
      <c r="E231" s="143" t="s">
        <v>545</v>
      </c>
      <c r="F231" s="144" t="s">
        <v>546</v>
      </c>
      <c r="G231" s="145" t="s">
        <v>398</v>
      </c>
      <c r="H231" s="146">
        <v>108.179</v>
      </c>
      <c r="I231" s="147"/>
      <c r="J231" s="147"/>
      <c r="K231" s="148">
        <f>ROUND(P231*H231,2)</f>
        <v>0</v>
      </c>
      <c r="L231" s="149"/>
      <c r="M231" s="30"/>
      <c r="N231" s="150" t="s">
        <v>1</v>
      </c>
      <c r="O231" s="151" t="s">
        <v>43</v>
      </c>
      <c r="P231" s="152">
        <f>I231+J231</f>
        <v>0</v>
      </c>
      <c r="Q231" s="152">
        <f>ROUND(I231*H231,2)</f>
        <v>0</v>
      </c>
      <c r="R231" s="152">
        <f>ROUND(J231*H231,2)</f>
        <v>0</v>
      </c>
      <c r="T231" s="153">
        <f>S231*H231</f>
        <v>0</v>
      </c>
      <c r="U231" s="153">
        <v>0</v>
      </c>
      <c r="V231" s="153">
        <f>U231*H231</f>
        <v>0</v>
      </c>
      <c r="W231" s="153">
        <v>0</v>
      </c>
      <c r="X231" s="154">
        <f>W231*H231</f>
        <v>0</v>
      </c>
      <c r="AR231" s="155" t="s">
        <v>158</v>
      </c>
      <c r="AT231" s="155" t="s">
        <v>220</v>
      </c>
      <c r="AU231" s="155" t="s">
        <v>93</v>
      </c>
      <c r="AY231" s="15" t="s">
        <v>219</v>
      </c>
      <c r="BE231" s="156">
        <f>IF(O231="základní",K231,0)</f>
        <v>0</v>
      </c>
      <c r="BF231" s="156">
        <f>IF(O231="snížená",K231,0)</f>
        <v>0</v>
      </c>
      <c r="BG231" s="156">
        <f>IF(O231="zákl. přenesená",K231,0)</f>
        <v>0</v>
      </c>
      <c r="BH231" s="156">
        <f>IF(O231="sníž. přenesená",K231,0)</f>
        <v>0</v>
      </c>
      <c r="BI231" s="156">
        <f>IF(O231="nulová",K231,0)</f>
        <v>0</v>
      </c>
      <c r="BJ231" s="15" t="s">
        <v>87</v>
      </c>
      <c r="BK231" s="156">
        <f>ROUND(P231*H231,2)</f>
        <v>0</v>
      </c>
      <c r="BL231" s="15" t="s">
        <v>158</v>
      </c>
      <c r="BM231" s="155" t="s">
        <v>2828</v>
      </c>
    </row>
    <row r="232" spans="2:65" s="1" customFormat="1" ht="39">
      <c r="B232" s="30"/>
      <c r="D232" s="157" t="s">
        <v>226</v>
      </c>
      <c r="F232" s="158" t="s">
        <v>548</v>
      </c>
      <c r="I232" s="159"/>
      <c r="J232" s="159"/>
      <c r="M232" s="30"/>
      <c r="N232" s="160"/>
      <c r="X232" s="54"/>
      <c r="AT232" s="15" t="s">
        <v>226</v>
      </c>
      <c r="AU232" s="15" t="s">
        <v>93</v>
      </c>
    </row>
    <row r="233" spans="2:65" s="12" customFormat="1" ht="22.5">
      <c r="B233" s="161"/>
      <c r="D233" s="157" t="s">
        <v>303</v>
      </c>
      <c r="E233" s="162" t="s">
        <v>1</v>
      </c>
      <c r="F233" s="163" t="s">
        <v>2829</v>
      </c>
      <c r="H233" s="164">
        <v>130.4058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80</v>
      </c>
      <c r="AY233" s="162" t="s">
        <v>219</v>
      </c>
    </row>
    <row r="234" spans="2:65" s="12" customFormat="1" ht="22.5">
      <c r="B234" s="161"/>
      <c r="D234" s="157" t="s">
        <v>303</v>
      </c>
      <c r="E234" s="162" t="s">
        <v>1</v>
      </c>
      <c r="F234" s="163" t="s">
        <v>2830</v>
      </c>
      <c r="H234" s="164">
        <v>-22.227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3" customFormat="1" ht="11.25">
      <c r="B235" s="171"/>
      <c r="D235" s="157" t="s">
        <v>303</v>
      </c>
      <c r="E235" s="172" t="s">
        <v>1</v>
      </c>
      <c r="F235" s="173" t="s">
        <v>362</v>
      </c>
      <c r="H235" s="174">
        <v>108.1788</v>
      </c>
      <c r="I235" s="175"/>
      <c r="J235" s="175"/>
      <c r="M235" s="171"/>
      <c r="N235" s="176"/>
      <c r="X235" s="177"/>
      <c r="AT235" s="172" t="s">
        <v>303</v>
      </c>
      <c r="AU235" s="172" t="s">
        <v>93</v>
      </c>
      <c r="AV235" s="13" t="s">
        <v>158</v>
      </c>
      <c r="AW235" s="13" t="s">
        <v>4</v>
      </c>
      <c r="AX235" s="13" t="s">
        <v>87</v>
      </c>
      <c r="AY235" s="172" t="s">
        <v>219</v>
      </c>
    </row>
    <row r="236" spans="2:65" s="1" customFormat="1" ht="24.2" customHeight="1">
      <c r="B236" s="30"/>
      <c r="C236" s="142" t="s">
        <v>491</v>
      </c>
      <c r="D236" s="142" t="s">
        <v>220</v>
      </c>
      <c r="E236" s="143" t="s">
        <v>1043</v>
      </c>
      <c r="F236" s="144" t="s">
        <v>1044</v>
      </c>
      <c r="G236" s="145" t="s">
        <v>398</v>
      </c>
      <c r="H236" s="146">
        <v>1895.3779999999999</v>
      </c>
      <c r="I236" s="147"/>
      <c r="J236" s="147"/>
      <c r="K236" s="148">
        <f>ROUND(P236*H236,2)</f>
        <v>0</v>
      </c>
      <c r="L236" s="149"/>
      <c r="M236" s="30"/>
      <c r="N236" s="150" t="s">
        <v>1</v>
      </c>
      <c r="O236" s="151" t="s">
        <v>43</v>
      </c>
      <c r="P236" s="152">
        <f>I236+J236</f>
        <v>0</v>
      </c>
      <c r="Q236" s="152">
        <f>ROUND(I236*H236,2)</f>
        <v>0</v>
      </c>
      <c r="R236" s="152">
        <f>ROUND(J236*H236,2)</f>
        <v>0</v>
      </c>
      <c r="T236" s="153">
        <f>S236*H236</f>
        <v>0</v>
      </c>
      <c r="U236" s="153">
        <v>0</v>
      </c>
      <c r="V236" s="153">
        <f>U236*H236</f>
        <v>0</v>
      </c>
      <c r="W236" s="153">
        <v>0</v>
      </c>
      <c r="X236" s="154">
        <f>W236*H236</f>
        <v>0</v>
      </c>
      <c r="AR236" s="155" t="s">
        <v>158</v>
      </c>
      <c r="AT236" s="155" t="s">
        <v>220</v>
      </c>
      <c r="AU236" s="155" t="s">
        <v>93</v>
      </c>
      <c r="AY236" s="15" t="s">
        <v>219</v>
      </c>
      <c r="BE236" s="156">
        <f>IF(O236="základní",K236,0)</f>
        <v>0</v>
      </c>
      <c r="BF236" s="156">
        <f>IF(O236="snížená",K236,0)</f>
        <v>0</v>
      </c>
      <c r="BG236" s="156">
        <f>IF(O236="zákl. přenesená",K236,0)</f>
        <v>0</v>
      </c>
      <c r="BH236" s="156">
        <f>IF(O236="sníž. přenesená",K236,0)</f>
        <v>0</v>
      </c>
      <c r="BI236" s="156">
        <f>IF(O236="nulová",K236,0)</f>
        <v>0</v>
      </c>
      <c r="BJ236" s="15" t="s">
        <v>87</v>
      </c>
      <c r="BK236" s="156">
        <f>ROUND(P236*H236,2)</f>
        <v>0</v>
      </c>
      <c r="BL236" s="15" t="s">
        <v>158</v>
      </c>
      <c r="BM236" s="155" t="s">
        <v>2831</v>
      </c>
    </row>
    <row r="237" spans="2:65" s="1" customFormat="1" ht="29.25">
      <c r="B237" s="30"/>
      <c r="D237" s="157" t="s">
        <v>226</v>
      </c>
      <c r="F237" s="158" t="s">
        <v>1046</v>
      </c>
      <c r="I237" s="159"/>
      <c r="J237" s="159"/>
      <c r="M237" s="30"/>
      <c r="N237" s="160"/>
      <c r="X237" s="54"/>
      <c r="AT237" s="15" t="s">
        <v>226</v>
      </c>
      <c r="AU237" s="15" t="s">
        <v>93</v>
      </c>
    </row>
    <row r="238" spans="2:65" s="12" customFormat="1" ht="22.5">
      <c r="B238" s="161"/>
      <c r="D238" s="157" t="s">
        <v>303</v>
      </c>
      <c r="E238" s="162" t="s">
        <v>1</v>
      </c>
      <c r="F238" s="163" t="s">
        <v>2819</v>
      </c>
      <c r="H238" s="164">
        <v>2295.4644000000003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2" customFormat="1" ht="22.5">
      <c r="B239" s="161"/>
      <c r="D239" s="157" t="s">
        <v>303</v>
      </c>
      <c r="E239" s="162" t="s">
        <v>1</v>
      </c>
      <c r="F239" s="163" t="s">
        <v>2820</v>
      </c>
      <c r="H239" s="164">
        <v>-400.08599999999996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3" customFormat="1" ht="11.25">
      <c r="B240" s="171"/>
      <c r="D240" s="157" t="s">
        <v>303</v>
      </c>
      <c r="E240" s="172" t="s">
        <v>1</v>
      </c>
      <c r="F240" s="173" t="s">
        <v>362</v>
      </c>
      <c r="H240" s="174">
        <v>1895.3784000000003</v>
      </c>
      <c r="I240" s="175"/>
      <c r="J240" s="175"/>
      <c r="M240" s="171"/>
      <c r="N240" s="176"/>
      <c r="X240" s="177"/>
      <c r="AT240" s="172" t="s">
        <v>303</v>
      </c>
      <c r="AU240" s="172" t="s">
        <v>93</v>
      </c>
      <c r="AV240" s="13" t="s">
        <v>158</v>
      </c>
      <c r="AW240" s="13" t="s">
        <v>4</v>
      </c>
      <c r="AX240" s="13" t="s">
        <v>87</v>
      </c>
      <c r="AY240" s="172" t="s">
        <v>219</v>
      </c>
    </row>
    <row r="241" spans="2:65" s="1" customFormat="1" ht="24.2" customHeight="1">
      <c r="B241" s="30"/>
      <c r="C241" s="142" t="s">
        <v>496</v>
      </c>
      <c r="D241" s="142" t="s">
        <v>220</v>
      </c>
      <c r="E241" s="143" t="s">
        <v>550</v>
      </c>
      <c r="F241" s="144" t="s">
        <v>551</v>
      </c>
      <c r="G241" s="145" t="s">
        <v>398</v>
      </c>
      <c r="H241" s="146">
        <v>216.358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</v>
      </c>
      <c r="V241" s="153">
        <f>U241*H241</f>
        <v>0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2832</v>
      </c>
    </row>
    <row r="242" spans="2:65" s="1" customFormat="1" ht="29.25">
      <c r="B242" s="30"/>
      <c r="D242" s="157" t="s">
        <v>226</v>
      </c>
      <c r="F242" s="158" t="s">
        <v>553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22.5">
      <c r="B243" s="161"/>
      <c r="D243" s="157" t="s">
        <v>303</v>
      </c>
      <c r="E243" s="162" t="s">
        <v>1</v>
      </c>
      <c r="F243" s="163" t="s">
        <v>2822</v>
      </c>
      <c r="H243" s="164">
        <v>260.8116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2" customFormat="1" ht="22.5">
      <c r="B244" s="161"/>
      <c r="D244" s="157" t="s">
        <v>303</v>
      </c>
      <c r="E244" s="162" t="s">
        <v>1</v>
      </c>
      <c r="F244" s="163" t="s">
        <v>2823</v>
      </c>
      <c r="H244" s="164">
        <v>-44.454000000000001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3" customFormat="1" ht="11.25">
      <c r="B245" s="171"/>
      <c r="D245" s="157" t="s">
        <v>303</v>
      </c>
      <c r="E245" s="172" t="s">
        <v>1</v>
      </c>
      <c r="F245" s="173" t="s">
        <v>362</v>
      </c>
      <c r="H245" s="174">
        <v>216.35759999999999</v>
      </c>
      <c r="I245" s="175"/>
      <c r="J245" s="175"/>
      <c r="M245" s="171"/>
      <c r="N245" s="176"/>
      <c r="X245" s="177"/>
      <c r="AT245" s="172" t="s">
        <v>303</v>
      </c>
      <c r="AU245" s="172" t="s">
        <v>93</v>
      </c>
      <c r="AV245" s="13" t="s">
        <v>158</v>
      </c>
      <c r="AW245" s="13" t="s">
        <v>4</v>
      </c>
      <c r="AX245" s="13" t="s">
        <v>87</v>
      </c>
      <c r="AY245" s="172" t="s">
        <v>219</v>
      </c>
    </row>
    <row r="246" spans="2:65" s="1" customFormat="1" ht="16.5" customHeight="1">
      <c r="B246" s="30"/>
      <c r="C246" s="142" t="s">
        <v>502</v>
      </c>
      <c r="D246" s="142" t="s">
        <v>220</v>
      </c>
      <c r="E246" s="143" t="s">
        <v>556</v>
      </c>
      <c r="F246" s="144" t="s">
        <v>557</v>
      </c>
      <c r="G246" s="145" t="s">
        <v>398</v>
      </c>
      <c r="H246" s="146">
        <v>560.46400000000006</v>
      </c>
      <c r="I246" s="147"/>
      <c r="J246" s="147"/>
      <c r="K246" s="148">
        <f>ROUND(P246*H246,2)</f>
        <v>0</v>
      </c>
      <c r="L246" s="149"/>
      <c r="M246" s="30"/>
      <c r="N246" s="150" t="s">
        <v>1</v>
      </c>
      <c r="O246" s="151" t="s">
        <v>43</v>
      </c>
      <c r="P246" s="152">
        <f>I246+J246</f>
        <v>0</v>
      </c>
      <c r="Q246" s="152">
        <f>ROUND(I246*H246,2)</f>
        <v>0</v>
      </c>
      <c r="R246" s="152">
        <f>ROUND(J246*H246,2)</f>
        <v>0</v>
      </c>
      <c r="T246" s="153">
        <f>S246*H246</f>
        <v>0</v>
      </c>
      <c r="U246" s="153">
        <v>0</v>
      </c>
      <c r="V246" s="153">
        <f>U246*H246</f>
        <v>0</v>
      </c>
      <c r="W246" s="153">
        <v>0</v>
      </c>
      <c r="X246" s="154">
        <f>W246*H246</f>
        <v>0</v>
      </c>
      <c r="AR246" s="155" t="s">
        <v>158</v>
      </c>
      <c r="AT246" s="155" t="s">
        <v>220</v>
      </c>
      <c r="AU246" s="155" t="s">
        <v>93</v>
      </c>
      <c r="AY246" s="15" t="s">
        <v>219</v>
      </c>
      <c r="BE246" s="156">
        <f>IF(O246="základní",K246,0)</f>
        <v>0</v>
      </c>
      <c r="BF246" s="156">
        <f>IF(O246="snížená",K246,0)</f>
        <v>0</v>
      </c>
      <c r="BG246" s="156">
        <f>IF(O246="zákl. přenesená",K246,0)</f>
        <v>0</v>
      </c>
      <c r="BH246" s="156">
        <f>IF(O246="sníž. přenesená",K246,0)</f>
        <v>0</v>
      </c>
      <c r="BI246" s="156">
        <f>IF(O246="nulová",K246,0)</f>
        <v>0</v>
      </c>
      <c r="BJ246" s="15" t="s">
        <v>87</v>
      </c>
      <c r="BK246" s="156">
        <f>ROUND(P246*H246,2)</f>
        <v>0</v>
      </c>
      <c r="BL246" s="15" t="s">
        <v>158</v>
      </c>
      <c r="BM246" s="155" t="s">
        <v>2833</v>
      </c>
    </row>
    <row r="247" spans="2:65" s="1" customFormat="1" ht="19.5">
      <c r="B247" s="30"/>
      <c r="D247" s="157" t="s">
        <v>226</v>
      </c>
      <c r="F247" s="158" t="s">
        <v>559</v>
      </c>
      <c r="I247" s="159"/>
      <c r="J247" s="159"/>
      <c r="M247" s="30"/>
      <c r="N247" s="160"/>
      <c r="X247" s="54"/>
      <c r="AT247" s="15" t="s">
        <v>226</v>
      </c>
      <c r="AU247" s="15" t="s">
        <v>93</v>
      </c>
    </row>
    <row r="248" spans="2:65" s="12" customFormat="1" ht="22.5">
      <c r="B248" s="161"/>
      <c r="D248" s="157" t="s">
        <v>303</v>
      </c>
      <c r="E248" s="162" t="s">
        <v>1</v>
      </c>
      <c r="F248" s="163" t="s">
        <v>2834</v>
      </c>
      <c r="H248" s="164">
        <v>367.02200000000005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80</v>
      </c>
      <c r="AY248" s="162" t="s">
        <v>219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2835</v>
      </c>
      <c r="H249" s="164">
        <v>193.44199999999998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3" customFormat="1" ht="11.25">
      <c r="B250" s="171"/>
      <c r="D250" s="157" t="s">
        <v>303</v>
      </c>
      <c r="E250" s="172" t="s">
        <v>1</v>
      </c>
      <c r="F250" s="173" t="s">
        <v>362</v>
      </c>
      <c r="H250" s="174">
        <v>560.46400000000006</v>
      </c>
      <c r="I250" s="175"/>
      <c r="J250" s="175"/>
      <c r="M250" s="171"/>
      <c r="N250" s="176"/>
      <c r="X250" s="177"/>
      <c r="AT250" s="172" t="s">
        <v>303</v>
      </c>
      <c r="AU250" s="172" t="s">
        <v>93</v>
      </c>
      <c r="AV250" s="13" t="s">
        <v>158</v>
      </c>
      <c r="AW250" s="13" t="s">
        <v>4</v>
      </c>
      <c r="AX250" s="13" t="s">
        <v>87</v>
      </c>
      <c r="AY250" s="172" t="s">
        <v>219</v>
      </c>
    </row>
    <row r="251" spans="2:65" s="1" customFormat="1" ht="33" customHeight="1">
      <c r="B251" s="30"/>
      <c r="C251" s="142" t="s">
        <v>385</v>
      </c>
      <c r="D251" s="142" t="s">
        <v>220</v>
      </c>
      <c r="E251" s="143" t="s">
        <v>563</v>
      </c>
      <c r="F251" s="144" t="s">
        <v>564</v>
      </c>
      <c r="G251" s="145" t="s">
        <v>565</v>
      </c>
      <c r="H251" s="146">
        <v>1120.9280000000001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2836</v>
      </c>
    </row>
    <row r="252" spans="2:65" s="1" customFormat="1" ht="29.25">
      <c r="B252" s="30"/>
      <c r="D252" s="157" t="s">
        <v>226</v>
      </c>
      <c r="F252" s="158" t="s">
        <v>567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2837</v>
      </c>
      <c r="H253" s="164">
        <v>1120.9280000000001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" customFormat="1" ht="24.2" customHeight="1">
      <c r="B254" s="30"/>
      <c r="C254" s="142" t="s">
        <v>512</v>
      </c>
      <c r="D254" s="142" t="s">
        <v>220</v>
      </c>
      <c r="E254" s="143" t="s">
        <v>570</v>
      </c>
      <c r="F254" s="144" t="s">
        <v>571</v>
      </c>
      <c r="G254" s="145" t="s">
        <v>398</v>
      </c>
      <c r="H254" s="146">
        <v>456.31799999999998</v>
      </c>
      <c r="I254" s="147"/>
      <c r="J254" s="147"/>
      <c r="K254" s="148">
        <f>ROUND(P254*H254,2)</f>
        <v>0</v>
      </c>
      <c r="L254" s="149"/>
      <c r="M254" s="30"/>
      <c r="N254" s="150" t="s">
        <v>1</v>
      </c>
      <c r="O254" s="151" t="s">
        <v>43</v>
      </c>
      <c r="P254" s="152">
        <f>I254+J254</f>
        <v>0</v>
      </c>
      <c r="Q254" s="152">
        <f>ROUND(I254*H254,2)</f>
        <v>0</v>
      </c>
      <c r="R254" s="152">
        <f>ROUND(J254*H254,2)</f>
        <v>0</v>
      </c>
      <c r="T254" s="153">
        <f>S254*H254</f>
        <v>0</v>
      </c>
      <c r="U254" s="153">
        <v>0</v>
      </c>
      <c r="V254" s="153">
        <f>U254*H254</f>
        <v>0</v>
      </c>
      <c r="W254" s="153">
        <v>0</v>
      </c>
      <c r="X254" s="154">
        <f>W254*H254</f>
        <v>0</v>
      </c>
      <c r="AR254" s="155" t="s">
        <v>158</v>
      </c>
      <c r="AT254" s="155" t="s">
        <v>220</v>
      </c>
      <c r="AU254" s="155" t="s">
        <v>93</v>
      </c>
      <c r="AY254" s="15" t="s">
        <v>219</v>
      </c>
      <c r="BE254" s="156">
        <f>IF(O254="základní",K254,0)</f>
        <v>0</v>
      </c>
      <c r="BF254" s="156">
        <f>IF(O254="snížená",K254,0)</f>
        <v>0</v>
      </c>
      <c r="BG254" s="156">
        <f>IF(O254="zákl. přenesená",K254,0)</f>
        <v>0</v>
      </c>
      <c r="BH254" s="156">
        <f>IF(O254="sníž. přenesená",K254,0)</f>
        <v>0</v>
      </c>
      <c r="BI254" s="156">
        <f>IF(O254="nulová",K254,0)</f>
        <v>0</v>
      </c>
      <c r="BJ254" s="15" t="s">
        <v>87</v>
      </c>
      <c r="BK254" s="156">
        <f>ROUND(P254*H254,2)</f>
        <v>0</v>
      </c>
      <c r="BL254" s="15" t="s">
        <v>158</v>
      </c>
      <c r="BM254" s="155" t="s">
        <v>2838</v>
      </c>
    </row>
    <row r="255" spans="2:65" s="1" customFormat="1" ht="29.25">
      <c r="B255" s="30"/>
      <c r="D255" s="157" t="s">
        <v>226</v>
      </c>
      <c r="F255" s="158" t="s">
        <v>573</v>
      </c>
      <c r="I255" s="159"/>
      <c r="J255" s="159"/>
      <c r="M255" s="30"/>
      <c r="N255" s="160"/>
      <c r="X255" s="54"/>
      <c r="AT255" s="15" t="s">
        <v>226</v>
      </c>
      <c r="AU255" s="15" t="s">
        <v>93</v>
      </c>
    </row>
    <row r="256" spans="2:65" s="12" customFormat="1" ht="22.5">
      <c r="B256" s="161"/>
      <c r="D256" s="157" t="s">
        <v>303</v>
      </c>
      <c r="E256" s="162" t="s">
        <v>1</v>
      </c>
      <c r="F256" s="163" t="s">
        <v>2839</v>
      </c>
      <c r="H256" s="164">
        <v>1275.258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80</v>
      </c>
      <c r="AY256" s="162" t="s">
        <v>219</v>
      </c>
    </row>
    <row r="257" spans="2:65" s="12" customFormat="1" ht="33.75">
      <c r="B257" s="161"/>
      <c r="D257" s="157" t="s">
        <v>303</v>
      </c>
      <c r="E257" s="162" t="s">
        <v>1</v>
      </c>
      <c r="F257" s="163" t="s">
        <v>2840</v>
      </c>
      <c r="H257" s="164">
        <v>-818.94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80</v>
      </c>
      <c r="AY257" s="162" t="s">
        <v>219</v>
      </c>
    </row>
    <row r="258" spans="2:65" s="13" customFormat="1" ht="11.25">
      <c r="B258" s="171"/>
      <c r="D258" s="157" t="s">
        <v>303</v>
      </c>
      <c r="E258" s="172" t="s">
        <v>1</v>
      </c>
      <c r="F258" s="173" t="s">
        <v>362</v>
      </c>
      <c r="H258" s="174">
        <v>456.31799999999998</v>
      </c>
      <c r="I258" s="175"/>
      <c r="J258" s="175"/>
      <c r="M258" s="171"/>
      <c r="N258" s="176"/>
      <c r="X258" s="177"/>
      <c r="AT258" s="172" t="s">
        <v>303</v>
      </c>
      <c r="AU258" s="172" t="s">
        <v>93</v>
      </c>
      <c r="AV258" s="13" t="s">
        <v>158</v>
      </c>
      <c r="AW258" s="13" t="s">
        <v>4</v>
      </c>
      <c r="AX258" s="13" t="s">
        <v>87</v>
      </c>
      <c r="AY258" s="172" t="s">
        <v>219</v>
      </c>
    </row>
    <row r="259" spans="2:65" s="1" customFormat="1" ht="24.2" customHeight="1">
      <c r="B259" s="30"/>
      <c r="C259" s="142" t="s">
        <v>520</v>
      </c>
      <c r="D259" s="142" t="s">
        <v>220</v>
      </c>
      <c r="E259" s="143" t="s">
        <v>580</v>
      </c>
      <c r="F259" s="144" t="s">
        <v>581</v>
      </c>
      <c r="G259" s="145" t="s">
        <v>398</v>
      </c>
      <c r="H259" s="146">
        <v>284.601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</v>
      </c>
      <c r="V259" s="153">
        <f>U259*H259</f>
        <v>0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2841</v>
      </c>
    </row>
    <row r="260" spans="2:65" s="1" customFormat="1" ht="39">
      <c r="B260" s="30"/>
      <c r="D260" s="157" t="s">
        <v>226</v>
      </c>
      <c r="F260" s="158" t="s">
        <v>583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2842</v>
      </c>
      <c r="H261" s="164">
        <v>295.47099999999995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80</v>
      </c>
      <c r="AY261" s="162" t="s">
        <v>219</v>
      </c>
    </row>
    <row r="262" spans="2:65" s="12" customFormat="1" ht="22.5">
      <c r="B262" s="161"/>
      <c r="D262" s="157" t="s">
        <v>303</v>
      </c>
      <c r="E262" s="162" t="s">
        <v>1</v>
      </c>
      <c r="F262" s="163" t="s">
        <v>2843</v>
      </c>
      <c r="H262" s="164">
        <v>-10.869715000000001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80</v>
      </c>
      <c r="AY262" s="162" t="s">
        <v>219</v>
      </c>
    </row>
    <row r="263" spans="2:65" s="13" customFormat="1" ht="11.25">
      <c r="B263" s="171"/>
      <c r="D263" s="157" t="s">
        <v>303</v>
      </c>
      <c r="E263" s="172" t="s">
        <v>1</v>
      </c>
      <c r="F263" s="173" t="s">
        <v>362</v>
      </c>
      <c r="H263" s="174">
        <v>284.60128499999996</v>
      </c>
      <c r="I263" s="175"/>
      <c r="J263" s="175"/>
      <c r="M263" s="171"/>
      <c r="N263" s="176"/>
      <c r="X263" s="177"/>
      <c r="AT263" s="172" t="s">
        <v>303</v>
      </c>
      <c r="AU263" s="172" t="s">
        <v>93</v>
      </c>
      <c r="AV263" s="13" t="s">
        <v>158</v>
      </c>
      <c r="AW263" s="13" t="s">
        <v>4</v>
      </c>
      <c r="AX263" s="13" t="s">
        <v>87</v>
      </c>
      <c r="AY263" s="172" t="s">
        <v>219</v>
      </c>
    </row>
    <row r="264" spans="2:65" s="1" customFormat="1" ht="16.5" customHeight="1">
      <c r="B264" s="30"/>
      <c r="C264" s="178" t="s">
        <v>528</v>
      </c>
      <c r="D264" s="178" t="s">
        <v>460</v>
      </c>
      <c r="E264" s="179" t="s">
        <v>588</v>
      </c>
      <c r="F264" s="180" t="s">
        <v>589</v>
      </c>
      <c r="G264" s="181" t="s">
        <v>565</v>
      </c>
      <c r="H264" s="182">
        <v>569.20299999999997</v>
      </c>
      <c r="I264" s="183"/>
      <c r="J264" s="184"/>
      <c r="K264" s="185">
        <f>ROUND(P264*H264,2)</f>
        <v>0</v>
      </c>
      <c r="L264" s="184"/>
      <c r="M264" s="186"/>
      <c r="N264" s="187" t="s">
        <v>1</v>
      </c>
      <c r="O264" s="151" t="s">
        <v>43</v>
      </c>
      <c r="P264" s="152">
        <f>I264+J264</f>
        <v>0</v>
      </c>
      <c r="Q264" s="152">
        <f>ROUND(I264*H264,2)</f>
        <v>0</v>
      </c>
      <c r="R264" s="152">
        <f>ROUND(J264*H264,2)</f>
        <v>0</v>
      </c>
      <c r="T264" s="153">
        <f>S264*H264</f>
        <v>0</v>
      </c>
      <c r="U264" s="153">
        <v>1</v>
      </c>
      <c r="V264" s="153">
        <f>U264*H264</f>
        <v>569.20299999999997</v>
      </c>
      <c r="W264" s="153">
        <v>0</v>
      </c>
      <c r="X264" s="154">
        <f>W264*H264</f>
        <v>0</v>
      </c>
      <c r="AR264" s="155" t="s">
        <v>254</v>
      </c>
      <c r="AT264" s="155" t="s">
        <v>460</v>
      </c>
      <c r="AU264" s="155" t="s">
        <v>93</v>
      </c>
      <c r="AY264" s="15" t="s">
        <v>219</v>
      </c>
      <c r="BE264" s="156">
        <f>IF(O264="základní",K264,0)</f>
        <v>0</v>
      </c>
      <c r="BF264" s="156">
        <f>IF(O264="snížená",K264,0)</f>
        <v>0</v>
      </c>
      <c r="BG264" s="156">
        <f>IF(O264="zákl. přenesená",K264,0)</f>
        <v>0</v>
      </c>
      <c r="BH264" s="156">
        <f>IF(O264="sníž. přenesená",K264,0)</f>
        <v>0</v>
      </c>
      <c r="BI264" s="156">
        <f>IF(O264="nulová",K264,0)</f>
        <v>0</v>
      </c>
      <c r="BJ264" s="15" t="s">
        <v>87</v>
      </c>
      <c r="BK264" s="156">
        <f>ROUND(P264*H264,2)</f>
        <v>0</v>
      </c>
      <c r="BL264" s="15" t="s">
        <v>158</v>
      </c>
      <c r="BM264" s="155" t="s">
        <v>2844</v>
      </c>
    </row>
    <row r="265" spans="2:65" s="1" customFormat="1" ht="11.25">
      <c r="B265" s="30"/>
      <c r="D265" s="157" t="s">
        <v>226</v>
      </c>
      <c r="F265" s="158" t="s">
        <v>589</v>
      </c>
      <c r="I265" s="159"/>
      <c r="J265" s="159"/>
      <c r="M265" s="30"/>
      <c r="N265" s="160"/>
      <c r="X265" s="54"/>
      <c r="AT265" s="15" t="s">
        <v>226</v>
      </c>
      <c r="AU265" s="15" t="s">
        <v>93</v>
      </c>
    </row>
    <row r="266" spans="2:65" s="12" customFormat="1" ht="11.25">
      <c r="B266" s="161"/>
      <c r="D266" s="157" t="s">
        <v>303</v>
      </c>
      <c r="E266" s="162" t="s">
        <v>1</v>
      </c>
      <c r="F266" s="163" t="s">
        <v>2845</v>
      </c>
      <c r="H266" s="164">
        <v>590.94199999999989</v>
      </c>
      <c r="I266" s="165"/>
      <c r="J266" s="165"/>
      <c r="M266" s="161"/>
      <c r="N266" s="166"/>
      <c r="X266" s="167"/>
      <c r="AT266" s="162" t="s">
        <v>303</v>
      </c>
      <c r="AU266" s="162" t="s">
        <v>93</v>
      </c>
      <c r="AV266" s="12" t="s">
        <v>93</v>
      </c>
      <c r="AW266" s="12" t="s">
        <v>5</v>
      </c>
      <c r="AX266" s="12" t="s">
        <v>80</v>
      </c>
      <c r="AY266" s="162" t="s">
        <v>219</v>
      </c>
    </row>
    <row r="267" spans="2:65" s="12" customFormat="1" ht="22.5">
      <c r="B267" s="161"/>
      <c r="D267" s="157" t="s">
        <v>303</v>
      </c>
      <c r="E267" s="162" t="s">
        <v>1</v>
      </c>
      <c r="F267" s="163" t="s">
        <v>2846</v>
      </c>
      <c r="H267" s="164">
        <v>-21.739430000000002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80</v>
      </c>
      <c r="AY267" s="162" t="s">
        <v>219</v>
      </c>
    </row>
    <row r="268" spans="2:65" s="13" customFormat="1" ht="11.25">
      <c r="B268" s="171"/>
      <c r="D268" s="157" t="s">
        <v>303</v>
      </c>
      <c r="E268" s="172" t="s">
        <v>1</v>
      </c>
      <c r="F268" s="173" t="s">
        <v>362</v>
      </c>
      <c r="H268" s="174">
        <v>569.20256999999992</v>
      </c>
      <c r="I268" s="175"/>
      <c r="J268" s="175"/>
      <c r="M268" s="171"/>
      <c r="N268" s="176"/>
      <c r="X268" s="177"/>
      <c r="AT268" s="172" t="s">
        <v>303</v>
      </c>
      <c r="AU268" s="172" t="s">
        <v>93</v>
      </c>
      <c r="AV268" s="13" t="s">
        <v>158</v>
      </c>
      <c r="AW268" s="13" t="s">
        <v>4</v>
      </c>
      <c r="AX268" s="13" t="s">
        <v>87</v>
      </c>
      <c r="AY268" s="172" t="s">
        <v>219</v>
      </c>
    </row>
    <row r="269" spans="2:65" s="1" customFormat="1" ht="24.2" customHeight="1">
      <c r="B269" s="30"/>
      <c r="C269" s="142" t="s">
        <v>533</v>
      </c>
      <c r="D269" s="142" t="s">
        <v>220</v>
      </c>
      <c r="E269" s="143" t="s">
        <v>1060</v>
      </c>
      <c r="F269" s="144" t="s">
        <v>1061</v>
      </c>
      <c r="G269" s="145" t="s">
        <v>353</v>
      </c>
      <c r="H269" s="146">
        <v>324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2847</v>
      </c>
    </row>
    <row r="270" spans="2:65" s="1" customFormat="1" ht="19.5">
      <c r="B270" s="30"/>
      <c r="D270" s="157" t="s">
        <v>226</v>
      </c>
      <c r="F270" s="158" t="s">
        <v>1063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2788</v>
      </c>
      <c r="H271" s="164">
        <v>324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16.5" customHeight="1">
      <c r="B272" s="30"/>
      <c r="C272" s="178" t="s">
        <v>538</v>
      </c>
      <c r="D272" s="178" t="s">
        <v>460</v>
      </c>
      <c r="E272" s="179" t="s">
        <v>1064</v>
      </c>
      <c r="F272" s="180" t="s">
        <v>1065</v>
      </c>
      <c r="G272" s="181" t="s">
        <v>1066</v>
      </c>
      <c r="H272" s="182">
        <v>8.1</v>
      </c>
      <c r="I272" s="183"/>
      <c r="J272" s="184"/>
      <c r="K272" s="185">
        <f>ROUND(P272*H272,2)</f>
        <v>0</v>
      </c>
      <c r="L272" s="184"/>
      <c r="M272" s="186"/>
      <c r="N272" s="187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1E-3</v>
      </c>
      <c r="V272" s="153">
        <f>U272*H272</f>
        <v>8.0999999999999996E-3</v>
      </c>
      <c r="W272" s="153">
        <v>0</v>
      </c>
      <c r="X272" s="154">
        <f>W272*H272</f>
        <v>0</v>
      </c>
      <c r="AR272" s="155" t="s">
        <v>254</v>
      </c>
      <c r="AT272" s="155" t="s">
        <v>460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158</v>
      </c>
      <c r="BM272" s="155" t="s">
        <v>2848</v>
      </c>
    </row>
    <row r="273" spans="2:65" s="1" customFormat="1" ht="11.25">
      <c r="B273" s="30"/>
      <c r="D273" s="157" t="s">
        <v>226</v>
      </c>
      <c r="F273" s="158" t="s">
        <v>1065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2" customFormat="1" ht="11.25">
      <c r="B274" s="161"/>
      <c r="D274" s="157" t="s">
        <v>303</v>
      </c>
      <c r="E274" s="162" t="s">
        <v>1</v>
      </c>
      <c r="F274" s="163" t="s">
        <v>2788</v>
      </c>
      <c r="H274" s="164">
        <v>324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80</v>
      </c>
      <c r="AY274" s="162" t="s">
        <v>219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2849</v>
      </c>
      <c r="H275" s="164">
        <v>8.1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87</v>
      </c>
      <c r="AY275" s="162" t="s">
        <v>219</v>
      </c>
    </row>
    <row r="276" spans="2:65" s="11" customFormat="1" ht="22.9" customHeight="1">
      <c r="B276" s="129"/>
      <c r="D276" s="130" t="s">
        <v>79</v>
      </c>
      <c r="E276" s="140" t="s">
        <v>93</v>
      </c>
      <c r="F276" s="140" t="s">
        <v>593</v>
      </c>
      <c r="I276" s="132"/>
      <c r="J276" s="132"/>
      <c r="K276" s="141">
        <f>BK276</f>
        <v>0</v>
      </c>
      <c r="M276" s="129"/>
      <c r="N276" s="134"/>
      <c r="Q276" s="135">
        <f>SUM(Q277:Q279)</f>
        <v>0</v>
      </c>
      <c r="R276" s="135">
        <f>SUM(R277:R279)</f>
        <v>0</v>
      </c>
      <c r="T276" s="136">
        <f>SUM(T277:T279)</f>
        <v>0</v>
      </c>
      <c r="V276" s="136">
        <f>SUM(V277:V279)</f>
        <v>0</v>
      </c>
      <c r="X276" s="137">
        <f>SUM(X277:X279)</f>
        <v>0</v>
      </c>
      <c r="AR276" s="130" t="s">
        <v>87</v>
      </c>
      <c r="AT276" s="138" t="s">
        <v>79</v>
      </c>
      <c r="AU276" s="138" t="s">
        <v>87</v>
      </c>
      <c r="AY276" s="130" t="s">
        <v>219</v>
      </c>
      <c r="BK276" s="139">
        <f>SUM(BK277:BK279)</f>
        <v>0</v>
      </c>
    </row>
    <row r="277" spans="2:65" s="1" customFormat="1" ht="16.5" customHeight="1">
      <c r="B277" s="30"/>
      <c r="C277" s="142" t="s">
        <v>544</v>
      </c>
      <c r="D277" s="142" t="s">
        <v>220</v>
      </c>
      <c r="E277" s="143" t="s">
        <v>595</v>
      </c>
      <c r="F277" s="144" t="s">
        <v>596</v>
      </c>
      <c r="G277" s="145" t="s">
        <v>398</v>
      </c>
      <c r="H277" s="146">
        <v>0.9</v>
      </c>
      <c r="I277" s="147"/>
      <c r="J277" s="147"/>
      <c r="K277" s="148">
        <f>ROUND(P277*H277,2)</f>
        <v>0</v>
      </c>
      <c r="L277" s="149"/>
      <c r="M277" s="30"/>
      <c r="N277" s="150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0</v>
      </c>
      <c r="V277" s="153">
        <f>U277*H277</f>
        <v>0</v>
      </c>
      <c r="W277" s="153">
        <v>0</v>
      </c>
      <c r="X277" s="154">
        <f>W277*H277</f>
        <v>0</v>
      </c>
      <c r="AR277" s="155" t="s">
        <v>158</v>
      </c>
      <c r="AT277" s="155" t="s">
        <v>220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2850</v>
      </c>
    </row>
    <row r="278" spans="2:65" s="1" customFormat="1" ht="11.25">
      <c r="B278" s="30"/>
      <c r="D278" s="157" t="s">
        <v>226</v>
      </c>
      <c r="F278" s="158" t="s">
        <v>598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2851</v>
      </c>
      <c r="H279" s="164">
        <v>0.89999999999999991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1" customFormat="1" ht="22.9" customHeight="1">
      <c r="B280" s="129"/>
      <c r="D280" s="130" t="s">
        <v>79</v>
      </c>
      <c r="E280" s="140" t="s">
        <v>150</v>
      </c>
      <c r="F280" s="140" t="s">
        <v>606</v>
      </c>
      <c r="I280" s="132"/>
      <c r="J280" s="132"/>
      <c r="K280" s="141">
        <f>BK280</f>
        <v>0</v>
      </c>
      <c r="M280" s="129"/>
      <c r="N280" s="134"/>
      <c r="Q280" s="135">
        <f>SUM(Q281:Q286)</f>
        <v>0</v>
      </c>
      <c r="R280" s="135">
        <f>SUM(R281:R286)</f>
        <v>0</v>
      </c>
      <c r="T280" s="136">
        <f>SUM(T281:T286)</f>
        <v>0</v>
      </c>
      <c r="V280" s="136">
        <f>SUM(V281:V286)</f>
        <v>0</v>
      </c>
      <c r="X280" s="137">
        <f>SUM(X281:X286)</f>
        <v>0.14080000000000001</v>
      </c>
      <c r="AR280" s="130" t="s">
        <v>87</v>
      </c>
      <c r="AT280" s="138" t="s">
        <v>79</v>
      </c>
      <c r="AU280" s="138" t="s">
        <v>87</v>
      </c>
      <c r="AY280" s="130" t="s">
        <v>219</v>
      </c>
      <c r="BK280" s="139">
        <f>SUM(BK281:BK286)</f>
        <v>0</v>
      </c>
    </row>
    <row r="281" spans="2:65" s="1" customFormat="1" ht="24.2" customHeight="1">
      <c r="B281" s="30"/>
      <c r="C281" s="142" t="s">
        <v>549</v>
      </c>
      <c r="D281" s="142" t="s">
        <v>220</v>
      </c>
      <c r="E281" s="143" t="s">
        <v>2852</v>
      </c>
      <c r="F281" s="144" t="s">
        <v>2853</v>
      </c>
      <c r="G281" s="145" t="s">
        <v>398</v>
      </c>
      <c r="H281" s="146">
        <v>6.4000000000000001E-2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0</v>
      </c>
      <c r="V281" s="153">
        <f>U281*H281</f>
        <v>0</v>
      </c>
      <c r="W281" s="153">
        <v>2.2000000000000002</v>
      </c>
      <c r="X281" s="154">
        <f>W281*H281</f>
        <v>0.14080000000000001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2854</v>
      </c>
    </row>
    <row r="282" spans="2:65" s="1" customFormat="1" ht="19.5">
      <c r="B282" s="30"/>
      <c r="D282" s="157" t="s">
        <v>226</v>
      </c>
      <c r="F282" s="158" t="s">
        <v>2855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2856</v>
      </c>
      <c r="H283" s="164">
        <v>6.4000000000000015E-2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21.75" customHeight="1">
      <c r="B284" s="30"/>
      <c r="C284" s="142" t="s">
        <v>555</v>
      </c>
      <c r="D284" s="142" t="s">
        <v>220</v>
      </c>
      <c r="E284" s="143" t="s">
        <v>608</v>
      </c>
      <c r="F284" s="144" t="s">
        <v>609</v>
      </c>
      <c r="G284" s="145" t="s">
        <v>370</v>
      </c>
      <c r="H284" s="146">
        <v>5</v>
      </c>
      <c r="I284" s="147"/>
      <c r="J284" s="147"/>
      <c r="K284" s="148">
        <f>ROUND(P284*H284,2)</f>
        <v>0</v>
      </c>
      <c r="L284" s="149"/>
      <c r="M284" s="30"/>
      <c r="N284" s="150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0</v>
      </c>
      <c r="V284" s="153">
        <f>U284*H284</f>
        <v>0</v>
      </c>
      <c r="W284" s="153">
        <v>0</v>
      </c>
      <c r="X284" s="154">
        <f>W284*H284</f>
        <v>0</v>
      </c>
      <c r="AR284" s="155" t="s">
        <v>158</v>
      </c>
      <c r="AT284" s="155" t="s">
        <v>220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158</v>
      </c>
      <c r="BM284" s="155" t="s">
        <v>2857</v>
      </c>
    </row>
    <row r="285" spans="2:65" s="1" customFormat="1" ht="11.25">
      <c r="B285" s="30"/>
      <c r="D285" s="157" t="s">
        <v>226</v>
      </c>
      <c r="F285" s="158" t="s">
        <v>611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218</v>
      </c>
      <c r="H286" s="164">
        <v>5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87</v>
      </c>
      <c r="AY286" s="162" t="s">
        <v>219</v>
      </c>
    </row>
    <row r="287" spans="2:65" s="11" customFormat="1" ht="22.9" customHeight="1">
      <c r="B287" s="129"/>
      <c r="D287" s="130" t="s">
        <v>79</v>
      </c>
      <c r="E287" s="140" t="s">
        <v>158</v>
      </c>
      <c r="F287" s="140" t="s">
        <v>613</v>
      </c>
      <c r="I287" s="132"/>
      <c r="J287" s="132"/>
      <c r="K287" s="141">
        <f>BK287</f>
        <v>0</v>
      </c>
      <c r="M287" s="129"/>
      <c r="N287" s="134"/>
      <c r="Q287" s="135">
        <f>SUM(Q288:Q302)</f>
        <v>0</v>
      </c>
      <c r="R287" s="135">
        <f>SUM(R288:R302)</f>
        <v>0</v>
      </c>
      <c r="T287" s="136">
        <f>SUM(T288:T302)</f>
        <v>0</v>
      </c>
      <c r="V287" s="136">
        <f>SUM(V288:V302)</f>
        <v>122.26159926000001</v>
      </c>
      <c r="X287" s="137">
        <f>SUM(X288:X302)</f>
        <v>0</v>
      </c>
      <c r="AR287" s="130" t="s">
        <v>87</v>
      </c>
      <c r="AT287" s="138" t="s">
        <v>79</v>
      </c>
      <c r="AU287" s="138" t="s">
        <v>87</v>
      </c>
      <c r="AY287" s="130" t="s">
        <v>219</v>
      </c>
      <c r="BK287" s="139">
        <f>SUM(BK288:BK302)</f>
        <v>0</v>
      </c>
    </row>
    <row r="288" spans="2:65" s="1" customFormat="1" ht="16.5" customHeight="1">
      <c r="B288" s="30"/>
      <c r="C288" s="142" t="s">
        <v>562</v>
      </c>
      <c r="D288" s="142" t="s">
        <v>220</v>
      </c>
      <c r="E288" s="143" t="s">
        <v>615</v>
      </c>
      <c r="F288" s="144" t="s">
        <v>616</v>
      </c>
      <c r="G288" s="145" t="s">
        <v>370</v>
      </c>
      <c r="H288" s="146">
        <v>5</v>
      </c>
      <c r="I288" s="147"/>
      <c r="J288" s="147"/>
      <c r="K288" s="148">
        <f>ROUND(P288*H288,2)</f>
        <v>0</v>
      </c>
      <c r="L288" s="149"/>
      <c r="M288" s="30"/>
      <c r="N288" s="150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0</v>
      </c>
      <c r="V288" s="153">
        <f>U288*H288</f>
        <v>0</v>
      </c>
      <c r="W288" s="153">
        <v>0</v>
      </c>
      <c r="X288" s="154">
        <f>W288*H288</f>
        <v>0</v>
      </c>
      <c r="AR288" s="155" t="s">
        <v>158</v>
      </c>
      <c r="AT288" s="155" t="s">
        <v>220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2858</v>
      </c>
    </row>
    <row r="289" spans="2:65" s="1" customFormat="1" ht="11.25">
      <c r="B289" s="30"/>
      <c r="D289" s="157" t="s">
        <v>226</v>
      </c>
      <c r="F289" s="158" t="s">
        <v>618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218</v>
      </c>
      <c r="H290" s="164">
        <v>5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16.5" customHeight="1">
      <c r="B291" s="30"/>
      <c r="C291" s="142" t="s">
        <v>569</v>
      </c>
      <c r="D291" s="142" t="s">
        <v>220</v>
      </c>
      <c r="E291" s="143" t="s">
        <v>620</v>
      </c>
      <c r="F291" s="144" t="s">
        <v>621</v>
      </c>
      <c r="G291" s="145" t="s">
        <v>398</v>
      </c>
      <c r="H291" s="146">
        <v>64.638000000000005</v>
      </c>
      <c r="I291" s="147"/>
      <c r="J291" s="147"/>
      <c r="K291" s="148">
        <f>ROUND(P291*H291,2)</f>
        <v>0</v>
      </c>
      <c r="L291" s="149"/>
      <c r="M291" s="30"/>
      <c r="N291" s="150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1.8907700000000001</v>
      </c>
      <c r="V291" s="153">
        <f>U291*H291</f>
        <v>122.21559126000001</v>
      </c>
      <c r="W291" s="153">
        <v>0</v>
      </c>
      <c r="X291" s="154">
        <f>W291*H291</f>
        <v>0</v>
      </c>
      <c r="AR291" s="155" t="s">
        <v>158</v>
      </c>
      <c r="AT291" s="155" t="s">
        <v>220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2859</v>
      </c>
    </row>
    <row r="292" spans="2:65" s="1" customFormat="1" ht="19.5">
      <c r="B292" s="30"/>
      <c r="D292" s="157" t="s">
        <v>226</v>
      </c>
      <c r="F292" s="158" t="s">
        <v>623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2860</v>
      </c>
      <c r="H293" s="164">
        <v>64.638000000000005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87</v>
      </c>
      <c r="AY293" s="162" t="s">
        <v>219</v>
      </c>
    </row>
    <row r="294" spans="2:65" s="1" customFormat="1" ht="24.2" customHeight="1">
      <c r="B294" s="30"/>
      <c r="C294" s="142" t="s">
        <v>579</v>
      </c>
      <c r="D294" s="142" t="s">
        <v>220</v>
      </c>
      <c r="E294" s="143" t="s">
        <v>2861</v>
      </c>
      <c r="F294" s="144" t="s">
        <v>2862</v>
      </c>
      <c r="G294" s="145" t="s">
        <v>398</v>
      </c>
      <c r="H294" s="146">
        <v>0.224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0</v>
      </c>
      <c r="V294" s="153">
        <f>U294*H294</f>
        <v>0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2863</v>
      </c>
    </row>
    <row r="295" spans="2:65" s="1" customFormat="1" ht="29.25">
      <c r="B295" s="30"/>
      <c r="D295" s="157" t="s">
        <v>226</v>
      </c>
      <c r="F295" s="158" t="s">
        <v>2864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2865</v>
      </c>
      <c r="H296" s="164">
        <v>0.22399999999999998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" customFormat="1" ht="24.2" customHeight="1">
      <c r="B297" s="30"/>
      <c r="C297" s="142" t="s">
        <v>587</v>
      </c>
      <c r="D297" s="142" t="s">
        <v>220</v>
      </c>
      <c r="E297" s="143" t="s">
        <v>2116</v>
      </c>
      <c r="F297" s="144" t="s">
        <v>2117</v>
      </c>
      <c r="G297" s="145" t="s">
        <v>398</v>
      </c>
      <c r="H297" s="146">
        <v>1.37</v>
      </c>
      <c r="I297" s="147"/>
      <c r="J297" s="147"/>
      <c r="K297" s="148">
        <f>ROUND(P297*H297,2)</f>
        <v>0</v>
      </c>
      <c r="L297" s="149"/>
      <c r="M297" s="30"/>
      <c r="N297" s="150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0</v>
      </c>
      <c r="V297" s="153">
        <f>U297*H297</f>
        <v>0</v>
      </c>
      <c r="W297" s="153">
        <v>0</v>
      </c>
      <c r="X297" s="154">
        <f>W297*H297</f>
        <v>0</v>
      </c>
      <c r="AR297" s="155" t="s">
        <v>158</v>
      </c>
      <c r="AT297" s="155" t="s">
        <v>220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2866</v>
      </c>
    </row>
    <row r="298" spans="2:65" s="1" customFormat="1" ht="19.5">
      <c r="B298" s="30"/>
      <c r="D298" s="157" t="s">
        <v>226</v>
      </c>
      <c r="F298" s="158" t="s">
        <v>2119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2" customFormat="1" ht="11.25">
      <c r="B299" s="161"/>
      <c r="D299" s="157" t="s">
        <v>303</v>
      </c>
      <c r="E299" s="162" t="s">
        <v>1</v>
      </c>
      <c r="F299" s="163" t="s">
        <v>2867</v>
      </c>
      <c r="H299" s="164">
        <v>1.37</v>
      </c>
      <c r="I299" s="165"/>
      <c r="J299" s="165"/>
      <c r="M299" s="161"/>
      <c r="N299" s="166"/>
      <c r="X299" s="167"/>
      <c r="AT299" s="162" t="s">
        <v>303</v>
      </c>
      <c r="AU299" s="162" t="s">
        <v>93</v>
      </c>
      <c r="AV299" s="12" t="s">
        <v>93</v>
      </c>
      <c r="AW299" s="12" t="s">
        <v>5</v>
      </c>
      <c r="AX299" s="12" t="s">
        <v>87</v>
      </c>
      <c r="AY299" s="162" t="s">
        <v>219</v>
      </c>
    </row>
    <row r="300" spans="2:65" s="1" customFormat="1" ht="16.5" customHeight="1">
      <c r="B300" s="30"/>
      <c r="C300" s="142" t="s">
        <v>594</v>
      </c>
      <c r="D300" s="142" t="s">
        <v>220</v>
      </c>
      <c r="E300" s="143" t="s">
        <v>2868</v>
      </c>
      <c r="F300" s="144" t="s">
        <v>2869</v>
      </c>
      <c r="G300" s="145" t="s">
        <v>353</v>
      </c>
      <c r="H300" s="146">
        <v>7.2</v>
      </c>
      <c r="I300" s="147"/>
      <c r="J300" s="147"/>
      <c r="K300" s="148">
        <f>ROUND(P300*H300,2)</f>
        <v>0</v>
      </c>
      <c r="L300" s="149"/>
      <c r="M300" s="30"/>
      <c r="N300" s="150" t="s">
        <v>1</v>
      </c>
      <c r="O300" s="151" t="s">
        <v>43</v>
      </c>
      <c r="P300" s="152">
        <f>I300+J300</f>
        <v>0</v>
      </c>
      <c r="Q300" s="152">
        <f>ROUND(I300*H300,2)</f>
        <v>0</v>
      </c>
      <c r="R300" s="152">
        <f>ROUND(J300*H300,2)</f>
        <v>0</v>
      </c>
      <c r="T300" s="153">
        <f>S300*H300</f>
        <v>0</v>
      </c>
      <c r="U300" s="153">
        <v>6.3899999999999998E-3</v>
      </c>
      <c r="V300" s="153">
        <f>U300*H300</f>
        <v>4.6008E-2</v>
      </c>
      <c r="W300" s="153">
        <v>0</v>
      </c>
      <c r="X300" s="154">
        <f>W300*H300</f>
        <v>0</v>
      </c>
      <c r="AR300" s="155" t="s">
        <v>158</v>
      </c>
      <c r="AT300" s="155" t="s">
        <v>220</v>
      </c>
      <c r="AU300" s="155" t="s">
        <v>93</v>
      </c>
      <c r="AY300" s="15" t="s">
        <v>219</v>
      </c>
      <c r="BE300" s="156">
        <f>IF(O300="základní",K300,0)</f>
        <v>0</v>
      </c>
      <c r="BF300" s="156">
        <f>IF(O300="snížená",K300,0)</f>
        <v>0</v>
      </c>
      <c r="BG300" s="156">
        <f>IF(O300="zákl. přenesená",K300,0)</f>
        <v>0</v>
      </c>
      <c r="BH300" s="156">
        <f>IF(O300="sníž. přenesená",K300,0)</f>
        <v>0</v>
      </c>
      <c r="BI300" s="156">
        <f>IF(O300="nulová",K300,0)</f>
        <v>0</v>
      </c>
      <c r="BJ300" s="15" t="s">
        <v>87</v>
      </c>
      <c r="BK300" s="156">
        <f>ROUND(P300*H300,2)</f>
        <v>0</v>
      </c>
      <c r="BL300" s="15" t="s">
        <v>158</v>
      </c>
      <c r="BM300" s="155" t="s">
        <v>2870</v>
      </c>
    </row>
    <row r="301" spans="2:65" s="1" customFormat="1" ht="19.5">
      <c r="B301" s="30"/>
      <c r="D301" s="157" t="s">
        <v>226</v>
      </c>
      <c r="F301" s="158" t="s">
        <v>2871</v>
      </c>
      <c r="I301" s="159"/>
      <c r="J301" s="159"/>
      <c r="M301" s="30"/>
      <c r="N301" s="160"/>
      <c r="X301" s="54"/>
      <c r="AT301" s="15" t="s">
        <v>226</v>
      </c>
      <c r="AU301" s="15" t="s">
        <v>93</v>
      </c>
    </row>
    <row r="302" spans="2:65" s="12" customFormat="1" ht="11.25">
      <c r="B302" s="161"/>
      <c r="D302" s="157" t="s">
        <v>303</v>
      </c>
      <c r="E302" s="162" t="s">
        <v>1</v>
      </c>
      <c r="F302" s="163" t="s">
        <v>2872</v>
      </c>
      <c r="H302" s="164">
        <v>7.1999999999999993</v>
      </c>
      <c r="I302" s="165"/>
      <c r="J302" s="165"/>
      <c r="M302" s="161"/>
      <c r="N302" s="166"/>
      <c r="X302" s="167"/>
      <c r="AT302" s="162" t="s">
        <v>303</v>
      </c>
      <c r="AU302" s="162" t="s">
        <v>93</v>
      </c>
      <c r="AV302" s="12" t="s">
        <v>93</v>
      </c>
      <c r="AW302" s="12" t="s">
        <v>5</v>
      </c>
      <c r="AX302" s="12" t="s">
        <v>87</v>
      </c>
      <c r="AY302" s="162" t="s">
        <v>219</v>
      </c>
    </row>
    <row r="303" spans="2:65" s="11" customFormat="1" ht="22.9" customHeight="1">
      <c r="B303" s="129"/>
      <c r="D303" s="130" t="s">
        <v>79</v>
      </c>
      <c r="E303" s="140" t="s">
        <v>218</v>
      </c>
      <c r="F303" s="140" t="s">
        <v>631</v>
      </c>
      <c r="I303" s="132"/>
      <c r="J303" s="132"/>
      <c r="K303" s="141">
        <f>BK303</f>
        <v>0</v>
      </c>
      <c r="M303" s="129"/>
      <c r="N303" s="134"/>
      <c r="Q303" s="135">
        <f>SUM(Q304:Q334)</f>
        <v>0</v>
      </c>
      <c r="R303" s="135">
        <f>SUM(R304:R334)</f>
        <v>0</v>
      </c>
      <c r="T303" s="136">
        <f>SUM(T304:T334)</f>
        <v>0</v>
      </c>
      <c r="V303" s="136">
        <f>SUM(V304:V334)</f>
        <v>88.425167999999999</v>
      </c>
      <c r="X303" s="137">
        <f>SUM(X304:X334)</f>
        <v>0</v>
      </c>
      <c r="AR303" s="130" t="s">
        <v>87</v>
      </c>
      <c r="AT303" s="138" t="s">
        <v>79</v>
      </c>
      <c r="AU303" s="138" t="s">
        <v>87</v>
      </c>
      <c r="AY303" s="130" t="s">
        <v>219</v>
      </c>
      <c r="BK303" s="139">
        <f>SUM(BK304:BK334)</f>
        <v>0</v>
      </c>
    </row>
    <row r="304" spans="2:65" s="1" customFormat="1" ht="24.2" customHeight="1">
      <c r="B304" s="30"/>
      <c r="C304" s="142" t="s">
        <v>600</v>
      </c>
      <c r="D304" s="142" t="s">
        <v>220</v>
      </c>
      <c r="E304" s="143" t="s">
        <v>633</v>
      </c>
      <c r="F304" s="144" t="s">
        <v>634</v>
      </c>
      <c r="G304" s="145" t="s">
        <v>353</v>
      </c>
      <c r="H304" s="146">
        <v>1081.1600000000001</v>
      </c>
      <c r="I304" s="147"/>
      <c r="J304" s="147"/>
      <c r="K304" s="148">
        <f>ROUND(P304*H304,2)</f>
        <v>0</v>
      </c>
      <c r="L304" s="149"/>
      <c r="M304" s="30"/>
      <c r="N304" s="150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0</v>
      </c>
      <c r="V304" s="153">
        <f>U304*H304</f>
        <v>0</v>
      </c>
      <c r="W304" s="153">
        <v>0</v>
      </c>
      <c r="X304" s="154">
        <f>W304*H304</f>
        <v>0</v>
      </c>
      <c r="AR304" s="155" t="s">
        <v>158</v>
      </c>
      <c r="AT304" s="155" t="s">
        <v>220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2873</v>
      </c>
    </row>
    <row r="305" spans="2:65" s="1" customFormat="1" ht="19.5">
      <c r="B305" s="30"/>
      <c r="D305" s="157" t="s">
        <v>226</v>
      </c>
      <c r="F305" s="158" t="s">
        <v>636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2" customFormat="1" ht="22.5">
      <c r="B306" s="161"/>
      <c r="D306" s="157" t="s">
        <v>303</v>
      </c>
      <c r="E306" s="162" t="s">
        <v>1</v>
      </c>
      <c r="F306" s="163" t="s">
        <v>2874</v>
      </c>
      <c r="H306" s="164">
        <v>1081.1599999999999</v>
      </c>
      <c r="I306" s="165"/>
      <c r="J306" s="165"/>
      <c r="M306" s="161"/>
      <c r="N306" s="166"/>
      <c r="X306" s="167"/>
      <c r="AT306" s="162" t="s">
        <v>303</v>
      </c>
      <c r="AU306" s="162" t="s">
        <v>93</v>
      </c>
      <c r="AV306" s="12" t="s">
        <v>93</v>
      </c>
      <c r="AW306" s="12" t="s">
        <v>5</v>
      </c>
      <c r="AX306" s="12" t="s">
        <v>87</v>
      </c>
      <c r="AY306" s="162" t="s">
        <v>219</v>
      </c>
    </row>
    <row r="307" spans="2:65" s="1" customFormat="1" ht="24.2" customHeight="1">
      <c r="B307" s="30"/>
      <c r="C307" s="142" t="s">
        <v>607</v>
      </c>
      <c r="D307" s="142" t="s">
        <v>220</v>
      </c>
      <c r="E307" s="143" t="s">
        <v>638</v>
      </c>
      <c r="F307" s="144" t="s">
        <v>639</v>
      </c>
      <c r="G307" s="145" t="s">
        <v>353</v>
      </c>
      <c r="H307" s="146">
        <v>450.8</v>
      </c>
      <c r="I307" s="147"/>
      <c r="J307" s="147"/>
      <c r="K307" s="148">
        <f>ROUND(P307*H307,2)</f>
        <v>0</v>
      </c>
      <c r="L307" s="149"/>
      <c r="M307" s="30"/>
      <c r="N307" s="150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0</v>
      </c>
      <c r="V307" s="153">
        <f>U307*H307</f>
        <v>0</v>
      </c>
      <c r="W307" s="153">
        <v>0</v>
      </c>
      <c r="X307" s="154">
        <f>W307*H307</f>
        <v>0</v>
      </c>
      <c r="AR307" s="155" t="s">
        <v>158</v>
      </c>
      <c r="AT307" s="155" t="s">
        <v>220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2875</v>
      </c>
    </row>
    <row r="308" spans="2:65" s="1" customFormat="1" ht="29.25">
      <c r="B308" s="30"/>
      <c r="D308" s="157" t="s">
        <v>226</v>
      </c>
      <c r="F308" s="158" t="s">
        <v>641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2777</v>
      </c>
      <c r="H309" s="164">
        <v>450.79999999999995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24.2" customHeight="1">
      <c r="B310" s="30"/>
      <c r="C310" s="142" t="s">
        <v>614</v>
      </c>
      <c r="D310" s="142" t="s">
        <v>220</v>
      </c>
      <c r="E310" s="143" t="s">
        <v>644</v>
      </c>
      <c r="F310" s="144" t="s">
        <v>645</v>
      </c>
      <c r="G310" s="145" t="s">
        <v>353</v>
      </c>
      <c r="H310" s="146">
        <v>100</v>
      </c>
      <c r="I310" s="147"/>
      <c r="J310" s="147"/>
      <c r="K310" s="148">
        <f>ROUND(P310*H310,2)</f>
        <v>0</v>
      </c>
      <c r="L310" s="149"/>
      <c r="M310" s="30"/>
      <c r="N310" s="150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0.23</v>
      </c>
      <c r="V310" s="153">
        <f>U310*H310</f>
        <v>23</v>
      </c>
      <c r="W310" s="153">
        <v>0</v>
      </c>
      <c r="X310" s="154">
        <f>W310*H310</f>
        <v>0</v>
      </c>
      <c r="AR310" s="155" t="s">
        <v>158</v>
      </c>
      <c r="AT310" s="155" t="s">
        <v>220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2876</v>
      </c>
    </row>
    <row r="311" spans="2:65" s="1" customFormat="1" ht="29.25">
      <c r="B311" s="30"/>
      <c r="D311" s="157" t="s">
        <v>226</v>
      </c>
      <c r="F311" s="158" t="s">
        <v>647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648</v>
      </c>
      <c r="H312" s="164">
        <v>100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24.2" customHeight="1">
      <c r="B313" s="30"/>
      <c r="C313" s="142" t="s">
        <v>619</v>
      </c>
      <c r="D313" s="142" t="s">
        <v>220</v>
      </c>
      <c r="E313" s="143" t="s">
        <v>650</v>
      </c>
      <c r="F313" s="144" t="s">
        <v>651</v>
      </c>
      <c r="G313" s="145" t="s">
        <v>353</v>
      </c>
      <c r="H313" s="146">
        <v>450.8</v>
      </c>
      <c r="I313" s="147"/>
      <c r="J313" s="147"/>
      <c r="K313" s="148">
        <f>ROUND(P313*H313,2)</f>
        <v>0</v>
      </c>
      <c r="L313" s="149"/>
      <c r="M313" s="30"/>
      <c r="N313" s="150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0.13800000000000001</v>
      </c>
      <c r="V313" s="153">
        <f>U313*H313</f>
        <v>62.210400000000007</v>
      </c>
      <c r="W313" s="153">
        <v>0</v>
      </c>
      <c r="X313" s="154">
        <f>W313*H313</f>
        <v>0</v>
      </c>
      <c r="AR313" s="155" t="s">
        <v>158</v>
      </c>
      <c r="AT313" s="155" t="s">
        <v>220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2877</v>
      </c>
    </row>
    <row r="314" spans="2:65" s="1" customFormat="1" ht="19.5">
      <c r="B314" s="30"/>
      <c r="D314" s="157" t="s">
        <v>226</v>
      </c>
      <c r="F314" s="158" t="s">
        <v>651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2777</v>
      </c>
      <c r="H315" s="164">
        <v>450.79999999999995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" customFormat="1" ht="24.2" customHeight="1">
      <c r="B316" s="30"/>
      <c r="C316" s="142" t="s">
        <v>625</v>
      </c>
      <c r="D316" s="142" t="s">
        <v>220</v>
      </c>
      <c r="E316" s="143" t="s">
        <v>655</v>
      </c>
      <c r="F316" s="144" t="s">
        <v>656</v>
      </c>
      <c r="G316" s="145" t="s">
        <v>353</v>
      </c>
      <c r="H316" s="146">
        <v>423.8</v>
      </c>
      <c r="I316" s="147"/>
      <c r="J316" s="147"/>
      <c r="K316" s="148">
        <f>ROUND(P316*H316,2)</f>
        <v>0</v>
      </c>
      <c r="L316" s="149"/>
      <c r="M316" s="30"/>
      <c r="N316" s="150" t="s">
        <v>1</v>
      </c>
      <c r="O316" s="151" t="s">
        <v>43</v>
      </c>
      <c r="P316" s="152">
        <f>I316+J316</f>
        <v>0</v>
      </c>
      <c r="Q316" s="152">
        <f>ROUND(I316*H316,2)</f>
        <v>0</v>
      </c>
      <c r="R316" s="152">
        <f>ROUND(J316*H316,2)</f>
        <v>0</v>
      </c>
      <c r="T316" s="153">
        <f>S316*H316</f>
        <v>0</v>
      </c>
      <c r="U316" s="153">
        <v>6.0099999999999997E-3</v>
      </c>
      <c r="V316" s="153">
        <f>U316*H316</f>
        <v>2.5470380000000001</v>
      </c>
      <c r="W316" s="153">
        <v>0</v>
      </c>
      <c r="X316" s="154">
        <f>W316*H316</f>
        <v>0</v>
      </c>
      <c r="AR316" s="155" t="s">
        <v>158</v>
      </c>
      <c r="AT316" s="155" t="s">
        <v>220</v>
      </c>
      <c r="AU316" s="155" t="s">
        <v>93</v>
      </c>
      <c r="AY316" s="15" t="s">
        <v>219</v>
      </c>
      <c r="BE316" s="156">
        <f>IF(O316="základní",K316,0)</f>
        <v>0</v>
      </c>
      <c r="BF316" s="156">
        <f>IF(O316="snížená",K316,0)</f>
        <v>0</v>
      </c>
      <c r="BG316" s="156">
        <f>IF(O316="zákl. přenesená",K316,0)</f>
        <v>0</v>
      </c>
      <c r="BH316" s="156">
        <f>IF(O316="sníž. přenesená",K316,0)</f>
        <v>0</v>
      </c>
      <c r="BI316" s="156">
        <f>IF(O316="nulová",K316,0)</f>
        <v>0</v>
      </c>
      <c r="BJ316" s="15" t="s">
        <v>87</v>
      </c>
      <c r="BK316" s="156">
        <f>ROUND(P316*H316,2)</f>
        <v>0</v>
      </c>
      <c r="BL316" s="15" t="s">
        <v>158</v>
      </c>
      <c r="BM316" s="155" t="s">
        <v>2878</v>
      </c>
    </row>
    <row r="317" spans="2:65" s="1" customFormat="1" ht="19.5">
      <c r="B317" s="30"/>
      <c r="D317" s="157" t="s">
        <v>226</v>
      </c>
      <c r="F317" s="158" t="s">
        <v>658</v>
      </c>
      <c r="I317" s="159"/>
      <c r="J317" s="159"/>
      <c r="M317" s="30"/>
      <c r="N317" s="160"/>
      <c r="X317" s="54"/>
      <c r="AT317" s="15" t="s">
        <v>226</v>
      </c>
      <c r="AU317" s="15" t="s">
        <v>93</v>
      </c>
    </row>
    <row r="318" spans="2:65" s="12" customFormat="1" ht="11.25">
      <c r="B318" s="161"/>
      <c r="D318" s="157" t="s">
        <v>303</v>
      </c>
      <c r="E318" s="162" t="s">
        <v>1</v>
      </c>
      <c r="F318" s="163" t="s">
        <v>2879</v>
      </c>
      <c r="H318" s="164">
        <v>423.79999999999995</v>
      </c>
      <c r="I318" s="165"/>
      <c r="J318" s="165"/>
      <c r="M318" s="161"/>
      <c r="N318" s="166"/>
      <c r="X318" s="167"/>
      <c r="AT318" s="162" t="s">
        <v>303</v>
      </c>
      <c r="AU318" s="162" t="s">
        <v>93</v>
      </c>
      <c r="AV318" s="12" t="s">
        <v>93</v>
      </c>
      <c r="AW318" s="12" t="s">
        <v>5</v>
      </c>
      <c r="AX318" s="12" t="s">
        <v>87</v>
      </c>
      <c r="AY318" s="162" t="s">
        <v>219</v>
      </c>
    </row>
    <row r="319" spans="2:65" s="1" customFormat="1" ht="24.2" customHeight="1">
      <c r="B319" s="30"/>
      <c r="C319" s="142" t="s">
        <v>632</v>
      </c>
      <c r="D319" s="142" t="s">
        <v>220</v>
      </c>
      <c r="E319" s="143" t="s">
        <v>661</v>
      </c>
      <c r="F319" s="144" t="s">
        <v>662</v>
      </c>
      <c r="G319" s="145" t="s">
        <v>353</v>
      </c>
      <c r="H319" s="146">
        <v>907</v>
      </c>
      <c r="I319" s="147"/>
      <c r="J319" s="147"/>
      <c r="K319" s="148">
        <f>ROUND(P319*H319,2)</f>
        <v>0</v>
      </c>
      <c r="L319" s="149"/>
      <c r="M319" s="30"/>
      <c r="N319" s="150" t="s">
        <v>1</v>
      </c>
      <c r="O319" s="151" t="s">
        <v>43</v>
      </c>
      <c r="P319" s="152">
        <f>I319+J319</f>
        <v>0</v>
      </c>
      <c r="Q319" s="152">
        <f>ROUND(I319*H319,2)</f>
        <v>0</v>
      </c>
      <c r="R319" s="152">
        <f>ROUND(J319*H319,2)</f>
        <v>0</v>
      </c>
      <c r="T319" s="153">
        <f>S319*H319</f>
        <v>0</v>
      </c>
      <c r="U319" s="153">
        <v>7.1000000000000002E-4</v>
      </c>
      <c r="V319" s="153">
        <f>U319*H319</f>
        <v>0.64397000000000004</v>
      </c>
      <c r="W319" s="153">
        <v>0</v>
      </c>
      <c r="X319" s="154">
        <f>W319*H319</f>
        <v>0</v>
      </c>
      <c r="AR319" s="155" t="s">
        <v>158</v>
      </c>
      <c r="AT319" s="155" t="s">
        <v>220</v>
      </c>
      <c r="AU319" s="155" t="s">
        <v>93</v>
      </c>
      <c r="AY319" s="15" t="s">
        <v>219</v>
      </c>
      <c r="BE319" s="156">
        <f>IF(O319="základní",K319,0)</f>
        <v>0</v>
      </c>
      <c r="BF319" s="156">
        <f>IF(O319="snížená",K319,0)</f>
        <v>0</v>
      </c>
      <c r="BG319" s="156">
        <f>IF(O319="zákl. přenesená",K319,0)</f>
        <v>0</v>
      </c>
      <c r="BH319" s="156">
        <f>IF(O319="sníž. přenesená",K319,0)</f>
        <v>0</v>
      </c>
      <c r="BI319" s="156">
        <f>IF(O319="nulová",K319,0)</f>
        <v>0</v>
      </c>
      <c r="BJ319" s="15" t="s">
        <v>87</v>
      </c>
      <c r="BK319" s="156">
        <f>ROUND(P319*H319,2)</f>
        <v>0</v>
      </c>
      <c r="BL319" s="15" t="s">
        <v>158</v>
      </c>
      <c r="BM319" s="155" t="s">
        <v>2880</v>
      </c>
    </row>
    <row r="320" spans="2:65" s="1" customFormat="1" ht="19.5">
      <c r="B320" s="30"/>
      <c r="D320" s="157" t="s">
        <v>226</v>
      </c>
      <c r="F320" s="158" t="s">
        <v>664</v>
      </c>
      <c r="I320" s="159"/>
      <c r="J320" s="159"/>
      <c r="M320" s="30"/>
      <c r="N320" s="160"/>
      <c r="X320" s="54"/>
      <c r="AT320" s="15" t="s">
        <v>226</v>
      </c>
      <c r="AU320" s="15" t="s">
        <v>93</v>
      </c>
    </row>
    <row r="321" spans="2:65" s="12" customFormat="1" ht="22.5">
      <c r="B321" s="161"/>
      <c r="D321" s="157" t="s">
        <v>303</v>
      </c>
      <c r="E321" s="162" t="s">
        <v>1</v>
      </c>
      <c r="F321" s="163" t="s">
        <v>2881</v>
      </c>
      <c r="H321" s="164">
        <v>907</v>
      </c>
      <c r="I321" s="165"/>
      <c r="J321" s="165"/>
      <c r="M321" s="161"/>
      <c r="N321" s="166"/>
      <c r="X321" s="167"/>
      <c r="AT321" s="162" t="s">
        <v>303</v>
      </c>
      <c r="AU321" s="162" t="s">
        <v>93</v>
      </c>
      <c r="AV321" s="12" t="s">
        <v>93</v>
      </c>
      <c r="AW321" s="12" t="s">
        <v>5</v>
      </c>
      <c r="AX321" s="12" t="s">
        <v>80</v>
      </c>
      <c r="AY321" s="162" t="s">
        <v>219</v>
      </c>
    </row>
    <row r="322" spans="2:65" s="13" customFormat="1" ht="11.25">
      <c r="B322" s="171"/>
      <c r="D322" s="157" t="s">
        <v>303</v>
      </c>
      <c r="E322" s="172" t="s">
        <v>1</v>
      </c>
      <c r="F322" s="173" t="s">
        <v>362</v>
      </c>
      <c r="H322" s="174">
        <v>907</v>
      </c>
      <c r="I322" s="175"/>
      <c r="J322" s="175"/>
      <c r="M322" s="171"/>
      <c r="N322" s="176"/>
      <c r="X322" s="177"/>
      <c r="AT322" s="172" t="s">
        <v>303</v>
      </c>
      <c r="AU322" s="172" t="s">
        <v>93</v>
      </c>
      <c r="AV322" s="13" t="s">
        <v>158</v>
      </c>
      <c r="AW322" s="13" t="s">
        <v>4</v>
      </c>
      <c r="AX322" s="13" t="s">
        <v>87</v>
      </c>
      <c r="AY322" s="172" t="s">
        <v>219</v>
      </c>
    </row>
    <row r="323" spans="2:65" s="1" customFormat="1" ht="33" customHeight="1">
      <c r="B323" s="30"/>
      <c r="C323" s="142" t="s">
        <v>443</v>
      </c>
      <c r="D323" s="142" t="s">
        <v>220</v>
      </c>
      <c r="E323" s="143" t="s">
        <v>667</v>
      </c>
      <c r="F323" s="144" t="s">
        <v>668</v>
      </c>
      <c r="G323" s="145" t="s">
        <v>353</v>
      </c>
      <c r="H323" s="146">
        <v>907</v>
      </c>
      <c r="I323" s="147"/>
      <c r="J323" s="147"/>
      <c r="K323" s="148">
        <f>ROUND(P323*H323,2)</f>
        <v>0</v>
      </c>
      <c r="L323" s="149"/>
      <c r="M323" s="30"/>
      <c r="N323" s="150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0</v>
      </c>
      <c r="V323" s="153">
        <f>U323*H323</f>
        <v>0</v>
      </c>
      <c r="W323" s="153">
        <v>0</v>
      </c>
      <c r="X323" s="154">
        <f>W323*H323</f>
        <v>0</v>
      </c>
      <c r="AR323" s="155" t="s">
        <v>158</v>
      </c>
      <c r="AT323" s="155" t="s">
        <v>220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158</v>
      </c>
      <c r="BM323" s="155" t="s">
        <v>2882</v>
      </c>
    </row>
    <row r="324" spans="2:65" s="1" customFormat="1" ht="29.25">
      <c r="B324" s="30"/>
      <c r="D324" s="157" t="s">
        <v>226</v>
      </c>
      <c r="F324" s="158" t="s">
        <v>670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22.5">
      <c r="B325" s="161"/>
      <c r="D325" s="157" t="s">
        <v>303</v>
      </c>
      <c r="E325" s="162" t="s">
        <v>1</v>
      </c>
      <c r="F325" s="163" t="s">
        <v>2881</v>
      </c>
      <c r="H325" s="164">
        <v>907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24.2" customHeight="1">
      <c r="B326" s="30"/>
      <c r="C326" s="142" t="s">
        <v>643</v>
      </c>
      <c r="D326" s="142" t="s">
        <v>220</v>
      </c>
      <c r="E326" s="143" t="s">
        <v>672</v>
      </c>
      <c r="F326" s="144" t="s">
        <v>673</v>
      </c>
      <c r="G326" s="145" t="s">
        <v>353</v>
      </c>
      <c r="H326" s="146">
        <v>450.8</v>
      </c>
      <c r="I326" s="147"/>
      <c r="J326" s="147"/>
      <c r="K326" s="148">
        <f>ROUND(P326*H326,2)</f>
        <v>0</v>
      </c>
      <c r="L326" s="149"/>
      <c r="M326" s="30"/>
      <c r="N326" s="150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0</v>
      </c>
      <c r="V326" s="153">
        <f>U326*H326</f>
        <v>0</v>
      </c>
      <c r="W326" s="153">
        <v>0</v>
      </c>
      <c r="X326" s="154">
        <f>W326*H326</f>
        <v>0</v>
      </c>
      <c r="AR326" s="155" t="s">
        <v>158</v>
      </c>
      <c r="AT326" s="155" t="s">
        <v>220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2883</v>
      </c>
    </row>
    <row r="327" spans="2:65" s="1" customFormat="1" ht="29.25">
      <c r="B327" s="30"/>
      <c r="D327" s="157" t="s">
        <v>226</v>
      </c>
      <c r="F327" s="158" t="s">
        <v>675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2777</v>
      </c>
      <c r="H328" s="164">
        <v>450.79999999999995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42" t="s">
        <v>649</v>
      </c>
      <c r="D329" s="142" t="s">
        <v>220</v>
      </c>
      <c r="E329" s="143" t="s">
        <v>677</v>
      </c>
      <c r="F329" s="144" t="s">
        <v>678</v>
      </c>
      <c r="G329" s="145" t="s">
        <v>370</v>
      </c>
      <c r="H329" s="146">
        <v>108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2.2000000000000001E-4</v>
      </c>
      <c r="V329" s="153">
        <f>U329*H329</f>
        <v>2.376E-2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2884</v>
      </c>
    </row>
    <row r="330" spans="2:65" s="1" customFormat="1" ht="29.25">
      <c r="B330" s="30"/>
      <c r="D330" s="157" t="s">
        <v>226</v>
      </c>
      <c r="F330" s="158" t="s">
        <v>680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2885</v>
      </c>
      <c r="H331" s="164">
        <v>108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42" t="s">
        <v>654</v>
      </c>
      <c r="D332" s="142" t="s">
        <v>220</v>
      </c>
      <c r="E332" s="143" t="s">
        <v>683</v>
      </c>
      <c r="F332" s="144" t="s">
        <v>684</v>
      </c>
      <c r="G332" s="145" t="s">
        <v>370</v>
      </c>
      <c r="H332" s="146">
        <v>108</v>
      </c>
      <c r="I332" s="147"/>
      <c r="J332" s="147"/>
      <c r="K332" s="148">
        <f>ROUND(P332*H332,2)</f>
        <v>0</v>
      </c>
      <c r="L332" s="149"/>
      <c r="M332" s="30"/>
      <c r="N332" s="150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0</v>
      </c>
      <c r="V332" s="153">
        <f>U332*H332</f>
        <v>0</v>
      </c>
      <c r="W332" s="153">
        <v>0</v>
      </c>
      <c r="X332" s="154">
        <f>W332*H332</f>
        <v>0</v>
      </c>
      <c r="AR332" s="155" t="s">
        <v>158</v>
      </c>
      <c r="AT332" s="155" t="s">
        <v>220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2886</v>
      </c>
    </row>
    <row r="333" spans="2:65" s="1" customFormat="1" ht="29.25">
      <c r="B333" s="30"/>
      <c r="D333" s="157" t="s">
        <v>226</v>
      </c>
      <c r="F333" s="158" t="s">
        <v>686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2885</v>
      </c>
      <c r="H334" s="164">
        <v>108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1" customFormat="1" ht="22.9" customHeight="1">
      <c r="B335" s="129"/>
      <c r="D335" s="130" t="s">
        <v>79</v>
      </c>
      <c r="E335" s="140" t="s">
        <v>244</v>
      </c>
      <c r="F335" s="140" t="s">
        <v>687</v>
      </c>
      <c r="I335" s="132"/>
      <c r="J335" s="132"/>
      <c r="K335" s="141">
        <f>BK335</f>
        <v>0</v>
      </c>
      <c r="M335" s="129"/>
      <c r="N335" s="134"/>
      <c r="Q335" s="135">
        <f>SUM(Q336:Q338)</f>
        <v>0</v>
      </c>
      <c r="R335" s="135">
        <f>SUM(R336:R338)</f>
        <v>0</v>
      </c>
      <c r="T335" s="136">
        <f>SUM(T336:T338)</f>
        <v>0</v>
      </c>
      <c r="V335" s="136">
        <f>SUM(V336:V338)</f>
        <v>2.4E-2</v>
      </c>
      <c r="X335" s="137">
        <f>SUM(X336:X338)</f>
        <v>0</v>
      </c>
      <c r="AR335" s="130" t="s">
        <v>87</v>
      </c>
      <c r="AT335" s="138" t="s">
        <v>79</v>
      </c>
      <c r="AU335" s="138" t="s">
        <v>87</v>
      </c>
      <c r="AY335" s="130" t="s">
        <v>219</v>
      </c>
      <c r="BK335" s="139">
        <f>SUM(BK336:BK338)</f>
        <v>0</v>
      </c>
    </row>
    <row r="336" spans="2:65" s="1" customFormat="1" ht="16.5" customHeight="1">
      <c r="B336" s="30"/>
      <c r="C336" s="142" t="s">
        <v>660</v>
      </c>
      <c r="D336" s="142" t="s">
        <v>220</v>
      </c>
      <c r="E336" s="143" t="s">
        <v>689</v>
      </c>
      <c r="F336" s="144" t="s">
        <v>690</v>
      </c>
      <c r="G336" s="145" t="s">
        <v>691</v>
      </c>
      <c r="H336" s="146">
        <v>3</v>
      </c>
      <c r="I336" s="147"/>
      <c r="J336" s="147"/>
      <c r="K336" s="148">
        <f>ROUND(P336*H336,2)</f>
        <v>0</v>
      </c>
      <c r="L336" s="149"/>
      <c r="M336" s="30"/>
      <c r="N336" s="150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8.0000000000000002E-3</v>
      </c>
      <c r="V336" s="153">
        <f>U336*H336</f>
        <v>2.4E-2</v>
      </c>
      <c r="W336" s="153">
        <v>0</v>
      </c>
      <c r="X336" s="154">
        <f>W336*H336</f>
        <v>0</v>
      </c>
      <c r="AR336" s="155" t="s">
        <v>158</v>
      </c>
      <c r="AT336" s="155" t="s">
        <v>220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2887</v>
      </c>
    </row>
    <row r="337" spans="2:65" s="1" customFormat="1" ht="39">
      <c r="B337" s="30"/>
      <c r="D337" s="157" t="s">
        <v>226</v>
      </c>
      <c r="F337" s="158" t="s">
        <v>693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2258</v>
      </c>
      <c r="H338" s="164">
        <v>3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1" customFormat="1" ht="22.9" customHeight="1">
      <c r="B339" s="129"/>
      <c r="D339" s="130" t="s">
        <v>79</v>
      </c>
      <c r="E339" s="140" t="s">
        <v>254</v>
      </c>
      <c r="F339" s="140" t="s">
        <v>694</v>
      </c>
      <c r="I339" s="132"/>
      <c r="J339" s="132"/>
      <c r="K339" s="141">
        <f>BK339</f>
        <v>0</v>
      </c>
      <c r="M339" s="129"/>
      <c r="N339" s="134"/>
      <c r="Q339" s="135">
        <f>SUM(Q340:Q517)</f>
        <v>0</v>
      </c>
      <c r="R339" s="135">
        <f>SUM(R340:R517)</f>
        <v>0</v>
      </c>
      <c r="T339" s="136">
        <f>SUM(T340:T517)</f>
        <v>0</v>
      </c>
      <c r="V339" s="136">
        <f>SUM(V340:V517)</f>
        <v>24.858077999999992</v>
      </c>
      <c r="X339" s="137">
        <f>SUM(X340:X517)</f>
        <v>0</v>
      </c>
      <c r="AR339" s="130" t="s">
        <v>87</v>
      </c>
      <c r="AT339" s="138" t="s">
        <v>79</v>
      </c>
      <c r="AU339" s="138" t="s">
        <v>87</v>
      </c>
      <c r="AY339" s="130" t="s">
        <v>219</v>
      </c>
      <c r="BK339" s="139">
        <f>SUM(BK340:BK517)</f>
        <v>0</v>
      </c>
    </row>
    <row r="340" spans="2:65" s="1" customFormat="1" ht="33" customHeight="1">
      <c r="B340" s="30"/>
      <c r="C340" s="142" t="s">
        <v>666</v>
      </c>
      <c r="D340" s="142" t="s">
        <v>220</v>
      </c>
      <c r="E340" s="143" t="s">
        <v>2888</v>
      </c>
      <c r="F340" s="144" t="s">
        <v>2889</v>
      </c>
      <c r="G340" s="145" t="s">
        <v>398</v>
      </c>
      <c r="H340" s="146">
        <v>0.5</v>
      </c>
      <c r="I340" s="147"/>
      <c r="J340" s="147"/>
      <c r="K340" s="148">
        <f>ROUND(P340*H340,2)</f>
        <v>0</v>
      </c>
      <c r="L340" s="149"/>
      <c r="M340" s="30"/>
      <c r="N340" s="150" t="s">
        <v>1</v>
      </c>
      <c r="O340" s="151" t="s">
        <v>43</v>
      </c>
      <c r="P340" s="152">
        <f>I340+J340</f>
        <v>0</v>
      </c>
      <c r="Q340" s="152">
        <f>ROUND(I340*H340,2)</f>
        <v>0</v>
      </c>
      <c r="R340" s="152">
        <f>ROUND(J340*H340,2)</f>
        <v>0</v>
      </c>
      <c r="T340" s="153">
        <f>S340*H340</f>
        <v>0</v>
      </c>
      <c r="U340" s="153">
        <v>2.5018699999999998</v>
      </c>
      <c r="V340" s="153">
        <f>U340*H340</f>
        <v>1.2509349999999999</v>
      </c>
      <c r="W340" s="153">
        <v>0</v>
      </c>
      <c r="X340" s="154">
        <f>W340*H340</f>
        <v>0</v>
      </c>
      <c r="AR340" s="155" t="s">
        <v>158</v>
      </c>
      <c r="AT340" s="155" t="s">
        <v>220</v>
      </c>
      <c r="AU340" s="155" t="s">
        <v>93</v>
      </c>
      <c r="AY340" s="15" t="s">
        <v>219</v>
      </c>
      <c r="BE340" s="156">
        <f>IF(O340="základní",K340,0)</f>
        <v>0</v>
      </c>
      <c r="BF340" s="156">
        <f>IF(O340="snížená",K340,0)</f>
        <v>0</v>
      </c>
      <c r="BG340" s="156">
        <f>IF(O340="zákl. přenesená",K340,0)</f>
        <v>0</v>
      </c>
      <c r="BH340" s="156">
        <f>IF(O340="sníž. přenesená",K340,0)</f>
        <v>0</v>
      </c>
      <c r="BI340" s="156">
        <f>IF(O340="nulová",K340,0)</f>
        <v>0</v>
      </c>
      <c r="BJ340" s="15" t="s">
        <v>87</v>
      </c>
      <c r="BK340" s="156">
        <f>ROUND(P340*H340,2)</f>
        <v>0</v>
      </c>
      <c r="BL340" s="15" t="s">
        <v>158</v>
      </c>
      <c r="BM340" s="155" t="s">
        <v>2890</v>
      </c>
    </row>
    <row r="341" spans="2:65" s="1" customFormat="1" ht="19.5">
      <c r="B341" s="30"/>
      <c r="D341" s="157" t="s">
        <v>226</v>
      </c>
      <c r="F341" s="158" t="s">
        <v>2891</v>
      </c>
      <c r="I341" s="159"/>
      <c r="J341" s="159"/>
      <c r="M341" s="30"/>
      <c r="N341" s="160"/>
      <c r="X341" s="54"/>
      <c r="AT341" s="15" t="s">
        <v>226</v>
      </c>
      <c r="AU341" s="15" t="s">
        <v>93</v>
      </c>
    </row>
    <row r="342" spans="2:65" s="1" customFormat="1" ht="21.75" customHeight="1">
      <c r="B342" s="30"/>
      <c r="C342" s="142" t="s">
        <v>671</v>
      </c>
      <c r="D342" s="142" t="s">
        <v>220</v>
      </c>
      <c r="E342" s="143" t="s">
        <v>872</v>
      </c>
      <c r="F342" s="144" t="s">
        <v>873</v>
      </c>
      <c r="G342" s="145" t="s">
        <v>370</v>
      </c>
      <c r="H342" s="146">
        <v>1056.5</v>
      </c>
      <c r="I342" s="147"/>
      <c r="J342" s="147"/>
      <c r="K342" s="148">
        <f>ROUND(P342*H342,2)</f>
        <v>0</v>
      </c>
      <c r="L342" s="149"/>
      <c r="M342" s="30"/>
      <c r="N342" s="150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1.2999999999999999E-4</v>
      </c>
      <c r="V342" s="153">
        <f>U342*H342</f>
        <v>0.13734499999999999</v>
      </c>
      <c r="W342" s="153">
        <v>0</v>
      </c>
      <c r="X342" s="154">
        <f>W342*H342</f>
        <v>0</v>
      </c>
      <c r="AR342" s="155" t="s">
        <v>158</v>
      </c>
      <c r="AT342" s="155" t="s">
        <v>220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2892</v>
      </c>
    </row>
    <row r="343" spans="2:65" s="1" customFormat="1" ht="11.25">
      <c r="B343" s="30"/>
      <c r="D343" s="157" t="s">
        <v>226</v>
      </c>
      <c r="F343" s="158" t="s">
        <v>875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2893</v>
      </c>
      <c r="H344" s="164">
        <v>1056.5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" customFormat="1" ht="33" customHeight="1">
      <c r="B345" s="30"/>
      <c r="C345" s="142" t="s">
        <v>676</v>
      </c>
      <c r="D345" s="142" t="s">
        <v>220</v>
      </c>
      <c r="E345" s="143" t="s">
        <v>711</v>
      </c>
      <c r="F345" s="144" t="s">
        <v>712</v>
      </c>
      <c r="G345" s="145" t="s">
        <v>370</v>
      </c>
      <c r="H345" s="146">
        <v>5</v>
      </c>
      <c r="I345" s="147"/>
      <c r="J345" s="147"/>
      <c r="K345" s="148">
        <f>ROUND(P345*H345,2)</f>
        <v>0</v>
      </c>
      <c r="L345" s="149"/>
      <c r="M345" s="30"/>
      <c r="N345" s="150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8.0000000000000007E-5</v>
      </c>
      <c r="V345" s="153">
        <f>U345*H345</f>
        <v>4.0000000000000002E-4</v>
      </c>
      <c r="W345" s="153">
        <v>0</v>
      </c>
      <c r="X345" s="154">
        <f>W345*H345</f>
        <v>0</v>
      </c>
      <c r="AR345" s="155" t="s">
        <v>158</v>
      </c>
      <c r="AT345" s="155" t="s">
        <v>220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2894</v>
      </c>
    </row>
    <row r="346" spans="2:65" s="1" customFormat="1" ht="19.5">
      <c r="B346" s="30"/>
      <c r="D346" s="157" t="s">
        <v>226</v>
      </c>
      <c r="F346" s="158" t="s">
        <v>714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218</v>
      </c>
      <c r="H347" s="164">
        <v>5</v>
      </c>
      <c r="I347" s="165"/>
      <c r="J347" s="165"/>
      <c r="M347" s="161"/>
      <c r="N347" s="166"/>
      <c r="X347" s="167"/>
      <c r="AT347" s="162" t="s">
        <v>303</v>
      </c>
      <c r="AU347" s="162" t="s">
        <v>93</v>
      </c>
      <c r="AV347" s="12" t="s">
        <v>93</v>
      </c>
      <c r="AW347" s="12" t="s">
        <v>5</v>
      </c>
      <c r="AX347" s="12" t="s">
        <v>87</v>
      </c>
      <c r="AY347" s="162" t="s">
        <v>219</v>
      </c>
    </row>
    <row r="348" spans="2:65" s="1" customFormat="1" ht="24.2" customHeight="1">
      <c r="B348" s="30"/>
      <c r="C348" s="178" t="s">
        <v>682</v>
      </c>
      <c r="D348" s="178" t="s">
        <v>460</v>
      </c>
      <c r="E348" s="179" t="s">
        <v>717</v>
      </c>
      <c r="F348" s="180" t="s">
        <v>718</v>
      </c>
      <c r="G348" s="181" t="s">
        <v>370</v>
      </c>
      <c r="H348" s="182">
        <v>3.8570000000000002</v>
      </c>
      <c r="I348" s="183"/>
      <c r="J348" s="184"/>
      <c r="K348" s="185">
        <f>ROUND(P348*H348,2)</f>
        <v>0</v>
      </c>
      <c r="L348" s="184"/>
      <c r="M348" s="186"/>
      <c r="N348" s="187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0.1</v>
      </c>
      <c r="V348" s="153">
        <f>U348*H348</f>
        <v>0.38570000000000004</v>
      </c>
      <c r="W348" s="153">
        <v>0</v>
      </c>
      <c r="X348" s="154">
        <f>W348*H348</f>
        <v>0</v>
      </c>
      <c r="AR348" s="155" t="s">
        <v>254</v>
      </c>
      <c r="AT348" s="155" t="s">
        <v>460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2895</v>
      </c>
    </row>
    <row r="349" spans="2:65" s="1" customFormat="1" ht="19.5">
      <c r="B349" s="30"/>
      <c r="D349" s="157" t="s">
        <v>226</v>
      </c>
      <c r="F349" s="158" t="s">
        <v>718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2896</v>
      </c>
      <c r="H350" s="164">
        <v>3.8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80</v>
      </c>
      <c r="AY350" s="162" t="s">
        <v>219</v>
      </c>
    </row>
    <row r="351" spans="2:65" s="12" customFormat="1" ht="11.25">
      <c r="B351" s="161"/>
      <c r="D351" s="157" t="s">
        <v>303</v>
      </c>
      <c r="E351" s="162" t="s">
        <v>1</v>
      </c>
      <c r="F351" s="163" t="s">
        <v>2897</v>
      </c>
      <c r="H351" s="164">
        <v>3.8569999999999993</v>
      </c>
      <c r="I351" s="165"/>
      <c r="J351" s="165"/>
      <c r="M351" s="161"/>
      <c r="N351" s="166"/>
      <c r="X351" s="167"/>
      <c r="AT351" s="162" t="s">
        <v>303</v>
      </c>
      <c r="AU351" s="162" t="s">
        <v>93</v>
      </c>
      <c r="AV351" s="12" t="s">
        <v>93</v>
      </c>
      <c r="AW351" s="12" t="s">
        <v>5</v>
      </c>
      <c r="AX351" s="12" t="s">
        <v>87</v>
      </c>
      <c r="AY351" s="162" t="s">
        <v>219</v>
      </c>
    </row>
    <row r="352" spans="2:65" s="1" customFormat="1" ht="24.2" customHeight="1">
      <c r="B352" s="30"/>
      <c r="C352" s="178" t="s">
        <v>688</v>
      </c>
      <c r="D352" s="178" t="s">
        <v>460</v>
      </c>
      <c r="E352" s="179" t="s">
        <v>728</v>
      </c>
      <c r="F352" s="180" t="s">
        <v>729</v>
      </c>
      <c r="G352" s="181" t="s">
        <v>467</v>
      </c>
      <c r="H352" s="182">
        <v>1</v>
      </c>
      <c r="I352" s="183"/>
      <c r="J352" s="184"/>
      <c r="K352" s="185">
        <f>ROUND(P352*H352,2)</f>
        <v>0</v>
      </c>
      <c r="L352" s="184"/>
      <c r="M352" s="186"/>
      <c r="N352" s="187" t="s">
        <v>1</v>
      </c>
      <c r="O352" s="151" t="s">
        <v>43</v>
      </c>
      <c r="P352" s="152">
        <f>I352+J352</f>
        <v>0</v>
      </c>
      <c r="Q352" s="152">
        <f>ROUND(I352*H352,2)</f>
        <v>0</v>
      </c>
      <c r="R352" s="152">
        <f>ROUND(J352*H352,2)</f>
        <v>0</v>
      </c>
      <c r="T352" s="153">
        <f>S352*H352</f>
        <v>0</v>
      </c>
      <c r="U352" s="153">
        <v>4.4999999999999998E-2</v>
      </c>
      <c r="V352" s="153">
        <f>U352*H352</f>
        <v>4.4999999999999998E-2</v>
      </c>
      <c r="W352" s="153">
        <v>0</v>
      </c>
      <c r="X352" s="154">
        <f>W352*H352</f>
        <v>0</v>
      </c>
      <c r="AR352" s="155" t="s">
        <v>254</v>
      </c>
      <c r="AT352" s="155" t="s">
        <v>460</v>
      </c>
      <c r="AU352" s="155" t="s">
        <v>93</v>
      </c>
      <c r="AY352" s="15" t="s">
        <v>219</v>
      </c>
      <c r="BE352" s="156">
        <f>IF(O352="základní",K352,0)</f>
        <v>0</v>
      </c>
      <c r="BF352" s="156">
        <f>IF(O352="snížená",K352,0)</f>
        <v>0</v>
      </c>
      <c r="BG352" s="156">
        <f>IF(O352="zákl. přenesená",K352,0)</f>
        <v>0</v>
      </c>
      <c r="BH352" s="156">
        <f>IF(O352="sníž. přenesená",K352,0)</f>
        <v>0</v>
      </c>
      <c r="BI352" s="156">
        <f>IF(O352="nulová",K352,0)</f>
        <v>0</v>
      </c>
      <c r="BJ352" s="15" t="s">
        <v>87</v>
      </c>
      <c r="BK352" s="156">
        <f>ROUND(P352*H352,2)</f>
        <v>0</v>
      </c>
      <c r="BL352" s="15" t="s">
        <v>158</v>
      </c>
      <c r="BM352" s="155" t="s">
        <v>2898</v>
      </c>
    </row>
    <row r="353" spans="2:65" s="1" customFormat="1" ht="11.25">
      <c r="B353" s="30"/>
      <c r="D353" s="157" t="s">
        <v>226</v>
      </c>
      <c r="F353" s="158" t="s">
        <v>729</v>
      </c>
      <c r="I353" s="159"/>
      <c r="J353" s="159"/>
      <c r="M353" s="30"/>
      <c r="N353" s="160"/>
      <c r="X353" s="54"/>
      <c r="AT353" s="15" t="s">
        <v>226</v>
      </c>
      <c r="AU353" s="15" t="s">
        <v>93</v>
      </c>
    </row>
    <row r="354" spans="2:65" s="12" customFormat="1" ht="11.25">
      <c r="B354" s="161"/>
      <c r="D354" s="157" t="s">
        <v>303</v>
      </c>
      <c r="E354" s="162" t="s">
        <v>1</v>
      </c>
      <c r="F354" s="163" t="s">
        <v>87</v>
      </c>
      <c r="H354" s="164">
        <v>1</v>
      </c>
      <c r="I354" s="165"/>
      <c r="J354" s="165"/>
      <c r="M354" s="161"/>
      <c r="N354" s="166"/>
      <c r="X354" s="167"/>
      <c r="AT354" s="162" t="s">
        <v>303</v>
      </c>
      <c r="AU354" s="162" t="s">
        <v>93</v>
      </c>
      <c r="AV354" s="12" t="s">
        <v>93</v>
      </c>
      <c r="AW354" s="12" t="s">
        <v>5</v>
      </c>
      <c r="AX354" s="12" t="s">
        <v>87</v>
      </c>
      <c r="AY354" s="162" t="s">
        <v>219</v>
      </c>
    </row>
    <row r="355" spans="2:65" s="1" customFormat="1" ht="24.2" customHeight="1">
      <c r="B355" s="30"/>
      <c r="C355" s="178" t="s">
        <v>432</v>
      </c>
      <c r="D355" s="178" t="s">
        <v>460</v>
      </c>
      <c r="E355" s="179" t="s">
        <v>732</v>
      </c>
      <c r="F355" s="180" t="s">
        <v>733</v>
      </c>
      <c r="G355" s="181" t="s">
        <v>467</v>
      </c>
      <c r="H355" s="182">
        <v>1</v>
      </c>
      <c r="I355" s="183"/>
      <c r="J355" s="184"/>
      <c r="K355" s="185">
        <f>ROUND(P355*H355,2)</f>
        <v>0</v>
      </c>
      <c r="L355" s="184"/>
      <c r="M355" s="186"/>
      <c r="N355" s="187" t="s">
        <v>1</v>
      </c>
      <c r="O355" s="151" t="s">
        <v>43</v>
      </c>
      <c r="P355" s="152">
        <f>I355+J355</f>
        <v>0</v>
      </c>
      <c r="Q355" s="152">
        <f>ROUND(I355*H355,2)</f>
        <v>0</v>
      </c>
      <c r="R355" s="152">
        <f>ROUND(J355*H355,2)</f>
        <v>0</v>
      </c>
      <c r="T355" s="153">
        <f>S355*H355</f>
        <v>0</v>
      </c>
      <c r="U355" s="153">
        <v>5.6000000000000001E-2</v>
      </c>
      <c r="V355" s="153">
        <f>U355*H355</f>
        <v>5.6000000000000001E-2</v>
      </c>
      <c r="W355" s="153">
        <v>0</v>
      </c>
      <c r="X355" s="154">
        <f>W355*H355</f>
        <v>0</v>
      </c>
      <c r="AR355" s="155" t="s">
        <v>254</v>
      </c>
      <c r="AT355" s="155" t="s">
        <v>460</v>
      </c>
      <c r="AU355" s="155" t="s">
        <v>93</v>
      </c>
      <c r="AY355" s="15" t="s">
        <v>219</v>
      </c>
      <c r="BE355" s="156">
        <f>IF(O355="základní",K355,0)</f>
        <v>0</v>
      </c>
      <c r="BF355" s="156">
        <f>IF(O355="snížená",K355,0)</f>
        <v>0</v>
      </c>
      <c r="BG355" s="156">
        <f>IF(O355="zákl. přenesená",K355,0)</f>
        <v>0</v>
      </c>
      <c r="BH355" s="156">
        <f>IF(O355="sníž. přenesená",K355,0)</f>
        <v>0</v>
      </c>
      <c r="BI355" s="156">
        <f>IF(O355="nulová",K355,0)</f>
        <v>0</v>
      </c>
      <c r="BJ355" s="15" t="s">
        <v>87</v>
      </c>
      <c r="BK355" s="156">
        <f>ROUND(P355*H355,2)</f>
        <v>0</v>
      </c>
      <c r="BL355" s="15" t="s">
        <v>158</v>
      </c>
      <c r="BM355" s="155" t="s">
        <v>2899</v>
      </c>
    </row>
    <row r="356" spans="2:65" s="1" customFormat="1" ht="11.25">
      <c r="B356" s="30"/>
      <c r="D356" s="157" t="s">
        <v>226</v>
      </c>
      <c r="F356" s="158" t="s">
        <v>733</v>
      </c>
      <c r="I356" s="159"/>
      <c r="J356" s="159"/>
      <c r="M356" s="30"/>
      <c r="N356" s="160"/>
      <c r="X356" s="54"/>
      <c r="AT356" s="15" t="s">
        <v>226</v>
      </c>
      <c r="AU356" s="15" t="s">
        <v>93</v>
      </c>
    </row>
    <row r="357" spans="2:65" s="12" customFormat="1" ht="11.25">
      <c r="B357" s="161"/>
      <c r="D357" s="157" t="s">
        <v>303</v>
      </c>
      <c r="E357" s="162" t="s">
        <v>1</v>
      </c>
      <c r="F357" s="163" t="s">
        <v>87</v>
      </c>
      <c r="H357" s="164">
        <v>1</v>
      </c>
      <c r="I357" s="165"/>
      <c r="J357" s="165"/>
      <c r="M357" s="161"/>
      <c r="N357" s="166"/>
      <c r="X357" s="167"/>
      <c r="AT357" s="162" t="s">
        <v>303</v>
      </c>
      <c r="AU357" s="162" t="s">
        <v>93</v>
      </c>
      <c r="AV357" s="12" t="s">
        <v>93</v>
      </c>
      <c r="AW357" s="12" t="s">
        <v>5</v>
      </c>
      <c r="AX357" s="12" t="s">
        <v>87</v>
      </c>
      <c r="AY357" s="162" t="s">
        <v>219</v>
      </c>
    </row>
    <row r="358" spans="2:65" s="1" customFormat="1" ht="16.5" customHeight="1">
      <c r="B358" s="30"/>
      <c r="C358" s="178" t="s">
        <v>700</v>
      </c>
      <c r="D358" s="178" t="s">
        <v>460</v>
      </c>
      <c r="E358" s="179" t="s">
        <v>2147</v>
      </c>
      <c r="F358" s="180" t="s">
        <v>2148</v>
      </c>
      <c r="G358" s="181" t="s">
        <v>467</v>
      </c>
      <c r="H358" s="182">
        <v>2</v>
      </c>
      <c r="I358" s="183"/>
      <c r="J358" s="184"/>
      <c r="K358" s="185">
        <f>ROUND(P358*H358,2)</f>
        <v>0</v>
      </c>
      <c r="L358" s="184"/>
      <c r="M358" s="186"/>
      <c r="N358" s="187" t="s">
        <v>1</v>
      </c>
      <c r="O358" s="151" t="s">
        <v>43</v>
      </c>
      <c r="P358" s="152">
        <f>I358+J358</f>
        <v>0</v>
      </c>
      <c r="Q358" s="152">
        <f>ROUND(I358*H358,2)</f>
        <v>0</v>
      </c>
      <c r="R358" s="152">
        <f>ROUND(J358*H358,2)</f>
        <v>0</v>
      </c>
      <c r="T358" s="153">
        <f>S358*H358</f>
        <v>0</v>
      </c>
      <c r="U358" s="153">
        <v>5.4600000000000003E-2</v>
      </c>
      <c r="V358" s="153">
        <f>U358*H358</f>
        <v>0.10920000000000001</v>
      </c>
      <c r="W358" s="153">
        <v>0</v>
      </c>
      <c r="X358" s="154">
        <f>W358*H358</f>
        <v>0</v>
      </c>
      <c r="AR358" s="155" t="s">
        <v>254</v>
      </c>
      <c r="AT358" s="155" t="s">
        <v>460</v>
      </c>
      <c r="AU358" s="155" t="s">
        <v>93</v>
      </c>
      <c r="AY358" s="15" t="s">
        <v>219</v>
      </c>
      <c r="BE358" s="156">
        <f>IF(O358="základní",K358,0)</f>
        <v>0</v>
      </c>
      <c r="BF358" s="156">
        <f>IF(O358="snížená",K358,0)</f>
        <v>0</v>
      </c>
      <c r="BG358" s="156">
        <f>IF(O358="zákl. přenesená",K358,0)</f>
        <v>0</v>
      </c>
      <c r="BH358" s="156">
        <f>IF(O358="sníž. přenesená",K358,0)</f>
        <v>0</v>
      </c>
      <c r="BI358" s="156">
        <f>IF(O358="nulová",K358,0)</f>
        <v>0</v>
      </c>
      <c r="BJ358" s="15" t="s">
        <v>87</v>
      </c>
      <c r="BK358" s="156">
        <f>ROUND(P358*H358,2)</f>
        <v>0</v>
      </c>
      <c r="BL358" s="15" t="s">
        <v>158</v>
      </c>
      <c r="BM358" s="155" t="s">
        <v>2900</v>
      </c>
    </row>
    <row r="359" spans="2:65" s="1" customFormat="1" ht="11.25">
      <c r="B359" s="30"/>
      <c r="D359" s="157" t="s">
        <v>226</v>
      </c>
      <c r="F359" s="158" t="s">
        <v>2148</v>
      </c>
      <c r="I359" s="159"/>
      <c r="J359" s="159"/>
      <c r="M359" s="30"/>
      <c r="N359" s="160"/>
      <c r="X359" s="54"/>
      <c r="AT359" s="15" t="s">
        <v>226</v>
      </c>
      <c r="AU359" s="15" t="s">
        <v>93</v>
      </c>
    </row>
    <row r="360" spans="2:65" s="12" customFormat="1" ht="11.25">
      <c r="B360" s="161"/>
      <c r="D360" s="157" t="s">
        <v>303</v>
      </c>
      <c r="E360" s="162" t="s">
        <v>1</v>
      </c>
      <c r="F360" s="163" t="s">
        <v>93</v>
      </c>
      <c r="H360" s="164">
        <v>2</v>
      </c>
      <c r="I360" s="165"/>
      <c r="J360" s="165"/>
      <c r="M360" s="161"/>
      <c r="N360" s="166"/>
      <c r="X360" s="167"/>
      <c r="AT360" s="162" t="s">
        <v>303</v>
      </c>
      <c r="AU360" s="162" t="s">
        <v>93</v>
      </c>
      <c r="AV360" s="12" t="s">
        <v>93</v>
      </c>
      <c r="AW360" s="12" t="s">
        <v>5</v>
      </c>
      <c r="AX360" s="12" t="s">
        <v>87</v>
      </c>
      <c r="AY360" s="162" t="s">
        <v>219</v>
      </c>
    </row>
    <row r="361" spans="2:65" s="1" customFormat="1" ht="24.2" customHeight="1">
      <c r="B361" s="30"/>
      <c r="C361" s="178" t="s">
        <v>706</v>
      </c>
      <c r="D361" s="178" t="s">
        <v>460</v>
      </c>
      <c r="E361" s="179" t="s">
        <v>2901</v>
      </c>
      <c r="F361" s="180" t="s">
        <v>2902</v>
      </c>
      <c r="G361" s="181" t="s">
        <v>467</v>
      </c>
      <c r="H361" s="182">
        <v>1</v>
      </c>
      <c r="I361" s="183"/>
      <c r="J361" s="184"/>
      <c r="K361" s="185">
        <f>ROUND(P361*H361,2)</f>
        <v>0</v>
      </c>
      <c r="L361" s="184"/>
      <c r="M361" s="186"/>
      <c r="N361" s="187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5.6000000000000001E-2</v>
      </c>
      <c r="V361" s="153">
        <f>U361*H361</f>
        <v>5.6000000000000001E-2</v>
      </c>
      <c r="W361" s="153">
        <v>0</v>
      </c>
      <c r="X361" s="154">
        <f>W361*H361</f>
        <v>0</v>
      </c>
      <c r="AR361" s="155" t="s">
        <v>254</v>
      </c>
      <c r="AT361" s="155" t="s">
        <v>460</v>
      </c>
      <c r="AU361" s="155" t="s">
        <v>93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2903</v>
      </c>
    </row>
    <row r="362" spans="2:65" s="1" customFormat="1" ht="19.5">
      <c r="B362" s="30"/>
      <c r="D362" s="157" t="s">
        <v>226</v>
      </c>
      <c r="F362" s="158" t="s">
        <v>2902</v>
      </c>
      <c r="I362" s="159"/>
      <c r="J362" s="159"/>
      <c r="M362" s="30"/>
      <c r="N362" s="160"/>
      <c r="X362" s="54"/>
      <c r="AT362" s="15" t="s">
        <v>226</v>
      </c>
      <c r="AU362" s="15" t="s">
        <v>93</v>
      </c>
    </row>
    <row r="363" spans="2:65" s="12" customFormat="1" ht="11.25">
      <c r="B363" s="161"/>
      <c r="D363" s="157" t="s">
        <v>303</v>
      </c>
      <c r="E363" s="162" t="s">
        <v>1</v>
      </c>
      <c r="F363" s="163" t="s">
        <v>87</v>
      </c>
      <c r="H363" s="164">
        <v>1</v>
      </c>
      <c r="I363" s="165"/>
      <c r="J363" s="165"/>
      <c r="M363" s="161"/>
      <c r="N363" s="166"/>
      <c r="X363" s="167"/>
      <c r="AT363" s="162" t="s">
        <v>303</v>
      </c>
      <c r="AU363" s="162" t="s">
        <v>93</v>
      </c>
      <c r="AV363" s="12" t="s">
        <v>93</v>
      </c>
      <c r="AW363" s="12" t="s">
        <v>5</v>
      </c>
      <c r="AX363" s="12" t="s">
        <v>87</v>
      </c>
      <c r="AY363" s="162" t="s">
        <v>219</v>
      </c>
    </row>
    <row r="364" spans="2:65" s="1" customFormat="1" ht="24.2" customHeight="1">
      <c r="B364" s="30"/>
      <c r="C364" s="178" t="s">
        <v>710</v>
      </c>
      <c r="D364" s="178" t="s">
        <v>460</v>
      </c>
      <c r="E364" s="179" t="s">
        <v>736</v>
      </c>
      <c r="F364" s="180" t="s">
        <v>737</v>
      </c>
      <c r="G364" s="181" t="s">
        <v>467</v>
      </c>
      <c r="H364" s="182">
        <v>2</v>
      </c>
      <c r="I364" s="183"/>
      <c r="J364" s="184"/>
      <c r="K364" s="185">
        <f>ROUND(P364*H364,2)</f>
        <v>0</v>
      </c>
      <c r="L364" s="184"/>
      <c r="M364" s="186"/>
      <c r="N364" s="187" t="s">
        <v>1</v>
      </c>
      <c r="O364" s="151" t="s">
        <v>43</v>
      </c>
      <c r="P364" s="152">
        <f>I364+J364</f>
        <v>0</v>
      </c>
      <c r="Q364" s="152">
        <f>ROUND(I364*H364,2)</f>
        <v>0</v>
      </c>
      <c r="R364" s="152">
        <f>ROUND(J364*H364,2)</f>
        <v>0</v>
      </c>
      <c r="T364" s="153">
        <f>S364*H364</f>
        <v>0</v>
      </c>
      <c r="U364" s="153">
        <v>1.0999999999999999E-2</v>
      </c>
      <c r="V364" s="153">
        <f>U364*H364</f>
        <v>2.1999999999999999E-2</v>
      </c>
      <c r="W364" s="153">
        <v>0</v>
      </c>
      <c r="X364" s="154">
        <f>W364*H364</f>
        <v>0</v>
      </c>
      <c r="AR364" s="155" t="s">
        <v>254</v>
      </c>
      <c r="AT364" s="155" t="s">
        <v>460</v>
      </c>
      <c r="AU364" s="155" t="s">
        <v>93</v>
      </c>
      <c r="AY364" s="15" t="s">
        <v>219</v>
      </c>
      <c r="BE364" s="156">
        <f>IF(O364="základní",K364,0)</f>
        <v>0</v>
      </c>
      <c r="BF364" s="156">
        <f>IF(O364="snížená",K364,0)</f>
        <v>0</v>
      </c>
      <c r="BG364" s="156">
        <f>IF(O364="zákl. přenesená",K364,0)</f>
        <v>0</v>
      </c>
      <c r="BH364" s="156">
        <f>IF(O364="sníž. přenesená",K364,0)</f>
        <v>0</v>
      </c>
      <c r="BI364" s="156">
        <f>IF(O364="nulová",K364,0)</f>
        <v>0</v>
      </c>
      <c r="BJ364" s="15" t="s">
        <v>87</v>
      </c>
      <c r="BK364" s="156">
        <f>ROUND(P364*H364,2)</f>
        <v>0</v>
      </c>
      <c r="BL364" s="15" t="s">
        <v>158</v>
      </c>
      <c r="BM364" s="155" t="s">
        <v>2904</v>
      </c>
    </row>
    <row r="365" spans="2:65" s="1" customFormat="1" ht="19.5">
      <c r="B365" s="30"/>
      <c r="D365" s="157" t="s">
        <v>226</v>
      </c>
      <c r="F365" s="158" t="s">
        <v>737</v>
      </c>
      <c r="I365" s="159"/>
      <c r="J365" s="159"/>
      <c r="M365" s="30"/>
      <c r="N365" s="160"/>
      <c r="X365" s="54"/>
      <c r="AT365" s="15" t="s">
        <v>226</v>
      </c>
      <c r="AU365" s="15" t="s">
        <v>93</v>
      </c>
    </row>
    <row r="366" spans="2:65" s="12" customFormat="1" ht="11.25">
      <c r="B366" s="161"/>
      <c r="D366" s="157" t="s">
        <v>303</v>
      </c>
      <c r="E366" s="162" t="s">
        <v>1</v>
      </c>
      <c r="F366" s="163" t="s">
        <v>93</v>
      </c>
      <c r="H366" s="164">
        <v>2</v>
      </c>
      <c r="I366" s="165"/>
      <c r="J366" s="165"/>
      <c r="M366" s="161"/>
      <c r="N366" s="166"/>
      <c r="X366" s="167"/>
      <c r="AT366" s="162" t="s">
        <v>303</v>
      </c>
      <c r="AU366" s="162" t="s">
        <v>93</v>
      </c>
      <c r="AV366" s="12" t="s">
        <v>93</v>
      </c>
      <c r="AW366" s="12" t="s">
        <v>5</v>
      </c>
      <c r="AX366" s="12" t="s">
        <v>87</v>
      </c>
      <c r="AY366" s="162" t="s">
        <v>219</v>
      </c>
    </row>
    <row r="367" spans="2:65" s="1" customFormat="1" ht="24.2" customHeight="1">
      <c r="B367" s="30"/>
      <c r="C367" s="142" t="s">
        <v>716</v>
      </c>
      <c r="D367" s="142" t="s">
        <v>220</v>
      </c>
      <c r="E367" s="143" t="s">
        <v>754</v>
      </c>
      <c r="F367" s="144" t="s">
        <v>755</v>
      </c>
      <c r="G367" s="145" t="s">
        <v>370</v>
      </c>
      <c r="H367" s="146">
        <v>60</v>
      </c>
      <c r="I367" s="147"/>
      <c r="J367" s="147"/>
      <c r="K367" s="148">
        <f>ROUND(P367*H367,2)</f>
        <v>0</v>
      </c>
      <c r="L367" s="149"/>
      <c r="M367" s="30"/>
      <c r="N367" s="150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0</v>
      </c>
      <c r="V367" s="153">
        <f>U367*H367</f>
        <v>0</v>
      </c>
      <c r="W367" s="153">
        <v>0</v>
      </c>
      <c r="X367" s="154">
        <f>W367*H367</f>
        <v>0</v>
      </c>
      <c r="AR367" s="155" t="s">
        <v>158</v>
      </c>
      <c r="AT367" s="155" t="s">
        <v>220</v>
      </c>
      <c r="AU367" s="155" t="s">
        <v>93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2905</v>
      </c>
    </row>
    <row r="368" spans="2:65" s="1" customFormat="1" ht="19.5">
      <c r="B368" s="30"/>
      <c r="D368" s="157" t="s">
        <v>226</v>
      </c>
      <c r="F368" s="158" t="s">
        <v>757</v>
      </c>
      <c r="I368" s="159"/>
      <c r="J368" s="159"/>
      <c r="M368" s="30"/>
      <c r="N368" s="160"/>
      <c r="X368" s="54"/>
      <c r="AT368" s="15" t="s">
        <v>226</v>
      </c>
      <c r="AU368" s="15" t="s">
        <v>93</v>
      </c>
    </row>
    <row r="369" spans="2:65" s="12" customFormat="1" ht="11.25">
      <c r="B369" s="161"/>
      <c r="D369" s="157" t="s">
        <v>303</v>
      </c>
      <c r="E369" s="162" t="s">
        <v>1</v>
      </c>
      <c r="F369" s="163" t="s">
        <v>432</v>
      </c>
      <c r="H369" s="164">
        <v>60</v>
      </c>
      <c r="I369" s="165"/>
      <c r="J369" s="165"/>
      <c r="M369" s="161"/>
      <c r="N369" s="166"/>
      <c r="X369" s="167"/>
      <c r="AT369" s="162" t="s">
        <v>303</v>
      </c>
      <c r="AU369" s="162" t="s">
        <v>93</v>
      </c>
      <c r="AV369" s="12" t="s">
        <v>93</v>
      </c>
      <c r="AW369" s="12" t="s">
        <v>5</v>
      </c>
      <c r="AX369" s="12" t="s">
        <v>87</v>
      </c>
      <c r="AY369" s="162" t="s">
        <v>219</v>
      </c>
    </row>
    <row r="370" spans="2:65" s="1" customFormat="1" ht="37.9" customHeight="1">
      <c r="B370" s="30"/>
      <c r="C370" s="178" t="s">
        <v>722</v>
      </c>
      <c r="D370" s="178" t="s">
        <v>460</v>
      </c>
      <c r="E370" s="179" t="s">
        <v>760</v>
      </c>
      <c r="F370" s="180" t="s">
        <v>761</v>
      </c>
      <c r="G370" s="181" t="s">
        <v>370</v>
      </c>
      <c r="H370" s="182">
        <v>61.8</v>
      </c>
      <c r="I370" s="183"/>
      <c r="J370" s="184"/>
      <c r="K370" s="185">
        <f>ROUND(P370*H370,2)</f>
        <v>0</v>
      </c>
      <c r="L370" s="184"/>
      <c r="M370" s="186"/>
      <c r="N370" s="187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3.5E-4</v>
      </c>
      <c r="V370" s="153">
        <f>U370*H370</f>
        <v>2.163E-2</v>
      </c>
      <c r="W370" s="153">
        <v>0</v>
      </c>
      <c r="X370" s="154">
        <f>W370*H370</f>
        <v>0</v>
      </c>
      <c r="AR370" s="155" t="s">
        <v>254</v>
      </c>
      <c r="AT370" s="155" t="s">
        <v>460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2906</v>
      </c>
    </row>
    <row r="371" spans="2:65" s="1" customFormat="1" ht="19.5">
      <c r="B371" s="30"/>
      <c r="D371" s="157" t="s">
        <v>226</v>
      </c>
      <c r="F371" s="158" t="s">
        <v>761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2" customFormat="1" ht="11.25">
      <c r="B372" s="161"/>
      <c r="D372" s="157" t="s">
        <v>303</v>
      </c>
      <c r="E372" s="162" t="s">
        <v>1</v>
      </c>
      <c r="F372" s="163" t="s">
        <v>432</v>
      </c>
      <c r="H372" s="164">
        <v>60</v>
      </c>
      <c r="I372" s="165"/>
      <c r="J372" s="165"/>
      <c r="M372" s="161"/>
      <c r="N372" s="166"/>
      <c r="X372" s="167"/>
      <c r="AT372" s="162" t="s">
        <v>303</v>
      </c>
      <c r="AU372" s="162" t="s">
        <v>93</v>
      </c>
      <c r="AV372" s="12" t="s">
        <v>93</v>
      </c>
      <c r="AW372" s="12" t="s">
        <v>5</v>
      </c>
      <c r="AX372" s="12" t="s">
        <v>80</v>
      </c>
      <c r="AY372" s="162" t="s">
        <v>219</v>
      </c>
    </row>
    <row r="373" spans="2:65" s="12" customFormat="1" ht="11.25">
      <c r="B373" s="161"/>
      <c r="D373" s="157" t="s">
        <v>303</v>
      </c>
      <c r="E373" s="162" t="s">
        <v>1</v>
      </c>
      <c r="F373" s="163" t="s">
        <v>2907</v>
      </c>
      <c r="H373" s="164">
        <v>61.800000000000004</v>
      </c>
      <c r="I373" s="165"/>
      <c r="J373" s="165"/>
      <c r="M373" s="161"/>
      <c r="N373" s="166"/>
      <c r="X373" s="167"/>
      <c r="AT373" s="162" t="s">
        <v>303</v>
      </c>
      <c r="AU373" s="162" t="s">
        <v>93</v>
      </c>
      <c r="AV373" s="12" t="s">
        <v>93</v>
      </c>
      <c r="AW373" s="12" t="s">
        <v>5</v>
      </c>
      <c r="AX373" s="12" t="s">
        <v>87</v>
      </c>
      <c r="AY373" s="162" t="s">
        <v>219</v>
      </c>
    </row>
    <row r="374" spans="2:65" s="1" customFormat="1" ht="24.2" customHeight="1">
      <c r="B374" s="30"/>
      <c r="C374" s="142" t="s">
        <v>727</v>
      </c>
      <c r="D374" s="142" t="s">
        <v>220</v>
      </c>
      <c r="E374" s="143" t="s">
        <v>765</v>
      </c>
      <c r="F374" s="144" t="s">
        <v>766</v>
      </c>
      <c r="G374" s="145" t="s">
        <v>467</v>
      </c>
      <c r="H374" s="146">
        <v>2</v>
      </c>
      <c r="I374" s="147"/>
      <c r="J374" s="147"/>
      <c r="K374" s="148">
        <f>ROUND(P374*H374,2)</f>
        <v>0</v>
      </c>
      <c r="L374" s="149"/>
      <c r="M374" s="30"/>
      <c r="N374" s="150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8.7419999999999998E-2</v>
      </c>
      <c r="V374" s="153">
        <f>U374*H374</f>
        <v>0.17484</v>
      </c>
      <c r="W374" s="153">
        <v>0</v>
      </c>
      <c r="X374" s="154">
        <f>W374*H374</f>
        <v>0</v>
      </c>
      <c r="AR374" s="155" t="s">
        <v>158</v>
      </c>
      <c r="AT374" s="155" t="s">
        <v>220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158</v>
      </c>
      <c r="BM374" s="155" t="s">
        <v>2908</v>
      </c>
    </row>
    <row r="375" spans="2:65" s="1" customFormat="1" ht="19.5">
      <c r="B375" s="30"/>
      <c r="D375" s="157" t="s">
        <v>226</v>
      </c>
      <c r="F375" s="158" t="s">
        <v>768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" customFormat="1" ht="16.5" customHeight="1">
      <c r="B376" s="30"/>
      <c r="C376" s="178" t="s">
        <v>731</v>
      </c>
      <c r="D376" s="178" t="s">
        <v>460</v>
      </c>
      <c r="E376" s="179" t="s">
        <v>782</v>
      </c>
      <c r="F376" s="180" t="s">
        <v>783</v>
      </c>
      <c r="G376" s="181" t="s">
        <v>467</v>
      </c>
      <c r="H376" s="182">
        <v>1</v>
      </c>
      <c r="I376" s="183"/>
      <c r="J376" s="184"/>
      <c r="K376" s="185">
        <f>ROUND(P376*H376,2)</f>
        <v>0</v>
      </c>
      <c r="L376" s="184"/>
      <c r="M376" s="186"/>
      <c r="N376" s="187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5.0999999999999997E-2</v>
      </c>
      <c r="V376" s="153">
        <f>U376*H376</f>
        <v>5.0999999999999997E-2</v>
      </c>
      <c r="W376" s="153">
        <v>0</v>
      </c>
      <c r="X376" s="154">
        <f>W376*H376</f>
        <v>0</v>
      </c>
      <c r="AR376" s="155" t="s">
        <v>254</v>
      </c>
      <c r="AT376" s="155" t="s">
        <v>460</v>
      </c>
      <c r="AU376" s="155" t="s">
        <v>93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2909</v>
      </c>
    </row>
    <row r="377" spans="2:65" s="1" customFormat="1" ht="11.25">
      <c r="B377" s="30"/>
      <c r="D377" s="157" t="s">
        <v>226</v>
      </c>
      <c r="F377" s="158" t="s">
        <v>783</v>
      </c>
      <c r="I377" s="159"/>
      <c r="J377" s="159"/>
      <c r="M377" s="30"/>
      <c r="N377" s="160"/>
      <c r="X377" s="54"/>
      <c r="AT377" s="15" t="s">
        <v>226</v>
      </c>
      <c r="AU377" s="15" t="s">
        <v>93</v>
      </c>
    </row>
    <row r="378" spans="2:65" s="1" customFormat="1" ht="16.5" customHeight="1">
      <c r="B378" s="30"/>
      <c r="C378" s="178" t="s">
        <v>735</v>
      </c>
      <c r="D378" s="178" t="s">
        <v>460</v>
      </c>
      <c r="E378" s="179" t="s">
        <v>774</v>
      </c>
      <c r="F378" s="180" t="s">
        <v>775</v>
      </c>
      <c r="G378" s="181" t="s">
        <v>467</v>
      </c>
      <c r="H378" s="182">
        <v>1</v>
      </c>
      <c r="I378" s="183"/>
      <c r="J378" s="184"/>
      <c r="K378" s="185">
        <f>ROUND(P378*H378,2)</f>
        <v>0</v>
      </c>
      <c r="L378" s="184"/>
      <c r="M378" s="186"/>
      <c r="N378" s="187" t="s">
        <v>1</v>
      </c>
      <c r="O378" s="151" t="s">
        <v>43</v>
      </c>
      <c r="P378" s="152">
        <f>I378+J378</f>
        <v>0</v>
      </c>
      <c r="Q378" s="152">
        <f>ROUND(I378*H378,2)</f>
        <v>0</v>
      </c>
      <c r="R378" s="152">
        <f>ROUND(J378*H378,2)</f>
        <v>0</v>
      </c>
      <c r="T378" s="153">
        <f>S378*H378</f>
        <v>0</v>
      </c>
      <c r="U378" s="153">
        <v>0.04</v>
      </c>
      <c r="V378" s="153">
        <f>U378*H378</f>
        <v>0.04</v>
      </c>
      <c r="W378" s="153">
        <v>0</v>
      </c>
      <c r="X378" s="154">
        <f>W378*H378</f>
        <v>0</v>
      </c>
      <c r="AR378" s="155" t="s">
        <v>254</v>
      </c>
      <c r="AT378" s="155" t="s">
        <v>460</v>
      </c>
      <c r="AU378" s="155" t="s">
        <v>93</v>
      </c>
      <c r="AY378" s="15" t="s">
        <v>219</v>
      </c>
      <c r="BE378" s="156">
        <f>IF(O378="základní",K378,0)</f>
        <v>0</v>
      </c>
      <c r="BF378" s="156">
        <f>IF(O378="snížená",K378,0)</f>
        <v>0</v>
      </c>
      <c r="BG378" s="156">
        <f>IF(O378="zákl. přenesená",K378,0)</f>
        <v>0</v>
      </c>
      <c r="BH378" s="156">
        <f>IF(O378="sníž. přenesená",K378,0)</f>
        <v>0</v>
      </c>
      <c r="BI378" s="156">
        <f>IF(O378="nulová",K378,0)</f>
        <v>0</v>
      </c>
      <c r="BJ378" s="15" t="s">
        <v>87</v>
      </c>
      <c r="BK378" s="156">
        <f>ROUND(P378*H378,2)</f>
        <v>0</v>
      </c>
      <c r="BL378" s="15" t="s">
        <v>158</v>
      </c>
      <c r="BM378" s="155" t="s">
        <v>2910</v>
      </c>
    </row>
    <row r="379" spans="2:65" s="1" customFormat="1" ht="11.25">
      <c r="B379" s="30"/>
      <c r="D379" s="157" t="s">
        <v>226</v>
      </c>
      <c r="F379" s="158" t="s">
        <v>775</v>
      </c>
      <c r="I379" s="159"/>
      <c r="J379" s="159"/>
      <c r="M379" s="30"/>
      <c r="N379" s="160"/>
      <c r="X379" s="54"/>
      <c r="AT379" s="15" t="s">
        <v>226</v>
      </c>
      <c r="AU379" s="15" t="s">
        <v>93</v>
      </c>
    </row>
    <row r="380" spans="2:65" s="1" customFormat="1" ht="24.2" customHeight="1">
      <c r="B380" s="30"/>
      <c r="C380" s="178" t="s">
        <v>740</v>
      </c>
      <c r="D380" s="178" t="s">
        <v>460</v>
      </c>
      <c r="E380" s="179" t="s">
        <v>795</v>
      </c>
      <c r="F380" s="180" t="s">
        <v>796</v>
      </c>
      <c r="G380" s="181" t="s">
        <v>467</v>
      </c>
      <c r="H380" s="182">
        <v>2</v>
      </c>
      <c r="I380" s="183"/>
      <c r="J380" s="184"/>
      <c r="K380" s="185">
        <f>ROUND(P380*H380,2)</f>
        <v>0</v>
      </c>
      <c r="L380" s="184"/>
      <c r="M380" s="186"/>
      <c r="N380" s="187" t="s">
        <v>1</v>
      </c>
      <c r="O380" s="151" t="s">
        <v>43</v>
      </c>
      <c r="P380" s="152">
        <f>I380+J380</f>
        <v>0</v>
      </c>
      <c r="Q380" s="152">
        <f>ROUND(I380*H380,2)</f>
        <v>0</v>
      </c>
      <c r="R380" s="152">
        <f>ROUND(J380*H380,2)</f>
        <v>0</v>
      </c>
      <c r="T380" s="153">
        <f>S380*H380</f>
        <v>0</v>
      </c>
      <c r="U380" s="153">
        <v>2E-3</v>
      </c>
      <c r="V380" s="153">
        <f>U380*H380</f>
        <v>4.0000000000000001E-3</v>
      </c>
      <c r="W380" s="153">
        <v>0</v>
      </c>
      <c r="X380" s="154">
        <f>W380*H380</f>
        <v>0</v>
      </c>
      <c r="AR380" s="155" t="s">
        <v>254</v>
      </c>
      <c r="AT380" s="155" t="s">
        <v>460</v>
      </c>
      <c r="AU380" s="155" t="s">
        <v>93</v>
      </c>
      <c r="AY380" s="15" t="s">
        <v>219</v>
      </c>
      <c r="BE380" s="156">
        <f>IF(O380="základní",K380,0)</f>
        <v>0</v>
      </c>
      <c r="BF380" s="156">
        <f>IF(O380="snížená",K380,0)</f>
        <v>0</v>
      </c>
      <c r="BG380" s="156">
        <f>IF(O380="zákl. přenesená",K380,0)</f>
        <v>0</v>
      </c>
      <c r="BH380" s="156">
        <f>IF(O380="sníž. přenesená",K380,0)</f>
        <v>0</v>
      </c>
      <c r="BI380" s="156">
        <f>IF(O380="nulová",K380,0)</f>
        <v>0</v>
      </c>
      <c r="BJ380" s="15" t="s">
        <v>87</v>
      </c>
      <c r="BK380" s="156">
        <f>ROUND(P380*H380,2)</f>
        <v>0</v>
      </c>
      <c r="BL380" s="15" t="s">
        <v>158</v>
      </c>
      <c r="BM380" s="155" t="s">
        <v>2911</v>
      </c>
    </row>
    <row r="381" spans="2:65" s="1" customFormat="1" ht="11.25">
      <c r="B381" s="30"/>
      <c r="D381" s="157" t="s">
        <v>226</v>
      </c>
      <c r="F381" s="158" t="s">
        <v>796</v>
      </c>
      <c r="I381" s="159"/>
      <c r="J381" s="159"/>
      <c r="M381" s="30"/>
      <c r="N381" s="160"/>
      <c r="X381" s="54"/>
      <c r="AT381" s="15" t="s">
        <v>226</v>
      </c>
      <c r="AU381" s="15" t="s">
        <v>93</v>
      </c>
    </row>
    <row r="382" spans="2:65" s="12" customFormat="1" ht="11.25">
      <c r="B382" s="161"/>
      <c r="D382" s="157" t="s">
        <v>303</v>
      </c>
      <c r="E382" s="162" t="s">
        <v>1</v>
      </c>
      <c r="F382" s="163" t="s">
        <v>93</v>
      </c>
      <c r="H382" s="164">
        <v>2</v>
      </c>
      <c r="I382" s="165"/>
      <c r="J382" s="165"/>
      <c r="M382" s="161"/>
      <c r="N382" s="166"/>
      <c r="X382" s="167"/>
      <c r="AT382" s="162" t="s">
        <v>303</v>
      </c>
      <c r="AU382" s="162" t="s">
        <v>93</v>
      </c>
      <c r="AV382" s="12" t="s">
        <v>93</v>
      </c>
      <c r="AW382" s="12" t="s">
        <v>5</v>
      </c>
      <c r="AX382" s="12" t="s">
        <v>87</v>
      </c>
      <c r="AY382" s="162" t="s">
        <v>219</v>
      </c>
    </row>
    <row r="383" spans="2:65" s="1" customFormat="1" ht="24.2" customHeight="1">
      <c r="B383" s="30"/>
      <c r="C383" s="142" t="s">
        <v>744</v>
      </c>
      <c r="D383" s="142" t="s">
        <v>220</v>
      </c>
      <c r="E383" s="143" t="s">
        <v>804</v>
      </c>
      <c r="F383" s="144" t="s">
        <v>805</v>
      </c>
      <c r="G383" s="145" t="s">
        <v>467</v>
      </c>
      <c r="H383" s="146">
        <v>3</v>
      </c>
      <c r="I383" s="147"/>
      <c r="J383" s="147"/>
      <c r="K383" s="148">
        <f>ROUND(P383*H383,2)</f>
        <v>0</v>
      </c>
      <c r="L383" s="149"/>
      <c r="M383" s="30"/>
      <c r="N383" s="150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1.0189999999999999E-2</v>
      </c>
      <c r="V383" s="153">
        <f>U383*H383</f>
        <v>3.057E-2</v>
      </c>
      <c r="W383" s="153">
        <v>0</v>
      </c>
      <c r="X383" s="154">
        <f>W383*H383</f>
        <v>0</v>
      </c>
      <c r="AR383" s="155" t="s">
        <v>158</v>
      </c>
      <c r="AT383" s="155" t="s">
        <v>220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2912</v>
      </c>
    </row>
    <row r="384" spans="2:65" s="1" customFormat="1" ht="11.25">
      <c r="B384" s="30"/>
      <c r="D384" s="157" t="s">
        <v>226</v>
      </c>
      <c r="F384" s="158" t="s">
        <v>805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2" customFormat="1" ht="11.25">
      <c r="B385" s="161"/>
      <c r="D385" s="157" t="s">
        <v>303</v>
      </c>
      <c r="E385" s="162" t="s">
        <v>1</v>
      </c>
      <c r="F385" s="163" t="s">
        <v>2258</v>
      </c>
      <c r="H385" s="164">
        <v>3</v>
      </c>
      <c r="I385" s="165"/>
      <c r="J385" s="165"/>
      <c r="M385" s="161"/>
      <c r="N385" s="166"/>
      <c r="X385" s="167"/>
      <c r="AT385" s="162" t="s">
        <v>303</v>
      </c>
      <c r="AU385" s="162" t="s">
        <v>93</v>
      </c>
      <c r="AV385" s="12" t="s">
        <v>93</v>
      </c>
      <c r="AW385" s="12" t="s">
        <v>5</v>
      </c>
      <c r="AX385" s="12" t="s">
        <v>87</v>
      </c>
      <c r="AY385" s="162" t="s">
        <v>219</v>
      </c>
    </row>
    <row r="386" spans="2:65" s="1" customFormat="1" ht="16.5" customHeight="1">
      <c r="B386" s="30"/>
      <c r="C386" s="178" t="s">
        <v>749</v>
      </c>
      <c r="D386" s="178" t="s">
        <v>460</v>
      </c>
      <c r="E386" s="179" t="s">
        <v>815</v>
      </c>
      <c r="F386" s="180" t="s">
        <v>816</v>
      </c>
      <c r="G386" s="181" t="s">
        <v>467</v>
      </c>
      <c r="H386" s="182">
        <v>1</v>
      </c>
      <c r="I386" s="183"/>
      <c r="J386" s="184"/>
      <c r="K386" s="185">
        <f>ROUND(P386*H386,2)</f>
        <v>0</v>
      </c>
      <c r="L386" s="184"/>
      <c r="M386" s="186"/>
      <c r="N386" s="187" t="s">
        <v>1</v>
      </c>
      <c r="O386" s="151" t="s">
        <v>43</v>
      </c>
      <c r="P386" s="152">
        <f>I386+J386</f>
        <v>0</v>
      </c>
      <c r="Q386" s="152">
        <f>ROUND(I386*H386,2)</f>
        <v>0</v>
      </c>
      <c r="R386" s="152">
        <f>ROUND(J386*H386,2)</f>
        <v>0</v>
      </c>
      <c r="T386" s="153">
        <f>S386*H386</f>
        <v>0</v>
      </c>
      <c r="U386" s="153">
        <v>0.26200000000000001</v>
      </c>
      <c r="V386" s="153">
        <f>U386*H386</f>
        <v>0.26200000000000001</v>
      </c>
      <c r="W386" s="153">
        <v>0</v>
      </c>
      <c r="X386" s="154">
        <f>W386*H386</f>
        <v>0</v>
      </c>
      <c r="AR386" s="155" t="s">
        <v>254</v>
      </c>
      <c r="AT386" s="155" t="s">
        <v>460</v>
      </c>
      <c r="AU386" s="155" t="s">
        <v>93</v>
      </c>
      <c r="AY386" s="15" t="s">
        <v>219</v>
      </c>
      <c r="BE386" s="156">
        <f>IF(O386="základní",K386,0)</f>
        <v>0</v>
      </c>
      <c r="BF386" s="156">
        <f>IF(O386="snížená",K386,0)</f>
        <v>0</v>
      </c>
      <c r="BG386" s="156">
        <f>IF(O386="zákl. přenesená",K386,0)</f>
        <v>0</v>
      </c>
      <c r="BH386" s="156">
        <f>IF(O386="sníž. přenesená",K386,0)</f>
        <v>0</v>
      </c>
      <c r="BI386" s="156">
        <f>IF(O386="nulová",K386,0)</f>
        <v>0</v>
      </c>
      <c r="BJ386" s="15" t="s">
        <v>87</v>
      </c>
      <c r="BK386" s="156">
        <f>ROUND(P386*H386,2)</f>
        <v>0</v>
      </c>
      <c r="BL386" s="15" t="s">
        <v>158</v>
      </c>
      <c r="BM386" s="155" t="s">
        <v>2913</v>
      </c>
    </row>
    <row r="387" spans="2:65" s="1" customFormat="1" ht="11.25">
      <c r="B387" s="30"/>
      <c r="D387" s="157" t="s">
        <v>226</v>
      </c>
      <c r="F387" s="158" t="s">
        <v>816</v>
      </c>
      <c r="I387" s="159"/>
      <c r="J387" s="159"/>
      <c r="M387" s="30"/>
      <c r="N387" s="160"/>
      <c r="X387" s="54"/>
      <c r="AT387" s="15" t="s">
        <v>226</v>
      </c>
      <c r="AU387" s="15" t="s">
        <v>93</v>
      </c>
    </row>
    <row r="388" spans="2:65" s="12" customFormat="1" ht="11.25">
      <c r="B388" s="161"/>
      <c r="D388" s="157" t="s">
        <v>303</v>
      </c>
      <c r="E388" s="162" t="s">
        <v>1</v>
      </c>
      <c r="F388" s="163" t="s">
        <v>87</v>
      </c>
      <c r="H388" s="164">
        <v>1</v>
      </c>
      <c r="I388" s="165"/>
      <c r="J388" s="165"/>
      <c r="M388" s="161"/>
      <c r="N388" s="166"/>
      <c r="X388" s="167"/>
      <c r="AT388" s="162" t="s">
        <v>303</v>
      </c>
      <c r="AU388" s="162" t="s">
        <v>93</v>
      </c>
      <c r="AV388" s="12" t="s">
        <v>93</v>
      </c>
      <c r="AW388" s="12" t="s">
        <v>5</v>
      </c>
      <c r="AX388" s="12" t="s">
        <v>87</v>
      </c>
      <c r="AY388" s="162" t="s">
        <v>219</v>
      </c>
    </row>
    <row r="389" spans="2:65" s="1" customFormat="1" ht="16.5" customHeight="1">
      <c r="B389" s="30"/>
      <c r="C389" s="178" t="s">
        <v>753</v>
      </c>
      <c r="D389" s="178" t="s">
        <v>460</v>
      </c>
      <c r="E389" s="179" t="s">
        <v>2914</v>
      </c>
      <c r="F389" s="180" t="s">
        <v>2915</v>
      </c>
      <c r="G389" s="181" t="s">
        <v>467</v>
      </c>
      <c r="H389" s="182">
        <v>2</v>
      </c>
      <c r="I389" s="183"/>
      <c r="J389" s="184"/>
      <c r="K389" s="185">
        <f>ROUND(P389*H389,2)</f>
        <v>0</v>
      </c>
      <c r="L389" s="184"/>
      <c r="M389" s="186"/>
      <c r="N389" s="187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0.52600000000000002</v>
      </c>
      <c r="V389" s="153">
        <f>U389*H389</f>
        <v>1.052</v>
      </c>
      <c r="W389" s="153">
        <v>0</v>
      </c>
      <c r="X389" s="154">
        <f>W389*H389</f>
        <v>0</v>
      </c>
      <c r="AR389" s="155" t="s">
        <v>254</v>
      </c>
      <c r="AT389" s="155" t="s">
        <v>460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2916</v>
      </c>
    </row>
    <row r="390" spans="2:65" s="1" customFormat="1" ht="11.25">
      <c r="B390" s="30"/>
      <c r="D390" s="157" t="s">
        <v>226</v>
      </c>
      <c r="F390" s="158" t="s">
        <v>2915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" customFormat="1" ht="24.2" customHeight="1">
      <c r="B391" s="30"/>
      <c r="C391" s="142" t="s">
        <v>759</v>
      </c>
      <c r="D391" s="142" t="s">
        <v>220</v>
      </c>
      <c r="E391" s="143" t="s">
        <v>831</v>
      </c>
      <c r="F391" s="144" t="s">
        <v>832</v>
      </c>
      <c r="G391" s="145" t="s">
        <v>467</v>
      </c>
      <c r="H391" s="146">
        <v>3</v>
      </c>
      <c r="I391" s="147"/>
      <c r="J391" s="147"/>
      <c r="K391" s="148">
        <f>ROUND(P391*H391,2)</f>
        <v>0</v>
      </c>
      <c r="L391" s="149"/>
      <c r="M391" s="30"/>
      <c r="N391" s="150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1.248E-2</v>
      </c>
      <c r="V391" s="153">
        <f>U391*H391</f>
        <v>3.7440000000000001E-2</v>
      </c>
      <c r="W391" s="153">
        <v>0</v>
      </c>
      <c r="X391" s="154">
        <f>W391*H391</f>
        <v>0</v>
      </c>
      <c r="AR391" s="155" t="s">
        <v>158</v>
      </c>
      <c r="AT391" s="155" t="s">
        <v>220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2917</v>
      </c>
    </row>
    <row r="392" spans="2:65" s="1" customFormat="1" ht="11.25">
      <c r="B392" s="30"/>
      <c r="D392" s="157" t="s">
        <v>226</v>
      </c>
      <c r="F392" s="158" t="s">
        <v>832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2" customFormat="1" ht="11.25">
      <c r="B393" s="161"/>
      <c r="D393" s="157" t="s">
        <v>303</v>
      </c>
      <c r="E393" s="162" t="s">
        <v>1</v>
      </c>
      <c r="F393" s="163" t="s">
        <v>2258</v>
      </c>
      <c r="H393" s="164">
        <v>3</v>
      </c>
      <c r="I393" s="165"/>
      <c r="J393" s="165"/>
      <c r="M393" s="161"/>
      <c r="N393" s="166"/>
      <c r="X393" s="167"/>
      <c r="AT393" s="162" t="s">
        <v>303</v>
      </c>
      <c r="AU393" s="162" t="s">
        <v>93</v>
      </c>
      <c r="AV393" s="12" t="s">
        <v>93</v>
      </c>
      <c r="AW393" s="12" t="s">
        <v>5</v>
      </c>
      <c r="AX393" s="12" t="s">
        <v>87</v>
      </c>
      <c r="AY393" s="162" t="s">
        <v>219</v>
      </c>
    </row>
    <row r="394" spans="2:65" s="1" customFormat="1" ht="24.2" customHeight="1">
      <c r="B394" s="30"/>
      <c r="C394" s="178" t="s">
        <v>764</v>
      </c>
      <c r="D394" s="178" t="s">
        <v>460</v>
      </c>
      <c r="E394" s="179" t="s">
        <v>835</v>
      </c>
      <c r="F394" s="180" t="s">
        <v>836</v>
      </c>
      <c r="G394" s="181" t="s">
        <v>467</v>
      </c>
      <c r="H394" s="182">
        <v>3</v>
      </c>
      <c r="I394" s="183"/>
      <c r="J394" s="184"/>
      <c r="K394" s="185">
        <f>ROUND(P394*H394,2)</f>
        <v>0</v>
      </c>
      <c r="L394" s="184"/>
      <c r="M394" s="186"/>
      <c r="N394" s="187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0.56999999999999995</v>
      </c>
      <c r="V394" s="153">
        <f>U394*H394</f>
        <v>1.71</v>
      </c>
      <c r="W394" s="153">
        <v>0</v>
      </c>
      <c r="X394" s="154">
        <f>W394*H394</f>
        <v>0</v>
      </c>
      <c r="AR394" s="155" t="s">
        <v>254</v>
      </c>
      <c r="AT394" s="155" t="s">
        <v>460</v>
      </c>
      <c r="AU394" s="155" t="s">
        <v>93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2918</v>
      </c>
    </row>
    <row r="395" spans="2:65" s="1" customFormat="1" ht="19.5">
      <c r="B395" s="30"/>
      <c r="D395" s="157" t="s">
        <v>226</v>
      </c>
      <c r="F395" s="158" t="s">
        <v>836</v>
      </c>
      <c r="I395" s="159"/>
      <c r="J395" s="159"/>
      <c r="M395" s="30"/>
      <c r="N395" s="160"/>
      <c r="X395" s="54"/>
      <c r="AT395" s="15" t="s">
        <v>226</v>
      </c>
      <c r="AU395" s="15" t="s">
        <v>93</v>
      </c>
    </row>
    <row r="396" spans="2:65" s="12" customFormat="1" ht="11.25">
      <c r="B396" s="161"/>
      <c r="D396" s="157" t="s">
        <v>303</v>
      </c>
      <c r="E396" s="162" t="s">
        <v>1</v>
      </c>
      <c r="F396" s="163" t="s">
        <v>2258</v>
      </c>
      <c r="H396" s="164">
        <v>3</v>
      </c>
      <c r="I396" s="165"/>
      <c r="J396" s="165"/>
      <c r="M396" s="161"/>
      <c r="N396" s="166"/>
      <c r="X396" s="167"/>
      <c r="AT396" s="162" t="s">
        <v>303</v>
      </c>
      <c r="AU396" s="162" t="s">
        <v>93</v>
      </c>
      <c r="AV396" s="12" t="s">
        <v>93</v>
      </c>
      <c r="AW396" s="12" t="s">
        <v>5</v>
      </c>
      <c r="AX396" s="12" t="s">
        <v>87</v>
      </c>
      <c r="AY396" s="162" t="s">
        <v>219</v>
      </c>
    </row>
    <row r="397" spans="2:65" s="1" customFormat="1" ht="24.2" customHeight="1">
      <c r="B397" s="30"/>
      <c r="C397" s="142" t="s">
        <v>769</v>
      </c>
      <c r="D397" s="142" t="s">
        <v>220</v>
      </c>
      <c r="E397" s="143" t="s">
        <v>839</v>
      </c>
      <c r="F397" s="144" t="s">
        <v>840</v>
      </c>
      <c r="G397" s="145" t="s">
        <v>467</v>
      </c>
      <c r="H397" s="146">
        <v>1</v>
      </c>
      <c r="I397" s="147"/>
      <c r="J397" s="147"/>
      <c r="K397" s="148">
        <f>ROUND(P397*H397,2)</f>
        <v>0</v>
      </c>
      <c r="L397" s="149"/>
      <c r="M397" s="30"/>
      <c r="N397" s="150" t="s">
        <v>1</v>
      </c>
      <c r="O397" s="151" t="s">
        <v>43</v>
      </c>
      <c r="P397" s="152">
        <f>I397+J397</f>
        <v>0</v>
      </c>
      <c r="Q397" s="152">
        <f>ROUND(I397*H397,2)</f>
        <v>0</v>
      </c>
      <c r="R397" s="152">
        <f>ROUND(J397*H397,2)</f>
        <v>0</v>
      </c>
      <c r="T397" s="153">
        <f>S397*H397</f>
        <v>0</v>
      </c>
      <c r="U397" s="153">
        <v>2.8539999999999999E-2</v>
      </c>
      <c r="V397" s="153">
        <f>U397*H397</f>
        <v>2.8539999999999999E-2</v>
      </c>
      <c r="W397" s="153">
        <v>0</v>
      </c>
      <c r="X397" s="154">
        <f>W397*H397</f>
        <v>0</v>
      </c>
      <c r="AR397" s="155" t="s">
        <v>158</v>
      </c>
      <c r="AT397" s="155" t="s">
        <v>220</v>
      </c>
      <c r="AU397" s="155" t="s">
        <v>93</v>
      </c>
      <c r="AY397" s="15" t="s">
        <v>219</v>
      </c>
      <c r="BE397" s="156">
        <f>IF(O397="základní",K397,0)</f>
        <v>0</v>
      </c>
      <c r="BF397" s="156">
        <f>IF(O397="snížená",K397,0)</f>
        <v>0</v>
      </c>
      <c r="BG397" s="156">
        <f>IF(O397="zákl. přenesená",K397,0)</f>
        <v>0</v>
      </c>
      <c r="BH397" s="156">
        <f>IF(O397="sníž. přenesená",K397,0)</f>
        <v>0</v>
      </c>
      <c r="BI397" s="156">
        <f>IF(O397="nulová",K397,0)</f>
        <v>0</v>
      </c>
      <c r="BJ397" s="15" t="s">
        <v>87</v>
      </c>
      <c r="BK397" s="156">
        <f>ROUND(P397*H397,2)</f>
        <v>0</v>
      </c>
      <c r="BL397" s="15" t="s">
        <v>158</v>
      </c>
      <c r="BM397" s="155" t="s">
        <v>2919</v>
      </c>
    </row>
    <row r="398" spans="2:65" s="1" customFormat="1" ht="19.5">
      <c r="B398" s="30"/>
      <c r="D398" s="157" t="s">
        <v>226</v>
      </c>
      <c r="F398" s="158" t="s">
        <v>840</v>
      </c>
      <c r="I398" s="159"/>
      <c r="J398" s="159"/>
      <c r="M398" s="30"/>
      <c r="N398" s="160"/>
      <c r="X398" s="54"/>
      <c r="AT398" s="15" t="s">
        <v>226</v>
      </c>
      <c r="AU398" s="15" t="s">
        <v>93</v>
      </c>
    </row>
    <row r="399" spans="2:65" s="12" customFormat="1" ht="11.25">
      <c r="B399" s="161"/>
      <c r="D399" s="157" t="s">
        <v>303</v>
      </c>
      <c r="E399" s="162" t="s">
        <v>1</v>
      </c>
      <c r="F399" s="163" t="s">
        <v>87</v>
      </c>
      <c r="H399" s="164">
        <v>1</v>
      </c>
      <c r="I399" s="165"/>
      <c r="J399" s="165"/>
      <c r="M399" s="161"/>
      <c r="N399" s="166"/>
      <c r="X399" s="167"/>
      <c r="AT399" s="162" t="s">
        <v>303</v>
      </c>
      <c r="AU399" s="162" t="s">
        <v>93</v>
      </c>
      <c r="AV399" s="12" t="s">
        <v>93</v>
      </c>
      <c r="AW399" s="12" t="s">
        <v>5</v>
      </c>
      <c r="AX399" s="12" t="s">
        <v>87</v>
      </c>
      <c r="AY399" s="162" t="s">
        <v>219</v>
      </c>
    </row>
    <row r="400" spans="2:65" s="1" customFormat="1" ht="16.5" customHeight="1">
      <c r="B400" s="30"/>
      <c r="C400" s="178" t="s">
        <v>773</v>
      </c>
      <c r="D400" s="178" t="s">
        <v>460</v>
      </c>
      <c r="E400" s="179" t="s">
        <v>843</v>
      </c>
      <c r="F400" s="180" t="s">
        <v>1122</v>
      </c>
      <c r="G400" s="181" t="s">
        <v>467</v>
      </c>
      <c r="H400" s="182">
        <v>1</v>
      </c>
      <c r="I400" s="183"/>
      <c r="J400" s="184"/>
      <c r="K400" s="185">
        <f>ROUND(P400*H400,2)</f>
        <v>0</v>
      </c>
      <c r="L400" s="184"/>
      <c r="M400" s="186"/>
      <c r="N400" s="187" t="s">
        <v>1</v>
      </c>
      <c r="O400" s="151" t="s">
        <v>43</v>
      </c>
      <c r="P400" s="152">
        <f>I400+J400</f>
        <v>0</v>
      </c>
      <c r="Q400" s="152">
        <f>ROUND(I400*H400,2)</f>
        <v>0</v>
      </c>
      <c r="R400" s="152">
        <f>ROUND(J400*H400,2)</f>
        <v>0</v>
      </c>
      <c r="T400" s="153">
        <f>S400*H400</f>
        <v>0</v>
      </c>
      <c r="U400" s="153">
        <v>1.8169999999999999</v>
      </c>
      <c r="V400" s="153">
        <f>U400*H400</f>
        <v>1.8169999999999999</v>
      </c>
      <c r="W400" s="153">
        <v>0</v>
      </c>
      <c r="X400" s="154">
        <f>W400*H400</f>
        <v>0</v>
      </c>
      <c r="AR400" s="155" t="s">
        <v>254</v>
      </c>
      <c r="AT400" s="155" t="s">
        <v>460</v>
      </c>
      <c r="AU400" s="155" t="s">
        <v>93</v>
      </c>
      <c r="AY400" s="15" t="s">
        <v>219</v>
      </c>
      <c r="BE400" s="156">
        <f>IF(O400="základní",K400,0)</f>
        <v>0</v>
      </c>
      <c r="BF400" s="156">
        <f>IF(O400="snížená",K400,0)</f>
        <v>0</v>
      </c>
      <c r="BG400" s="156">
        <f>IF(O400="zákl. přenesená",K400,0)</f>
        <v>0</v>
      </c>
      <c r="BH400" s="156">
        <f>IF(O400="sníž. přenesená",K400,0)</f>
        <v>0</v>
      </c>
      <c r="BI400" s="156">
        <f>IF(O400="nulová",K400,0)</f>
        <v>0</v>
      </c>
      <c r="BJ400" s="15" t="s">
        <v>87</v>
      </c>
      <c r="BK400" s="156">
        <f>ROUND(P400*H400,2)</f>
        <v>0</v>
      </c>
      <c r="BL400" s="15" t="s">
        <v>158</v>
      </c>
      <c r="BM400" s="155" t="s">
        <v>2920</v>
      </c>
    </row>
    <row r="401" spans="2:65" s="1" customFormat="1" ht="11.25">
      <c r="B401" s="30"/>
      <c r="D401" s="157" t="s">
        <v>226</v>
      </c>
      <c r="F401" s="158" t="s">
        <v>846</v>
      </c>
      <c r="I401" s="159"/>
      <c r="J401" s="159"/>
      <c r="M401" s="30"/>
      <c r="N401" s="160"/>
      <c r="X401" s="54"/>
      <c r="AT401" s="15" t="s">
        <v>226</v>
      </c>
      <c r="AU401" s="15" t="s">
        <v>93</v>
      </c>
    </row>
    <row r="402" spans="2:65" s="12" customFormat="1" ht="11.25">
      <c r="B402" s="161"/>
      <c r="D402" s="157" t="s">
        <v>303</v>
      </c>
      <c r="E402" s="162" t="s">
        <v>1</v>
      </c>
      <c r="F402" s="163" t="s">
        <v>87</v>
      </c>
      <c r="H402" s="164">
        <v>1</v>
      </c>
      <c r="I402" s="165"/>
      <c r="J402" s="165"/>
      <c r="M402" s="161"/>
      <c r="N402" s="166"/>
      <c r="X402" s="167"/>
      <c r="AT402" s="162" t="s">
        <v>303</v>
      </c>
      <c r="AU402" s="162" t="s">
        <v>93</v>
      </c>
      <c r="AV402" s="12" t="s">
        <v>93</v>
      </c>
      <c r="AW402" s="12" t="s">
        <v>5</v>
      </c>
      <c r="AX402" s="12" t="s">
        <v>87</v>
      </c>
      <c r="AY402" s="162" t="s">
        <v>219</v>
      </c>
    </row>
    <row r="403" spans="2:65" s="1" customFormat="1" ht="24.2" customHeight="1">
      <c r="B403" s="30"/>
      <c r="C403" s="178" t="s">
        <v>777</v>
      </c>
      <c r="D403" s="178" t="s">
        <v>460</v>
      </c>
      <c r="E403" s="179" t="s">
        <v>858</v>
      </c>
      <c r="F403" s="180" t="s">
        <v>2921</v>
      </c>
      <c r="G403" s="181" t="s">
        <v>467</v>
      </c>
      <c r="H403" s="182">
        <v>3</v>
      </c>
      <c r="I403" s="183"/>
      <c r="J403" s="184"/>
      <c r="K403" s="185">
        <f>ROUND(P403*H403,2)</f>
        <v>0</v>
      </c>
      <c r="L403" s="184"/>
      <c r="M403" s="186"/>
      <c r="N403" s="187" t="s">
        <v>1</v>
      </c>
      <c r="O403" s="151" t="s">
        <v>43</v>
      </c>
      <c r="P403" s="152">
        <f>I403+J403</f>
        <v>0</v>
      </c>
      <c r="Q403" s="152">
        <f>ROUND(I403*H403,2)</f>
        <v>0</v>
      </c>
      <c r="R403" s="152">
        <f>ROUND(J403*H403,2)</f>
        <v>0</v>
      </c>
      <c r="T403" s="153">
        <f>S403*H403</f>
        <v>0</v>
      </c>
      <c r="U403" s="153">
        <v>5.4600000000000003E-2</v>
      </c>
      <c r="V403" s="153">
        <f>U403*H403</f>
        <v>0.1638</v>
      </c>
      <c r="W403" s="153">
        <v>0</v>
      </c>
      <c r="X403" s="154">
        <f>W403*H403</f>
        <v>0</v>
      </c>
      <c r="AR403" s="155" t="s">
        <v>254</v>
      </c>
      <c r="AT403" s="155" t="s">
        <v>460</v>
      </c>
      <c r="AU403" s="155" t="s">
        <v>93</v>
      </c>
      <c r="AY403" s="15" t="s">
        <v>219</v>
      </c>
      <c r="BE403" s="156">
        <f>IF(O403="základní",K403,0)</f>
        <v>0</v>
      </c>
      <c r="BF403" s="156">
        <f>IF(O403="snížená",K403,0)</f>
        <v>0</v>
      </c>
      <c r="BG403" s="156">
        <f>IF(O403="zákl. přenesená",K403,0)</f>
        <v>0</v>
      </c>
      <c r="BH403" s="156">
        <f>IF(O403="sníž. přenesená",K403,0)</f>
        <v>0</v>
      </c>
      <c r="BI403" s="156">
        <f>IF(O403="nulová",K403,0)</f>
        <v>0</v>
      </c>
      <c r="BJ403" s="15" t="s">
        <v>87</v>
      </c>
      <c r="BK403" s="156">
        <f>ROUND(P403*H403,2)</f>
        <v>0</v>
      </c>
      <c r="BL403" s="15" t="s">
        <v>158</v>
      </c>
      <c r="BM403" s="155" t="s">
        <v>2922</v>
      </c>
    </row>
    <row r="404" spans="2:65" s="1" customFormat="1" ht="11.25">
      <c r="B404" s="30"/>
      <c r="D404" s="157" t="s">
        <v>226</v>
      </c>
      <c r="F404" s="158" t="s">
        <v>2923</v>
      </c>
      <c r="I404" s="159"/>
      <c r="J404" s="159"/>
      <c r="M404" s="30"/>
      <c r="N404" s="160"/>
      <c r="X404" s="54"/>
      <c r="AT404" s="15" t="s">
        <v>226</v>
      </c>
      <c r="AU404" s="15" t="s">
        <v>93</v>
      </c>
    </row>
    <row r="405" spans="2:65" s="12" customFormat="1" ht="11.25">
      <c r="B405" s="161"/>
      <c r="D405" s="157" t="s">
        <v>303</v>
      </c>
      <c r="E405" s="162" t="s">
        <v>1</v>
      </c>
      <c r="F405" s="163" t="s">
        <v>2258</v>
      </c>
      <c r="H405" s="164">
        <v>3</v>
      </c>
      <c r="I405" s="165"/>
      <c r="J405" s="165"/>
      <c r="M405" s="161"/>
      <c r="N405" s="166"/>
      <c r="X405" s="167"/>
      <c r="AT405" s="162" t="s">
        <v>303</v>
      </c>
      <c r="AU405" s="162" t="s">
        <v>93</v>
      </c>
      <c r="AV405" s="12" t="s">
        <v>93</v>
      </c>
      <c r="AW405" s="12" t="s">
        <v>5</v>
      </c>
      <c r="AX405" s="12" t="s">
        <v>87</v>
      </c>
      <c r="AY405" s="162" t="s">
        <v>219</v>
      </c>
    </row>
    <row r="406" spans="2:65" s="1" customFormat="1" ht="24.2" customHeight="1">
      <c r="B406" s="30"/>
      <c r="C406" s="142" t="s">
        <v>781</v>
      </c>
      <c r="D406" s="142" t="s">
        <v>220</v>
      </c>
      <c r="E406" s="143" t="s">
        <v>852</v>
      </c>
      <c r="F406" s="144" t="s">
        <v>853</v>
      </c>
      <c r="G406" s="145" t="s">
        <v>467</v>
      </c>
      <c r="H406" s="146">
        <v>3</v>
      </c>
      <c r="I406" s="147"/>
      <c r="J406" s="147"/>
      <c r="K406" s="148">
        <f>ROUND(P406*H406,2)</f>
        <v>0</v>
      </c>
      <c r="L406" s="149"/>
      <c r="M406" s="30"/>
      <c r="N406" s="150" t="s">
        <v>1</v>
      </c>
      <c r="O406" s="151" t="s">
        <v>43</v>
      </c>
      <c r="P406" s="152">
        <f>I406+J406</f>
        <v>0</v>
      </c>
      <c r="Q406" s="152">
        <f>ROUND(I406*H406,2)</f>
        <v>0</v>
      </c>
      <c r="R406" s="152">
        <f>ROUND(J406*H406,2)</f>
        <v>0</v>
      </c>
      <c r="T406" s="153">
        <f>S406*H406</f>
        <v>0</v>
      </c>
      <c r="U406" s="153">
        <v>0.09</v>
      </c>
      <c r="V406" s="153">
        <f>U406*H406</f>
        <v>0.27</v>
      </c>
      <c r="W406" s="153">
        <v>0</v>
      </c>
      <c r="X406" s="154">
        <f>W406*H406</f>
        <v>0</v>
      </c>
      <c r="AR406" s="155" t="s">
        <v>158</v>
      </c>
      <c r="AT406" s="155" t="s">
        <v>220</v>
      </c>
      <c r="AU406" s="155" t="s">
        <v>93</v>
      </c>
      <c r="AY406" s="15" t="s">
        <v>219</v>
      </c>
      <c r="BE406" s="156">
        <f>IF(O406="základní",K406,0)</f>
        <v>0</v>
      </c>
      <c r="BF406" s="156">
        <f>IF(O406="snížená",K406,0)</f>
        <v>0</v>
      </c>
      <c r="BG406" s="156">
        <f>IF(O406="zákl. přenesená",K406,0)</f>
        <v>0</v>
      </c>
      <c r="BH406" s="156">
        <f>IF(O406="sníž. přenesená",K406,0)</f>
        <v>0</v>
      </c>
      <c r="BI406" s="156">
        <f>IF(O406="nulová",K406,0)</f>
        <v>0</v>
      </c>
      <c r="BJ406" s="15" t="s">
        <v>87</v>
      </c>
      <c r="BK406" s="156">
        <f>ROUND(P406*H406,2)</f>
        <v>0</v>
      </c>
      <c r="BL406" s="15" t="s">
        <v>158</v>
      </c>
      <c r="BM406" s="155" t="s">
        <v>2924</v>
      </c>
    </row>
    <row r="407" spans="2:65" s="1" customFormat="1" ht="19.5">
      <c r="B407" s="30"/>
      <c r="D407" s="157" t="s">
        <v>226</v>
      </c>
      <c r="F407" s="158" t="s">
        <v>855</v>
      </c>
      <c r="I407" s="159"/>
      <c r="J407" s="159"/>
      <c r="M407" s="30"/>
      <c r="N407" s="160"/>
      <c r="X407" s="54"/>
      <c r="AT407" s="15" t="s">
        <v>226</v>
      </c>
      <c r="AU407" s="15" t="s">
        <v>93</v>
      </c>
    </row>
    <row r="408" spans="2:65" s="12" customFormat="1" ht="11.25">
      <c r="B408" s="161"/>
      <c r="D408" s="157" t="s">
        <v>303</v>
      </c>
      <c r="E408" s="162" t="s">
        <v>1</v>
      </c>
      <c r="F408" s="163" t="s">
        <v>2258</v>
      </c>
      <c r="H408" s="164">
        <v>3</v>
      </c>
      <c r="I408" s="165"/>
      <c r="J408" s="165"/>
      <c r="M408" s="161"/>
      <c r="N408" s="166"/>
      <c r="X408" s="167"/>
      <c r="AT408" s="162" t="s">
        <v>303</v>
      </c>
      <c r="AU408" s="162" t="s">
        <v>93</v>
      </c>
      <c r="AV408" s="12" t="s">
        <v>93</v>
      </c>
      <c r="AW408" s="12" t="s">
        <v>5</v>
      </c>
      <c r="AX408" s="12" t="s">
        <v>87</v>
      </c>
      <c r="AY408" s="162" t="s">
        <v>219</v>
      </c>
    </row>
    <row r="409" spans="2:65" s="1" customFormat="1" ht="24.2" customHeight="1">
      <c r="B409" s="30"/>
      <c r="C409" s="142" t="s">
        <v>785</v>
      </c>
      <c r="D409" s="142" t="s">
        <v>220</v>
      </c>
      <c r="E409" s="143" t="s">
        <v>862</v>
      </c>
      <c r="F409" s="144" t="s">
        <v>863</v>
      </c>
      <c r="G409" s="145" t="s">
        <v>467</v>
      </c>
      <c r="H409" s="146">
        <v>3</v>
      </c>
      <c r="I409" s="147"/>
      <c r="J409" s="147"/>
      <c r="K409" s="148">
        <f>ROUND(P409*H409,2)</f>
        <v>0</v>
      </c>
      <c r="L409" s="149"/>
      <c r="M409" s="30"/>
      <c r="N409" s="150" t="s">
        <v>1</v>
      </c>
      <c r="O409" s="151" t="s">
        <v>43</v>
      </c>
      <c r="P409" s="152">
        <f>I409+J409</f>
        <v>0</v>
      </c>
      <c r="Q409" s="152">
        <f>ROUND(I409*H409,2)</f>
        <v>0</v>
      </c>
      <c r="R409" s="152">
        <f>ROUND(J409*H409,2)</f>
        <v>0</v>
      </c>
      <c r="T409" s="153">
        <f>S409*H409</f>
        <v>0</v>
      </c>
      <c r="U409" s="153">
        <v>0.42080000000000001</v>
      </c>
      <c r="V409" s="153">
        <f>U409*H409</f>
        <v>1.2624</v>
      </c>
      <c r="W409" s="153">
        <v>0</v>
      </c>
      <c r="X409" s="154">
        <f>W409*H409</f>
        <v>0</v>
      </c>
      <c r="AR409" s="155" t="s">
        <v>158</v>
      </c>
      <c r="AT409" s="155" t="s">
        <v>220</v>
      </c>
      <c r="AU409" s="155" t="s">
        <v>93</v>
      </c>
      <c r="AY409" s="15" t="s">
        <v>219</v>
      </c>
      <c r="BE409" s="156">
        <f>IF(O409="základní",K409,0)</f>
        <v>0</v>
      </c>
      <c r="BF409" s="156">
        <f>IF(O409="snížená",K409,0)</f>
        <v>0</v>
      </c>
      <c r="BG409" s="156">
        <f>IF(O409="zákl. přenesená",K409,0)</f>
        <v>0</v>
      </c>
      <c r="BH409" s="156">
        <f>IF(O409="sníž. přenesená",K409,0)</f>
        <v>0</v>
      </c>
      <c r="BI409" s="156">
        <f>IF(O409="nulová",K409,0)</f>
        <v>0</v>
      </c>
      <c r="BJ409" s="15" t="s">
        <v>87</v>
      </c>
      <c r="BK409" s="156">
        <f>ROUND(P409*H409,2)</f>
        <v>0</v>
      </c>
      <c r="BL409" s="15" t="s">
        <v>158</v>
      </c>
      <c r="BM409" s="155" t="s">
        <v>2925</v>
      </c>
    </row>
    <row r="410" spans="2:65" s="1" customFormat="1" ht="19.5">
      <c r="B410" s="30"/>
      <c r="D410" s="157" t="s">
        <v>226</v>
      </c>
      <c r="F410" s="158" t="s">
        <v>865</v>
      </c>
      <c r="I410" s="159"/>
      <c r="J410" s="159"/>
      <c r="M410" s="30"/>
      <c r="N410" s="160"/>
      <c r="X410" s="54"/>
      <c r="AT410" s="15" t="s">
        <v>226</v>
      </c>
      <c r="AU410" s="15" t="s">
        <v>93</v>
      </c>
    </row>
    <row r="411" spans="2:65" s="12" customFormat="1" ht="11.25">
      <c r="B411" s="161"/>
      <c r="D411" s="157" t="s">
        <v>303</v>
      </c>
      <c r="E411" s="162" t="s">
        <v>1</v>
      </c>
      <c r="F411" s="163" t="s">
        <v>2258</v>
      </c>
      <c r="H411" s="164">
        <v>3</v>
      </c>
      <c r="I411" s="165"/>
      <c r="J411" s="165"/>
      <c r="M411" s="161"/>
      <c r="N411" s="166"/>
      <c r="X411" s="167"/>
      <c r="AT411" s="162" t="s">
        <v>303</v>
      </c>
      <c r="AU411" s="162" t="s">
        <v>93</v>
      </c>
      <c r="AV411" s="12" t="s">
        <v>93</v>
      </c>
      <c r="AW411" s="12" t="s">
        <v>5</v>
      </c>
      <c r="AX411" s="12" t="s">
        <v>87</v>
      </c>
      <c r="AY411" s="162" t="s">
        <v>219</v>
      </c>
    </row>
    <row r="412" spans="2:65" s="1" customFormat="1" ht="24.2" customHeight="1">
      <c r="B412" s="30"/>
      <c r="C412" s="142" t="s">
        <v>790</v>
      </c>
      <c r="D412" s="142" t="s">
        <v>220</v>
      </c>
      <c r="E412" s="143" t="s">
        <v>2926</v>
      </c>
      <c r="F412" s="144" t="s">
        <v>2927</v>
      </c>
      <c r="G412" s="145" t="s">
        <v>370</v>
      </c>
      <c r="H412" s="146">
        <v>1051.5</v>
      </c>
      <c r="I412" s="147"/>
      <c r="J412" s="147"/>
      <c r="K412" s="148">
        <f>ROUND(P412*H412,2)</f>
        <v>0</v>
      </c>
      <c r="L412" s="149"/>
      <c r="M412" s="30"/>
      <c r="N412" s="150" t="s">
        <v>1</v>
      </c>
      <c r="O412" s="151" t="s">
        <v>43</v>
      </c>
      <c r="P412" s="152">
        <f>I412+J412</f>
        <v>0</v>
      </c>
      <c r="Q412" s="152">
        <f>ROUND(I412*H412,2)</f>
        <v>0</v>
      </c>
      <c r="R412" s="152">
        <f>ROUND(J412*H412,2)</f>
        <v>0</v>
      </c>
      <c r="T412" s="153">
        <f>S412*H412</f>
        <v>0</v>
      </c>
      <c r="U412" s="153">
        <v>0</v>
      </c>
      <c r="V412" s="153">
        <f>U412*H412</f>
        <v>0</v>
      </c>
      <c r="W412" s="153">
        <v>0</v>
      </c>
      <c r="X412" s="154">
        <f>W412*H412</f>
        <v>0</v>
      </c>
      <c r="AR412" s="155" t="s">
        <v>158</v>
      </c>
      <c r="AT412" s="155" t="s">
        <v>220</v>
      </c>
      <c r="AU412" s="155" t="s">
        <v>93</v>
      </c>
      <c r="AY412" s="15" t="s">
        <v>219</v>
      </c>
      <c r="BE412" s="156">
        <f>IF(O412="základní",K412,0)</f>
        <v>0</v>
      </c>
      <c r="BF412" s="156">
        <f>IF(O412="snížená",K412,0)</f>
        <v>0</v>
      </c>
      <c r="BG412" s="156">
        <f>IF(O412="zákl. přenesená",K412,0)</f>
        <v>0</v>
      </c>
      <c r="BH412" s="156">
        <f>IF(O412="sníž. přenesená",K412,0)</f>
        <v>0</v>
      </c>
      <c r="BI412" s="156">
        <f>IF(O412="nulová",K412,0)</f>
        <v>0</v>
      </c>
      <c r="BJ412" s="15" t="s">
        <v>87</v>
      </c>
      <c r="BK412" s="156">
        <f>ROUND(P412*H412,2)</f>
        <v>0</v>
      </c>
      <c r="BL412" s="15" t="s">
        <v>158</v>
      </c>
      <c r="BM412" s="155" t="s">
        <v>2928</v>
      </c>
    </row>
    <row r="413" spans="2:65" s="1" customFormat="1" ht="29.25">
      <c r="B413" s="30"/>
      <c r="D413" s="157" t="s">
        <v>226</v>
      </c>
      <c r="F413" s="158" t="s">
        <v>2929</v>
      </c>
      <c r="I413" s="159"/>
      <c r="J413" s="159"/>
      <c r="M413" s="30"/>
      <c r="N413" s="160"/>
      <c r="X413" s="54"/>
      <c r="AT413" s="15" t="s">
        <v>226</v>
      </c>
      <c r="AU413" s="15" t="s">
        <v>93</v>
      </c>
    </row>
    <row r="414" spans="2:65" s="12" customFormat="1" ht="11.25">
      <c r="B414" s="161"/>
      <c r="D414" s="157" t="s">
        <v>303</v>
      </c>
      <c r="E414" s="162" t="s">
        <v>1</v>
      </c>
      <c r="F414" s="163" t="s">
        <v>2930</v>
      </c>
      <c r="H414" s="164">
        <v>1051.5</v>
      </c>
      <c r="I414" s="165"/>
      <c r="J414" s="165"/>
      <c r="M414" s="161"/>
      <c r="N414" s="166"/>
      <c r="X414" s="167"/>
      <c r="AT414" s="162" t="s">
        <v>303</v>
      </c>
      <c r="AU414" s="162" t="s">
        <v>93</v>
      </c>
      <c r="AV414" s="12" t="s">
        <v>93</v>
      </c>
      <c r="AW414" s="12" t="s">
        <v>5</v>
      </c>
      <c r="AX414" s="12" t="s">
        <v>87</v>
      </c>
      <c r="AY414" s="162" t="s">
        <v>219</v>
      </c>
    </row>
    <row r="415" spans="2:65" s="1" customFormat="1" ht="37.9" customHeight="1">
      <c r="B415" s="30"/>
      <c r="C415" s="178" t="s">
        <v>794</v>
      </c>
      <c r="D415" s="178" t="s">
        <v>460</v>
      </c>
      <c r="E415" s="179" t="s">
        <v>2931</v>
      </c>
      <c r="F415" s="180" t="s">
        <v>2932</v>
      </c>
      <c r="G415" s="181" t="s">
        <v>370</v>
      </c>
      <c r="H415" s="182">
        <v>4198</v>
      </c>
      <c r="I415" s="183"/>
      <c r="J415" s="184"/>
      <c r="K415" s="185">
        <f>ROUND(P415*H415,2)</f>
        <v>0</v>
      </c>
      <c r="L415" s="184"/>
      <c r="M415" s="186"/>
      <c r="N415" s="187" t="s">
        <v>1</v>
      </c>
      <c r="O415" s="151" t="s">
        <v>43</v>
      </c>
      <c r="P415" s="152">
        <f>I415+J415</f>
        <v>0</v>
      </c>
      <c r="Q415" s="152">
        <f>ROUND(I415*H415,2)</f>
        <v>0</v>
      </c>
      <c r="R415" s="152">
        <f>ROUND(J415*H415,2)</f>
        <v>0</v>
      </c>
      <c r="T415" s="153">
        <f>S415*H415</f>
        <v>0</v>
      </c>
      <c r="U415" s="153">
        <v>2.8999999999999998E-3</v>
      </c>
      <c r="V415" s="153">
        <f>U415*H415</f>
        <v>12.174199999999999</v>
      </c>
      <c r="W415" s="153">
        <v>0</v>
      </c>
      <c r="X415" s="154">
        <f>W415*H415</f>
        <v>0</v>
      </c>
      <c r="AR415" s="155" t="s">
        <v>254</v>
      </c>
      <c r="AT415" s="155" t="s">
        <v>460</v>
      </c>
      <c r="AU415" s="155" t="s">
        <v>93</v>
      </c>
      <c r="AY415" s="15" t="s">
        <v>219</v>
      </c>
      <c r="BE415" s="156">
        <f>IF(O415="základní",K415,0)</f>
        <v>0</v>
      </c>
      <c r="BF415" s="156">
        <f>IF(O415="snížená",K415,0)</f>
        <v>0</v>
      </c>
      <c r="BG415" s="156">
        <f>IF(O415="zákl. přenesená",K415,0)</f>
        <v>0</v>
      </c>
      <c r="BH415" s="156">
        <f>IF(O415="sníž. přenesená",K415,0)</f>
        <v>0</v>
      </c>
      <c r="BI415" s="156">
        <f>IF(O415="nulová",K415,0)</f>
        <v>0</v>
      </c>
      <c r="BJ415" s="15" t="s">
        <v>87</v>
      </c>
      <c r="BK415" s="156">
        <f>ROUND(P415*H415,2)</f>
        <v>0</v>
      </c>
      <c r="BL415" s="15" t="s">
        <v>158</v>
      </c>
      <c r="BM415" s="155" t="s">
        <v>2933</v>
      </c>
    </row>
    <row r="416" spans="2:65" s="1" customFormat="1" ht="19.5">
      <c r="B416" s="30"/>
      <c r="D416" s="157" t="s">
        <v>226</v>
      </c>
      <c r="F416" s="158" t="s">
        <v>2932</v>
      </c>
      <c r="I416" s="159"/>
      <c r="J416" s="159"/>
      <c r="M416" s="30"/>
      <c r="N416" s="160"/>
      <c r="X416" s="54"/>
      <c r="AT416" s="15" t="s">
        <v>226</v>
      </c>
      <c r="AU416" s="15" t="s">
        <v>93</v>
      </c>
    </row>
    <row r="417" spans="2:65" s="1" customFormat="1" ht="21.75" customHeight="1">
      <c r="B417" s="30"/>
      <c r="C417" s="142" t="s">
        <v>799</v>
      </c>
      <c r="D417" s="142" t="s">
        <v>220</v>
      </c>
      <c r="E417" s="143" t="s">
        <v>2934</v>
      </c>
      <c r="F417" s="144" t="s">
        <v>2935</v>
      </c>
      <c r="G417" s="145" t="s">
        <v>370</v>
      </c>
      <c r="H417" s="146">
        <v>1049.5</v>
      </c>
      <c r="I417" s="147"/>
      <c r="J417" s="147"/>
      <c r="K417" s="148">
        <f>ROUND(P417*H417,2)</f>
        <v>0</v>
      </c>
      <c r="L417" s="149"/>
      <c r="M417" s="30"/>
      <c r="N417" s="150" t="s">
        <v>1</v>
      </c>
      <c r="O417" s="151" t="s">
        <v>43</v>
      </c>
      <c r="P417" s="152">
        <f>I417+J417</f>
        <v>0</v>
      </c>
      <c r="Q417" s="152">
        <f>ROUND(I417*H417,2)</f>
        <v>0</v>
      </c>
      <c r="R417" s="152">
        <f>ROUND(J417*H417,2)</f>
        <v>0</v>
      </c>
      <c r="T417" s="153">
        <f>S417*H417</f>
        <v>0</v>
      </c>
      <c r="U417" s="153">
        <v>0</v>
      </c>
      <c r="V417" s="153">
        <f>U417*H417</f>
        <v>0</v>
      </c>
      <c r="W417" s="153">
        <v>0</v>
      </c>
      <c r="X417" s="154">
        <f>W417*H417</f>
        <v>0</v>
      </c>
      <c r="AR417" s="155" t="s">
        <v>158</v>
      </c>
      <c r="AT417" s="155" t="s">
        <v>220</v>
      </c>
      <c r="AU417" s="155" t="s">
        <v>93</v>
      </c>
      <c r="AY417" s="15" t="s">
        <v>219</v>
      </c>
      <c r="BE417" s="156">
        <f>IF(O417="základní",K417,0)</f>
        <v>0</v>
      </c>
      <c r="BF417" s="156">
        <f>IF(O417="snížená",K417,0)</f>
        <v>0</v>
      </c>
      <c r="BG417" s="156">
        <f>IF(O417="zákl. přenesená",K417,0)</f>
        <v>0</v>
      </c>
      <c r="BH417" s="156">
        <f>IF(O417="sníž. přenesená",K417,0)</f>
        <v>0</v>
      </c>
      <c r="BI417" s="156">
        <f>IF(O417="nulová",K417,0)</f>
        <v>0</v>
      </c>
      <c r="BJ417" s="15" t="s">
        <v>87</v>
      </c>
      <c r="BK417" s="156">
        <f>ROUND(P417*H417,2)</f>
        <v>0</v>
      </c>
      <c r="BL417" s="15" t="s">
        <v>158</v>
      </c>
      <c r="BM417" s="155" t="s">
        <v>2936</v>
      </c>
    </row>
    <row r="418" spans="2:65" s="1" customFormat="1" ht="11.25">
      <c r="B418" s="30"/>
      <c r="D418" s="157" t="s">
        <v>226</v>
      </c>
      <c r="F418" s="158" t="s">
        <v>2937</v>
      </c>
      <c r="I418" s="159"/>
      <c r="J418" s="159"/>
      <c r="M418" s="30"/>
      <c r="N418" s="160"/>
      <c r="X418" s="54"/>
      <c r="AT418" s="15" t="s">
        <v>226</v>
      </c>
      <c r="AU418" s="15" t="s">
        <v>93</v>
      </c>
    </row>
    <row r="419" spans="2:65" s="1" customFormat="1" ht="16.5" customHeight="1">
      <c r="B419" s="30"/>
      <c r="C419" s="178" t="s">
        <v>803</v>
      </c>
      <c r="D419" s="178" t="s">
        <v>460</v>
      </c>
      <c r="E419" s="179" t="s">
        <v>2171</v>
      </c>
      <c r="F419" s="180" t="s">
        <v>2172</v>
      </c>
      <c r="G419" s="181" t="s">
        <v>370</v>
      </c>
      <c r="H419" s="182">
        <v>1049.5</v>
      </c>
      <c r="I419" s="183"/>
      <c r="J419" s="184"/>
      <c r="K419" s="185">
        <f>ROUND(P419*H419,2)</f>
        <v>0</v>
      </c>
      <c r="L419" s="184"/>
      <c r="M419" s="186"/>
      <c r="N419" s="187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1.2E-4</v>
      </c>
      <c r="V419" s="153">
        <f>U419*H419</f>
        <v>0.12594</v>
      </c>
      <c r="W419" s="153">
        <v>0</v>
      </c>
      <c r="X419" s="154">
        <f>W419*H419</f>
        <v>0</v>
      </c>
      <c r="AR419" s="155" t="s">
        <v>254</v>
      </c>
      <c r="AT419" s="155" t="s">
        <v>460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2938</v>
      </c>
    </row>
    <row r="420" spans="2:65" s="1" customFormat="1" ht="19.5">
      <c r="B420" s="30"/>
      <c r="D420" s="157" t="s">
        <v>226</v>
      </c>
      <c r="F420" s="158" t="s">
        <v>2174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2939</v>
      </c>
      <c r="H421" s="164">
        <v>1049.5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24.2" customHeight="1">
      <c r="B422" s="30"/>
      <c r="C422" s="178" t="s">
        <v>807</v>
      </c>
      <c r="D422" s="178" t="s">
        <v>460</v>
      </c>
      <c r="E422" s="179" t="s">
        <v>2940</v>
      </c>
      <c r="F422" s="180" t="s">
        <v>2941</v>
      </c>
      <c r="G422" s="181" t="s">
        <v>370</v>
      </c>
      <c r="H422" s="182">
        <v>27.4</v>
      </c>
      <c r="I422" s="183"/>
      <c r="J422" s="184"/>
      <c r="K422" s="185">
        <f>ROUND(P422*H422,2)</f>
        <v>0</v>
      </c>
      <c r="L422" s="184"/>
      <c r="M422" s="186"/>
      <c r="N422" s="187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7.1199999999999996E-3</v>
      </c>
      <c r="V422" s="153">
        <f>U422*H422</f>
        <v>0.19508799999999998</v>
      </c>
      <c r="W422" s="153">
        <v>0</v>
      </c>
      <c r="X422" s="154">
        <f>W422*H422</f>
        <v>0</v>
      </c>
      <c r="AR422" s="155" t="s">
        <v>254</v>
      </c>
      <c r="AT422" s="155" t="s">
        <v>460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2942</v>
      </c>
    </row>
    <row r="423" spans="2:65" s="1" customFormat="1" ht="19.5">
      <c r="B423" s="30"/>
      <c r="D423" s="157" t="s">
        <v>226</v>
      </c>
      <c r="F423" s="158" t="s">
        <v>2941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2" customFormat="1" ht="11.25">
      <c r="B424" s="161"/>
      <c r="D424" s="157" t="s">
        <v>303</v>
      </c>
      <c r="E424" s="162" t="s">
        <v>1</v>
      </c>
      <c r="F424" s="163" t="s">
        <v>2943</v>
      </c>
      <c r="H424" s="164">
        <v>27.4</v>
      </c>
      <c r="I424" s="165"/>
      <c r="J424" s="165"/>
      <c r="M424" s="161"/>
      <c r="N424" s="166"/>
      <c r="X424" s="167"/>
      <c r="AT424" s="162" t="s">
        <v>303</v>
      </c>
      <c r="AU424" s="162" t="s">
        <v>93</v>
      </c>
      <c r="AV424" s="12" t="s">
        <v>93</v>
      </c>
      <c r="AW424" s="12" t="s">
        <v>5</v>
      </c>
      <c r="AX424" s="12" t="s">
        <v>87</v>
      </c>
      <c r="AY424" s="162" t="s">
        <v>219</v>
      </c>
    </row>
    <row r="425" spans="2:65" s="1" customFormat="1" ht="16.5" customHeight="1">
      <c r="B425" s="30"/>
      <c r="C425" s="178" t="s">
        <v>798</v>
      </c>
      <c r="D425" s="178" t="s">
        <v>460</v>
      </c>
      <c r="E425" s="179" t="s">
        <v>2944</v>
      </c>
      <c r="F425" s="180" t="s">
        <v>2945</v>
      </c>
      <c r="G425" s="181" t="s">
        <v>467</v>
      </c>
      <c r="H425" s="182">
        <v>15</v>
      </c>
      <c r="I425" s="183"/>
      <c r="J425" s="184"/>
      <c r="K425" s="185">
        <f>ROUND(P425*H425,2)</f>
        <v>0</v>
      </c>
      <c r="L425" s="184"/>
      <c r="M425" s="186"/>
      <c r="N425" s="187" t="s">
        <v>1</v>
      </c>
      <c r="O425" s="151" t="s">
        <v>43</v>
      </c>
      <c r="P425" s="152">
        <f>I425+J425</f>
        <v>0</v>
      </c>
      <c r="Q425" s="152">
        <f>ROUND(I425*H425,2)</f>
        <v>0</v>
      </c>
      <c r="R425" s="152">
        <f>ROUND(J425*H425,2)</f>
        <v>0</v>
      </c>
      <c r="T425" s="153">
        <f>S425*H425</f>
        <v>0</v>
      </c>
      <c r="U425" s="153">
        <v>8.0000000000000007E-5</v>
      </c>
      <c r="V425" s="153">
        <f>U425*H425</f>
        <v>1.2000000000000001E-3</v>
      </c>
      <c r="W425" s="153">
        <v>0</v>
      </c>
      <c r="X425" s="154">
        <f>W425*H425</f>
        <v>0</v>
      </c>
      <c r="AR425" s="155" t="s">
        <v>254</v>
      </c>
      <c r="AT425" s="155" t="s">
        <v>460</v>
      </c>
      <c r="AU425" s="155" t="s">
        <v>93</v>
      </c>
      <c r="AY425" s="15" t="s">
        <v>219</v>
      </c>
      <c r="BE425" s="156">
        <f>IF(O425="základní",K425,0)</f>
        <v>0</v>
      </c>
      <c r="BF425" s="156">
        <f>IF(O425="snížená",K425,0)</f>
        <v>0</v>
      </c>
      <c r="BG425" s="156">
        <f>IF(O425="zákl. přenesená",K425,0)</f>
        <v>0</v>
      </c>
      <c r="BH425" s="156">
        <f>IF(O425="sníž. přenesená",K425,0)</f>
        <v>0</v>
      </c>
      <c r="BI425" s="156">
        <f>IF(O425="nulová",K425,0)</f>
        <v>0</v>
      </c>
      <c r="BJ425" s="15" t="s">
        <v>87</v>
      </c>
      <c r="BK425" s="156">
        <f>ROUND(P425*H425,2)</f>
        <v>0</v>
      </c>
      <c r="BL425" s="15" t="s">
        <v>158</v>
      </c>
      <c r="BM425" s="155" t="s">
        <v>2946</v>
      </c>
    </row>
    <row r="426" spans="2:65" s="1" customFormat="1" ht="11.25">
      <c r="B426" s="30"/>
      <c r="D426" s="157" t="s">
        <v>226</v>
      </c>
      <c r="F426" s="158" t="s">
        <v>2945</v>
      </c>
      <c r="I426" s="159"/>
      <c r="J426" s="159"/>
      <c r="M426" s="30"/>
      <c r="N426" s="160"/>
      <c r="X426" s="54"/>
      <c r="AT426" s="15" t="s">
        <v>226</v>
      </c>
      <c r="AU426" s="15" t="s">
        <v>93</v>
      </c>
    </row>
    <row r="427" spans="2:65" s="12" customFormat="1" ht="11.25">
      <c r="B427" s="161"/>
      <c r="D427" s="157" t="s">
        <v>303</v>
      </c>
      <c r="E427" s="162" t="s">
        <v>1</v>
      </c>
      <c r="F427" s="163" t="s">
        <v>291</v>
      </c>
      <c r="H427" s="164">
        <v>15</v>
      </c>
      <c r="I427" s="165"/>
      <c r="J427" s="165"/>
      <c r="M427" s="161"/>
      <c r="N427" s="166"/>
      <c r="X427" s="167"/>
      <c r="AT427" s="162" t="s">
        <v>303</v>
      </c>
      <c r="AU427" s="162" t="s">
        <v>93</v>
      </c>
      <c r="AV427" s="12" t="s">
        <v>93</v>
      </c>
      <c r="AW427" s="12" t="s">
        <v>5</v>
      </c>
      <c r="AX427" s="12" t="s">
        <v>87</v>
      </c>
      <c r="AY427" s="162" t="s">
        <v>219</v>
      </c>
    </row>
    <row r="428" spans="2:65" s="1" customFormat="1" ht="24.2" customHeight="1">
      <c r="B428" s="30"/>
      <c r="C428" s="178" t="s">
        <v>814</v>
      </c>
      <c r="D428" s="178" t="s">
        <v>460</v>
      </c>
      <c r="E428" s="179" t="s">
        <v>2947</v>
      </c>
      <c r="F428" s="180" t="s">
        <v>2948</v>
      </c>
      <c r="G428" s="181" t="s">
        <v>467</v>
      </c>
      <c r="H428" s="182">
        <v>8</v>
      </c>
      <c r="I428" s="183"/>
      <c r="J428" s="184"/>
      <c r="K428" s="185">
        <f>ROUND(P428*H428,2)</f>
        <v>0</v>
      </c>
      <c r="L428" s="184"/>
      <c r="M428" s="186"/>
      <c r="N428" s="187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7.6000000000000004E-4</v>
      </c>
      <c r="V428" s="153">
        <f>U428*H428</f>
        <v>6.0800000000000003E-3</v>
      </c>
      <c r="W428" s="153">
        <v>0</v>
      </c>
      <c r="X428" s="154">
        <f>W428*H428</f>
        <v>0</v>
      </c>
      <c r="AR428" s="155" t="s">
        <v>254</v>
      </c>
      <c r="AT428" s="155" t="s">
        <v>460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2949</v>
      </c>
    </row>
    <row r="429" spans="2:65" s="1" customFormat="1" ht="11.25">
      <c r="B429" s="30"/>
      <c r="D429" s="157" t="s">
        <v>226</v>
      </c>
      <c r="F429" s="158" t="s">
        <v>2948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2" customFormat="1" ht="11.25">
      <c r="B430" s="161"/>
      <c r="D430" s="157" t="s">
        <v>303</v>
      </c>
      <c r="E430" s="162" t="s">
        <v>1</v>
      </c>
      <c r="F430" s="163" t="s">
        <v>254</v>
      </c>
      <c r="H430" s="164">
        <v>8</v>
      </c>
      <c r="I430" s="165"/>
      <c r="J430" s="165"/>
      <c r="M430" s="161"/>
      <c r="N430" s="166"/>
      <c r="X430" s="167"/>
      <c r="AT430" s="162" t="s">
        <v>303</v>
      </c>
      <c r="AU430" s="162" t="s">
        <v>93</v>
      </c>
      <c r="AV430" s="12" t="s">
        <v>93</v>
      </c>
      <c r="AW430" s="12" t="s">
        <v>5</v>
      </c>
      <c r="AX430" s="12" t="s">
        <v>87</v>
      </c>
      <c r="AY430" s="162" t="s">
        <v>219</v>
      </c>
    </row>
    <row r="431" spans="2:65" s="1" customFormat="1" ht="24.2" customHeight="1">
      <c r="B431" s="30"/>
      <c r="C431" s="142" t="s">
        <v>818</v>
      </c>
      <c r="D431" s="142" t="s">
        <v>220</v>
      </c>
      <c r="E431" s="143" t="s">
        <v>2152</v>
      </c>
      <c r="F431" s="144" t="s">
        <v>2153</v>
      </c>
      <c r="G431" s="145" t="s">
        <v>467</v>
      </c>
      <c r="H431" s="146">
        <v>6</v>
      </c>
      <c r="I431" s="147"/>
      <c r="J431" s="147"/>
      <c r="K431" s="148">
        <f>ROUND(P431*H431,2)</f>
        <v>0</v>
      </c>
      <c r="L431" s="149"/>
      <c r="M431" s="30"/>
      <c r="N431" s="150" t="s">
        <v>1</v>
      </c>
      <c r="O431" s="151" t="s">
        <v>43</v>
      </c>
      <c r="P431" s="152">
        <f>I431+J431</f>
        <v>0</v>
      </c>
      <c r="Q431" s="152">
        <f>ROUND(I431*H431,2)</f>
        <v>0</v>
      </c>
      <c r="R431" s="152">
        <f>ROUND(J431*H431,2)</f>
        <v>0</v>
      </c>
      <c r="T431" s="153">
        <f>S431*H431</f>
        <v>0</v>
      </c>
      <c r="U431" s="153">
        <v>1.67E-3</v>
      </c>
      <c r="V431" s="153">
        <f>U431*H431</f>
        <v>1.0020000000000001E-2</v>
      </c>
      <c r="W431" s="153">
        <v>0</v>
      </c>
      <c r="X431" s="154">
        <f>W431*H431</f>
        <v>0</v>
      </c>
      <c r="AR431" s="155" t="s">
        <v>158</v>
      </c>
      <c r="AT431" s="155" t="s">
        <v>220</v>
      </c>
      <c r="AU431" s="155" t="s">
        <v>93</v>
      </c>
      <c r="AY431" s="15" t="s">
        <v>219</v>
      </c>
      <c r="BE431" s="156">
        <f>IF(O431="základní",K431,0)</f>
        <v>0</v>
      </c>
      <c r="BF431" s="156">
        <f>IF(O431="snížená",K431,0)</f>
        <v>0</v>
      </c>
      <c r="BG431" s="156">
        <f>IF(O431="zákl. přenesená",K431,0)</f>
        <v>0</v>
      </c>
      <c r="BH431" s="156">
        <f>IF(O431="sníž. přenesená",K431,0)</f>
        <v>0</v>
      </c>
      <c r="BI431" s="156">
        <f>IF(O431="nulová",K431,0)</f>
        <v>0</v>
      </c>
      <c r="BJ431" s="15" t="s">
        <v>87</v>
      </c>
      <c r="BK431" s="156">
        <f>ROUND(P431*H431,2)</f>
        <v>0</v>
      </c>
      <c r="BL431" s="15" t="s">
        <v>158</v>
      </c>
      <c r="BM431" s="155" t="s">
        <v>2950</v>
      </c>
    </row>
    <row r="432" spans="2:65" s="1" customFormat="1" ht="19.5">
      <c r="B432" s="30"/>
      <c r="D432" s="157" t="s">
        <v>226</v>
      </c>
      <c r="F432" s="158" t="s">
        <v>2153</v>
      </c>
      <c r="I432" s="159"/>
      <c r="J432" s="159"/>
      <c r="M432" s="30"/>
      <c r="N432" s="160"/>
      <c r="X432" s="54"/>
      <c r="AT432" s="15" t="s">
        <v>226</v>
      </c>
      <c r="AU432" s="15" t="s">
        <v>93</v>
      </c>
    </row>
    <row r="433" spans="2:65" s="12" customFormat="1" ht="11.25">
      <c r="B433" s="161"/>
      <c r="D433" s="157" t="s">
        <v>303</v>
      </c>
      <c r="E433" s="162" t="s">
        <v>1</v>
      </c>
      <c r="F433" s="163" t="s">
        <v>1995</v>
      </c>
      <c r="H433" s="164">
        <v>6</v>
      </c>
      <c r="I433" s="165"/>
      <c r="J433" s="165"/>
      <c r="M433" s="161"/>
      <c r="N433" s="166"/>
      <c r="X433" s="167"/>
      <c r="AT433" s="162" t="s">
        <v>303</v>
      </c>
      <c r="AU433" s="162" t="s">
        <v>93</v>
      </c>
      <c r="AV433" s="12" t="s">
        <v>93</v>
      </c>
      <c r="AW433" s="12" t="s">
        <v>5</v>
      </c>
      <c r="AX433" s="12" t="s">
        <v>87</v>
      </c>
      <c r="AY433" s="162" t="s">
        <v>219</v>
      </c>
    </row>
    <row r="434" spans="2:65" s="1" customFormat="1" ht="24.2" customHeight="1">
      <c r="B434" s="30"/>
      <c r="C434" s="178" t="s">
        <v>822</v>
      </c>
      <c r="D434" s="178" t="s">
        <v>460</v>
      </c>
      <c r="E434" s="179" t="s">
        <v>2386</v>
      </c>
      <c r="F434" s="180" t="s">
        <v>2387</v>
      </c>
      <c r="G434" s="181" t="s">
        <v>467</v>
      </c>
      <c r="H434" s="182">
        <v>4</v>
      </c>
      <c r="I434" s="183"/>
      <c r="J434" s="184"/>
      <c r="K434" s="185">
        <f>ROUND(P434*H434,2)</f>
        <v>0</v>
      </c>
      <c r="L434" s="184"/>
      <c r="M434" s="186"/>
      <c r="N434" s="187" t="s">
        <v>1</v>
      </c>
      <c r="O434" s="151" t="s">
        <v>43</v>
      </c>
      <c r="P434" s="152">
        <f>I434+J434</f>
        <v>0</v>
      </c>
      <c r="Q434" s="152">
        <f>ROUND(I434*H434,2)</f>
        <v>0</v>
      </c>
      <c r="R434" s="152">
        <f>ROUND(J434*H434,2)</f>
        <v>0</v>
      </c>
      <c r="T434" s="153">
        <f>S434*H434</f>
        <v>0</v>
      </c>
      <c r="U434" s="153">
        <v>1.34E-2</v>
      </c>
      <c r="V434" s="153">
        <f>U434*H434</f>
        <v>5.3600000000000002E-2</v>
      </c>
      <c r="W434" s="153">
        <v>0</v>
      </c>
      <c r="X434" s="154">
        <f>W434*H434</f>
        <v>0</v>
      </c>
      <c r="AR434" s="155" t="s">
        <v>254</v>
      </c>
      <c r="AT434" s="155" t="s">
        <v>460</v>
      </c>
      <c r="AU434" s="155" t="s">
        <v>93</v>
      </c>
      <c r="AY434" s="15" t="s">
        <v>219</v>
      </c>
      <c r="BE434" s="156">
        <f>IF(O434="základní",K434,0)</f>
        <v>0</v>
      </c>
      <c r="BF434" s="156">
        <f>IF(O434="snížená",K434,0)</f>
        <v>0</v>
      </c>
      <c r="BG434" s="156">
        <f>IF(O434="zákl. přenesená",K434,0)</f>
        <v>0</v>
      </c>
      <c r="BH434" s="156">
        <f>IF(O434="sníž. přenesená",K434,0)</f>
        <v>0</v>
      </c>
      <c r="BI434" s="156">
        <f>IF(O434="nulová",K434,0)</f>
        <v>0</v>
      </c>
      <c r="BJ434" s="15" t="s">
        <v>87</v>
      </c>
      <c r="BK434" s="156">
        <f>ROUND(P434*H434,2)</f>
        <v>0</v>
      </c>
      <c r="BL434" s="15" t="s">
        <v>158</v>
      </c>
      <c r="BM434" s="155" t="s">
        <v>2951</v>
      </c>
    </row>
    <row r="435" spans="2:65" s="1" customFormat="1" ht="11.25">
      <c r="B435" s="30"/>
      <c r="D435" s="157" t="s">
        <v>226</v>
      </c>
      <c r="F435" s="158" t="s">
        <v>2387</v>
      </c>
      <c r="I435" s="159"/>
      <c r="J435" s="159"/>
      <c r="M435" s="30"/>
      <c r="N435" s="160"/>
      <c r="X435" s="54"/>
      <c r="AT435" s="15" t="s">
        <v>226</v>
      </c>
      <c r="AU435" s="15" t="s">
        <v>93</v>
      </c>
    </row>
    <row r="436" spans="2:65" s="12" customFormat="1" ht="11.25">
      <c r="B436" s="161"/>
      <c r="D436" s="157" t="s">
        <v>303</v>
      </c>
      <c r="E436" s="162" t="s">
        <v>1</v>
      </c>
      <c r="F436" s="163" t="s">
        <v>158</v>
      </c>
      <c r="H436" s="164">
        <v>4</v>
      </c>
      <c r="I436" s="165"/>
      <c r="J436" s="165"/>
      <c r="M436" s="161"/>
      <c r="N436" s="166"/>
      <c r="X436" s="167"/>
      <c r="AT436" s="162" t="s">
        <v>303</v>
      </c>
      <c r="AU436" s="162" t="s">
        <v>93</v>
      </c>
      <c r="AV436" s="12" t="s">
        <v>93</v>
      </c>
      <c r="AW436" s="12" t="s">
        <v>5</v>
      </c>
      <c r="AX436" s="12" t="s">
        <v>87</v>
      </c>
      <c r="AY436" s="162" t="s">
        <v>219</v>
      </c>
    </row>
    <row r="437" spans="2:65" s="1" customFormat="1" ht="24.2" customHeight="1">
      <c r="B437" s="30"/>
      <c r="C437" s="178" t="s">
        <v>826</v>
      </c>
      <c r="D437" s="178" t="s">
        <v>460</v>
      </c>
      <c r="E437" s="179" t="s">
        <v>2952</v>
      </c>
      <c r="F437" s="180" t="s">
        <v>2953</v>
      </c>
      <c r="G437" s="181" t="s">
        <v>467</v>
      </c>
      <c r="H437" s="182">
        <v>2</v>
      </c>
      <c r="I437" s="183"/>
      <c r="J437" s="184"/>
      <c r="K437" s="185">
        <f>ROUND(P437*H437,2)</f>
        <v>0</v>
      </c>
      <c r="L437" s="184"/>
      <c r="M437" s="186"/>
      <c r="N437" s="187" t="s">
        <v>1</v>
      </c>
      <c r="O437" s="151" t="s">
        <v>43</v>
      </c>
      <c r="P437" s="152">
        <f>I437+J437</f>
        <v>0</v>
      </c>
      <c r="Q437" s="152">
        <f>ROUND(I437*H437,2)</f>
        <v>0</v>
      </c>
      <c r="R437" s="152">
        <f>ROUND(J437*H437,2)</f>
        <v>0</v>
      </c>
      <c r="T437" s="153">
        <f>S437*H437</f>
        <v>0</v>
      </c>
      <c r="U437" s="153">
        <v>9.5999999999999992E-3</v>
      </c>
      <c r="V437" s="153">
        <f>U437*H437</f>
        <v>1.9199999999999998E-2</v>
      </c>
      <c r="W437" s="153">
        <v>0</v>
      </c>
      <c r="X437" s="154">
        <f>W437*H437</f>
        <v>0</v>
      </c>
      <c r="AR437" s="155" t="s">
        <v>254</v>
      </c>
      <c r="AT437" s="155" t="s">
        <v>460</v>
      </c>
      <c r="AU437" s="155" t="s">
        <v>93</v>
      </c>
      <c r="AY437" s="15" t="s">
        <v>219</v>
      </c>
      <c r="BE437" s="156">
        <f>IF(O437="základní",K437,0)</f>
        <v>0</v>
      </c>
      <c r="BF437" s="156">
        <f>IF(O437="snížená",K437,0)</f>
        <v>0</v>
      </c>
      <c r="BG437" s="156">
        <f>IF(O437="zákl. přenesená",K437,0)</f>
        <v>0</v>
      </c>
      <c r="BH437" s="156">
        <f>IF(O437="sníž. přenesená",K437,0)</f>
        <v>0</v>
      </c>
      <c r="BI437" s="156">
        <f>IF(O437="nulová",K437,0)</f>
        <v>0</v>
      </c>
      <c r="BJ437" s="15" t="s">
        <v>87</v>
      </c>
      <c r="BK437" s="156">
        <f>ROUND(P437*H437,2)</f>
        <v>0</v>
      </c>
      <c r="BL437" s="15" t="s">
        <v>158</v>
      </c>
      <c r="BM437" s="155" t="s">
        <v>2954</v>
      </c>
    </row>
    <row r="438" spans="2:65" s="1" customFormat="1" ht="11.25">
      <c r="B438" s="30"/>
      <c r="D438" s="157" t="s">
        <v>226</v>
      </c>
      <c r="F438" s="158" t="s">
        <v>2953</v>
      </c>
      <c r="I438" s="159"/>
      <c r="J438" s="159"/>
      <c r="M438" s="30"/>
      <c r="N438" s="160"/>
      <c r="X438" s="54"/>
      <c r="AT438" s="15" t="s">
        <v>226</v>
      </c>
      <c r="AU438" s="15" t="s">
        <v>93</v>
      </c>
    </row>
    <row r="439" spans="2:65" s="1" customFormat="1" ht="24.2" customHeight="1">
      <c r="B439" s="30"/>
      <c r="C439" s="142" t="s">
        <v>830</v>
      </c>
      <c r="D439" s="142" t="s">
        <v>220</v>
      </c>
      <c r="E439" s="143" t="s">
        <v>2955</v>
      </c>
      <c r="F439" s="144" t="s">
        <v>2956</v>
      </c>
      <c r="G439" s="145" t="s">
        <v>467</v>
      </c>
      <c r="H439" s="146">
        <v>5</v>
      </c>
      <c r="I439" s="147"/>
      <c r="J439" s="147"/>
      <c r="K439" s="148">
        <f>ROUND(P439*H439,2)</f>
        <v>0</v>
      </c>
      <c r="L439" s="149"/>
      <c r="M439" s="30"/>
      <c r="N439" s="150" t="s">
        <v>1</v>
      </c>
      <c r="O439" s="151" t="s">
        <v>43</v>
      </c>
      <c r="P439" s="152">
        <f>I439+J439</f>
        <v>0</v>
      </c>
      <c r="Q439" s="152">
        <f>ROUND(I439*H439,2)</f>
        <v>0</v>
      </c>
      <c r="R439" s="152">
        <f>ROUND(J439*H439,2)</f>
        <v>0</v>
      </c>
      <c r="T439" s="153">
        <f>S439*H439</f>
        <v>0</v>
      </c>
      <c r="U439" s="153">
        <v>1.7099999999999999E-3</v>
      </c>
      <c r="V439" s="153">
        <f>U439*H439</f>
        <v>8.5500000000000003E-3</v>
      </c>
      <c r="W439" s="153">
        <v>0</v>
      </c>
      <c r="X439" s="154">
        <f>W439*H439</f>
        <v>0</v>
      </c>
      <c r="AR439" s="155" t="s">
        <v>158</v>
      </c>
      <c r="AT439" s="155" t="s">
        <v>220</v>
      </c>
      <c r="AU439" s="155" t="s">
        <v>93</v>
      </c>
      <c r="AY439" s="15" t="s">
        <v>219</v>
      </c>
      <c r="BE439" s="156">
        <f>IF(O439="základní",K439,0)</f>
        <v>0</v>
      </c>
      <c r="BF439" s="156">
        <f>IF(O439="snížená",K439,0)</f>
        <v>0</v>
      </c>
      <c r="BG439" s="156">
        <f>IF(O439="zákl. přenesená",K439,0)</f>
        <v>0</v>
      </c>
      <c r="BH439" s="156">
        <f>IF(O439="sníž. přenesená",K439,0)</f>
        <v>0</v>
      </c>
      <c r="BI439" s="156">
        <f>IF(O439="nulová",K439,0)</f>
        <v>0</v>
      </c>
      <c r="BJ439" s="15" t="s">
        <v>87</v>
      </c>
      <c r="BK439" s="156">
        <f>ROUND(P439*H439,2)</f>
        <v>0</v>
      </c>
      <c r="BL439" s="15" t="s">
        <v>158</v>
      </c>
      <c r="BM439" s="155" t="s">
        <v>2957</v>
      </c>
    </row>
    <row r="440" spans="2:65" s="1" customFormat="1" ht="29.25">
      <c r="B440" s="30"/>
      <c r="D440" s="157" t="s">
        <v>226</v>
      </c>
      <c r="F440" s="158" t="s">
        <v>2958</v>
      </c>
      <c r="I440" s="159"/>
      <c r="J440" s="159"/>
      <c r="M440" s="30"/>
      <c r="N440" s="160"/>
      <c r="X440" s="54"/>
      <c r="AT440" s="15" t="s">
        <v>226</v>
      </c>
      <c r="AU440" s="15" t="s">
        <v>93</v>
      </c>
    </row>
    <row r="441" spans="2:65" s="12" customFormat="1" ht="11.25">
      <c r="B441" s="161"/>
      <c r="D441" s="157" t="s">
        <v>303</v>
      </c>
      <c r="E441" s="162" t="s">
        <v>1</v>
      </c>
      <c r="F441" s="163" t="s">
        <v>218</v>
      </c>
      <c r="H441" s="164">
        <v>5</v>
      </c>
      <c r="I441" s="165"/>
      <c r="J441" s="165"/>
      <c r="M441" s="161"/>
      <c r="N441" s="166"/>
      <c r="X441" s="167"/>
      <c r="AT441" s="162" t="s">
        <v>303</v>
      </c>
      <c r="AU441" s="162" t="s">
        <v>93</v>
      </c>
      <c r="AV441" s="12" t="s">
        <v>93</v>
      </c>
      <c r="AW441" s="12" t="s">
        <v>5</v>
      </c>
      <c r="AX441" s="12" t="s">
        <v>87</v>
      </c>
      <c r="AY441" s="162" t="s">
        <v>219</v>
      </c>
    </row>
    <row r="442" spans="2:65" s="1" customFormat="1" ht="33" customHeight="1">
      <c r="B442" s="30"/>
      <c r="C442" s="178" t="s">
        <v>834</v>
      </c>
      <c r="D442" s="178" t="s">
        <v>460</v>
      </c>
      <c r="E442" s="179" t="s">
        <v>2959</v>
      </c>
      <c r="F442" s="180" t="s">
        <v>2960</v>
      </c>
      <c r="G442" s="181" t="s">
        <v>467</v>
      </c>
      <c r="H442" s="182">
        <v>5</v>
      </c>
      <c r="I442" s="183"/>
      <c r="J442" s="184"/>
      <c r="K442" s="185">
        <f>ROUND(P442*H442,2)</f>
        <v>0</v>
      </c>
      <c r="L442" s="184"/>
      <c r="M442" s="186"/>
      <c r="N442" s="187" t="s">
        <v>1</v>
      </c>
      <c r="O442" s="151" t="s">
        <v>43</v>
      </c>
      <c r="P442" s="152">
        <f>I442+J442</f>
        <v>0</v>
      </c>
      <c r="Q442" s="152">
        <f>ROUND(I442*H442,2)</f>
        <v>0</v>
      </c>
      <c r="R442" s="152">
        <f>ROUND(J442*H442,2)</f>
        <v>0</v>
      </c>
      <c r="T442" s="153">
        <f>S442*H442</f>
        <v>0</v>
      </c>
      <c r="U442" s="153">
        <v>1.78E-2</v>
      </c>
      <c r="V442" s="153">
        <f>U442*H442</f>
        <v>8.8999999999999996E-2</v>
      </c>
      <c r="W442" s="153">
        <v>0</v>
      </c>
      <c r="X442" s="154">
        <f>W442*H442</f>
        <v>0</v>
      </c>
      <c r="AR442" s="155" t="s">
        <v>254</v>
      </c>
      <c r="AT442" s="155" t="s">
        <v>460</v>
      </c>
      <c r="AU442" s="155" t="s">
        <v>93</v>
      </c>
      <c r="AY442" s="15" t="s">
        <v>219</v>
      </c>
      <c r="BE442" s="156">
        <f>IF(O442="základní",K442,0)</f>
        <v>0</v>
      </c>
      <c r="BF442" s="156">
        <f>IF(O442="snížená",K442,0)</f>
        <v>0</v>
      </c>
      <c r="BG442" s="156">
        <f>IF(O442="zákl. přenesená",K442,0)</f>
        <v>0</v>
      </c>
      <c r="BH442" s="156">
        <f>IF(O442="sníž. přenesená",K442,0)</f>
        <v>0</v>
      </c>
      <c r="BI442" s="156">
        <f>IF(O442="nulová",K442,0)</f>
        <v>0</v>
      </c>
      <c r="BJ442" s="15" t="s">
        <v>87</v>
      </c>
      <c r="BK442" s="156">
        <f>ROUND(P442*H442,2)</f>
        <v>0</v>
      </c>
      <c r="BL442" s="15" t="s">
        <v>158</v>
      </c>
      <c r="BM442" s="155" t="s">
        <v>2961</v>
      </c>
    </row>
    <row r="443" spans="2:65" s="1" customFormat="1" ht="19.5">
      <c r="B443" s="30"/>
      <c r="D443" s="157" t="s">
        <v>226</v>
      </c>
      <c r="F443" s="158" t="s">
        <v>2960</v>
      </c>
      <c r="I443" s="159"/>
      <c r="J443" s="159"/>
      <c r="M443" s="30"/>
      <c r="N443" s="160"/>
      <c r="X443" s="54"/>
      <c r="AT443" s="15" t="s">
        <v>226</v>
      </c>
      <c r="AU443" s="15" t="s">
        <v>93</v>
      </c>
    </row>
    <row r="444" spans="2:65" s="12" customFormat="1" ht="11.25">
      <c r="B444" s="161"/>
      <c r="D444" s="157" t="s">
        <v>303</v>
      </c>
      <c r="E444" s="162" t="s">
        <v>1</v>
      </c>
      <c r="F444" s="163" t="s">
        <v>218</v>
      </c>
      <c r="H444" s="164">
        <v>5</v>
      </c>
      <c r="I444" s="165"/>
      <c r="J444" s="165"/>
      <c r="M444" s="161"/>
      <c r="N444" s="166"/>
      <c r="X444" s="167"/>
      <c r="AT444" s="162" t="s">
        <v>303</v>
      </c>
      <c r="AU444" s="162" t="s">
        <v>93</v>
      </c>
      <c r="AV444" s="12" t="s">
        <v>93</v>
      </c>
      <c r="AW444" s="12" t="s">
        <v>5</v>
      </c>
      <c r="AX444" s="12" t="s">
        <v>87</v>
      </c>
      <c r="AY444" s="162" t="s">
        <v>219</v>
      </c>
    </row>
    <row r="445" spans="2:65" s="1" customFormat="1" ht="24.2" customHeight="1">
      <c r="B445" s="30"/>
      <c r="C445" s="178" t="s">
        <v>838</v>
      </c>
      <c r="D445" s="178" t="s">
        <v>460</v>
      </c>
      <c r="E445" s="179" t="s">
        <v>2158</v>
      </c>
      <c r="F445" s="180" t="s">
        <v>2962</v>
      </c>
      <c r="G445" s="181" t="s">
        <v>257</v>
      </c>
      <c r="H445" s="182">
        <v>1</v>
      </c>
      <c r="I445" s="183"/>
      <c r="J445" s="184"/>
      <c r="K445" s="185">
        <f>ROUND(P445*H445,2)</f>
        <v>0</v>
      </c>
      <c r="L445" s="184"/>
      <c r="M445" s="186"/>
      <c r="N445" s="187" t="s">
        <v>1</v>
      </c>
      <c r="O445" s="151" t="s">
        <v>43</v>
      </c>
      <c r="P445" s="152">
        <f>I445+J445</f>
        <v>0</v>
      </c>
      <c r="Q445" s="152">
        <f>ROUND(I445*H445,2)</f>
        <v>0</v>
      </c>
      <c r="R445" s="152">
        <f>ROUND(J445*H445,2)</f>
        <v>0</v>
      </c>
      <c r="T445" s="153">
        <f>S445*H445</f>
        <v>0</v>
      </c>
      <c r="U445" s="153">
        <v>4.2500000000000003E-3</v>
      </c>
      <c r="V445" s="153">
        <f>U445*H445</f>
        <v>4.2500000000000003E-3</v>
      </c>
      <c r="W445" s="153">
        <v>0</v>
      </c>
      <c r="X445" s="154">
        <f>W445*H445</f>
        <v>0</v>
      </c>
      <c r="AR445" s="155" t="s">
        <v>254</v>
      </c>
      <c r="AT445" s="155" t="s">
        <v>460</v>
      </c>
      <c r="AU445" s="155" t="s">
        <v>93</v>
      </c>
      <c r="AY445" s="15" t="s">
        <v>219</v>
      </c>
      <c r="BE445" s="156">
        <f>IF(O445="základní",K445,0)</f>
        <v>0</v>
      </c>
      <c r="BF445" s="156">
        <f>IF(O445="snížená",K445,0)</f>
        <v>0</v>
      </c>
      <c r="BG445" s="156">
        <f>IF(O445="zákl. přenesená",K445,0)</f>
        <v>0</v>
      </c>
      <c r="BH445" s="156">
        <f>IF(O445="sníž. přenesená",K445,0)</f>
        <v>0</v>
      </c>
      <c r="BI445" s="156">
        <f>IF(O445="nulová",K445,0)</f>
        <v>0</v>
      </c>
      <c r="BJ445" s="15" t="s">
        <v>87</v>
      </c>
      <c r="BK445" s="156">
        <f>ROUND(P445*H445,2)</f>
        <v>0</v>
      </c>
      <c r="BL445" s="15" t="s">
        <v>158</v>
      </c>
      <c r="BM445" s="155" t="s">
        <v>2963</v>
      </c>
    </row>
    <row r="446" spans="2:65" s="1" customFormat="1" ht="11.25">
      <c r="B446" s="30"/>
      <c r="D446" s="157" t="s">
        <v>226</v>
      </c>
      <c r="F446" s="158" t="s">
        <v>2964</v>
      </c>
      <c r="I446" s="159"/>
      <c r="J446" s="159"/>
      <c r="M446" s="30"/>
      <c r="N446" s="160"/>
      <c r="X446" s="54"/>
      <c r="AT446" s="15" t="s">
        <v>226</v>
      </c>
      <c r="AU446" s="15" t="s">
        <v>93</v>
      </c>
    </row>
    <row r="447" spans="2:65" s="12" customFormat="1" ht="11.25">
      <c r="B447" s="161"/>
      <c r="D447" s="157" t="s">
        <v>303</v>
      </c>
      <c r="E447" s="162" t="s">
        <v>1</v>
      </c>
      <c r="F447" s="163" t="s">
        <v>87</v>
      </c>
      <c r="H447" s="164">
        <v>1</v>
      </c>
      <c r="I447" s="165"/>
      <c r="J447" s="165"/>
      <c r="M447" s="161"/>
      <c r="N447" s="166"/>
      <c r="X447" s="167"/>
      <c r="AT447" s="162" t="s">
        <v>303</v>
      </c>
      <c r="AU447" s="162" t="s">
        <v>93</v>
      </c>
      <c r="AV447" s="12" t="s">
        <v>93</v>
      </c>
      <c r="AW447" s="12" t="s">
        <v>5</v>
      </c>
      <c r="AX447" s="12" t="s">
        <v>87</v>
      </c>
      <c r="AY447" s="162" t="s">
        <v>219</v>
      </c>
    </row>
    <row r="448" spans="2:65" s="1" customFormat="1" ht="24.2" customHeight="1">
      <c r="B448" s="30"/>
      <c r="C448" s="142" t="s">
        <v>842</v>
      </c>
      <c r="D448" s="142" t="s">
        <v>220</v>
      </c>
      <c r="E448" s="143" t="s">
        <v>2965</v>
      </c>
      <c r="F448" s="144" t="s">
        <v>2966</v>
      </c>
      <c r="G448" s="145" t="s">
        <v>467</v>
      </c>
      <c r="H448" s="146">
        <v>219</v>
      </c>
      <c r="I448" s="147"/>
      <c r="J448" s="147"/>
      <c r="K448" s="148">
        <f>ROUND(P448*H448,2)</f>
        <v>0</v>
      </c>
      <c r="L448" s="149"/>
      <c r="M448" s="30"/>
      <c r="N448" s="150" t="s">
        <v>1</v>
      </c>
      <c r="O448" s="151" t="s">
        <v>43</v>
      </c>
      <c r="P448" s="152">
        <f>I448+J448</f>
        <v>0</v>
      </c>
      <c r="Q448" s="152">
        <f>ROUND(I448*H448,2)</f>
        <v>0</v>
      </c>
      <c r="R448" s="152">
        <f>ROUND(J448*H448,2)</f>
        <v>0</v>
      </c>
      <c r="T448" s="153">
        <f>S448*H448</f>
        <v>0</v>
      </c>
      <c r="U448" s="153">
        <v>0</v>
      </c>
      <c r="V448" s="153">
        <f>U448*H448</f>
        <v>0</v>
      </c>
      <c r="W448" s="153">
        <v>0</v>
      </c>
      <c r="X448" s="154">
        <f>W448*H448</f>
        <v>0</v>
      </c>
      <c r="AR448" s="155" t="s">
        <v>158</v>
      </c>
      <c r="AT448" s="155" t="s">
        <v>220</v>
      </c>
      <c r="AU448" s="155" t="s">
        <v>93</v>
      </c>
      <c r="AY448" s="15" t="s">
        <v>219</v>
      </c>
      <c r="BE448" s="156">
        <f>IF(O448="základní",K448,0)</f>
        <v>0</v>
      </c>
      <c r="BF448" s="156">
        <f>IF(O448="snížená",K448,0)</f>
        <v>0</v>
      </c>
      <c r="BG448" s="156">
        <f>IF(O448="zákl. přenesená",K448,0)</f>
        <v>0</v>
      </c>
      <c r="BH448" s="156">
        <f>IF(O448="sníž. přenesená",K448,0)</f>
        <v>0</v>
      </c>
      <c r="BI448" s="156">
        <f>IF(O448="nulová",K448,0)</f>
        <v>0</v>
      </c>
      <c r="BJ448" s="15" t="s">
        <v>87</v>
      </c>
      <c r="BK448" s="156">
        <f>ROUND(P448*H448,2)</f>
        <v>0</v>
      </c>
      <c r="BL448" s="15" t="s">
        <v>158</v>
      </c>
      <c r="BM448" s="155" t="s">
        <v>2967</v>
      </c>
    </row>
    <row r="449" spans="2:65" s="1" customFormat="1" ht="29.25">
      <c r="B449" s="30"/>
      <c r="D449" s="157" t="s">
        <v>226</v>
      </c>
      <c r="F449" s="158" t="s">
        <v>2968</v>
      </c>
      <c r="I449" s="159"/>
      <c r="J449" s="159"/>
      <c r="M449" s="30"/>
      <c r="N449" s="160"/>
      <c r="X449" s="54"/>
      <c r="AT449" s="15" t="s">
        <v>226</v>
      </c>
      <c r="AU449" s="15" t="s">
        <v>93</v>
      </c>
    </row>
    <row r="450" spans="2:65" s="12" customFormat="1" ht="11.25">
      <c r="B450" s="161"/>
      <c r="D450" s="157" t="s">
        <v>303</v>
      </c>
      <c r="E450" s="162" t="s">
        <v>1</v>
      </c>
      <c r="F450" s="163" t="s">
        <v>2969</v>
      </c>
      <c r="H450" s="164">
        <v>219</v>
      </c>
      <c r="I450" s="165"/>
      <c r="J450" s="165"/>
      <c r="M450" s="161"/>
      <c r="N450" s="166"/>
      <c r="X450" s="167"/>
      <c r="AT450" s="162" t="s">
        <v>303</v>
      </c>
      <c r="AU450" s="162" t="s">
        <v>93</v>
      </c>
      <c r="AV450" s="12" t="s">
        <v>93</v>
      </c>
      <c r="AW450" s="12" t="s">
        <v>5</v>
      </c>
      <c r="AX450" s="12" t="s">
        <v>87</v>
      </c>
      <c r="AY450" s="162" t="s">
        <v>219</v>
      </c>
    </row>
    <row r="451" spans="2:65" s="1" customFormat="1" ht="16.5" customHeight="1">
      <c r="B451" s="30"/>
      <c r="C451" s="178" t="s">
        <v>847</v>
      </c>
      <c r="D451" s="178" t="s">
        <v>460</v>
      </c>
      <c r="E451" s="179" t="s">
        <v>2970</v>
      </c>
      <c r="F451" s="180" t="s">
        <v>2971</v>
      </c>
      <c r="G451" s="181" t="s">
        <v>467</v>
      </c>
      <c r="H451" s="182">
        <v>219</v>
      </c>
      <c r="I451" s="183"/>
      <c r="J451" s="184"/>
      <c r="K451" s="185">
        <f>ROUND(P451*H451,2)</f>
        <v>0</v>
      </c>
      <c r="L451" s="184"/>
      <c r="M451" s="186"/>
      <c r="N451" s="187" t="s">
        <v>1</v>
      </c>
      <c r="O451" s="151" t="s">
        <v>43</v>
      </c>
      <c r="P451" s="152">
        <f>I451+J451</f>
        <v>0</v>
      </c>
      <c r="Q451" s="152">
        <f>ROUND(I451*H451,2)</f>
        <v>0</v>
      </c>
      <c r="R451" s="152">
        <f>ROUND(J451*H451,2)</f>
        <v>0</v>
      </c>
      <c r="T451" s="153">
        <f>S451*H451</f>
        <v>0</v>
      </c>
      <c r="U451" s="153">
        <v>7.2000000000000005E-4</v>
      </c>
      <c r="V451" s="153">
        <f>U451*H451</f>
        <v>0.15768000000000001</v>
      </c>
      <c r="W451" s="153">
        <v>0</v>
      </c>
      <c r="X451" s="154">
        <f>W451*H451</f>
        <v>0</v>
      </c>
      <c r="AR451" s="155" t="s">
        <v>254</v>
      </c>
      <c r="AT451" s="155" t="s">
        <v>460</v>
      </c>
      <c r="AU451" s="155" t="s">
        <v>93</v>
      </c>
      <c r="AY451" s="15" t="s">
        <v>219</v>
      </c>
      <c r="BE451" s="156">
        <f>IF(O451="základní",K451,0)</f>
        <v>0</v>
      </c>
      <c r="BF451" s="156">
        <f>IF(O451="snížená",K451,0)</f>
        <v>0</v>
      </c>
      <c r="BG451" s="156">
        <f>IF(O451="zákl. přenesená",K451,0)</f>
        <v>0</v>
      </c>
      <c r="BH451" s="156">
        <f>IF(O451="sníž. přenesená",K451,0)</f>
        <v>0</v>
      </c>
      <c r="BI451" s="156">
        <f>IF(O451="nulová",K451,0)</f>
        <v>0</v>
      </c>
      <c r="BJ451" s="15" t="s">
        <v>87</v>
      </c>
      <c r="BK451" s="156">
        <f>ROUND(P451*H451,2)</f>
        <v>0</v>
      </c>
      <c r="BL451" s="15" t="s">
        <v>158</v>
      </c>
      <c r="BM451" s="155" t="s">
        <v>2972</v>
      </c>
    </row>
    <row r="452" spans="2:65" s="1" customFormat="1" ht="11.25">
      <c r="B452" s="30"/>
      <c r="D452" s="157" t="s">
        <v>226</v>
      </c>
      <c r="F452" s="158" t="s">
        <v>2971</v>
      </c>
      <c r="I452" s="159"/>
      <c r="J452" s="159"/>
      <c r="M452" s="30"/>
      <c r="N452" s="160"/>
      <c r="X452" s="54"/>
      <c r="AT452" s="15" t="s">
        <v>226</v>
      </c>
      <c r="AU452" s="15" t="s">
        <v>93</v>
      </c>
    </row>
    <row r="453" spans="2:65" s="1" customFormat="1" ht="16.5" customHeight="1">
      <c r="B453" s="30"/>
      <c r="C453" s="178" t="s">
        <v>851</v>
      </c>
      <c r="D453" s="178" t="s">
        <v>460</v>
      </c>
      <c r="E453" s="179" t="s">
        <v>2583</v>
      </c>
      <c r="F453" s="180" t="s">
        <v>2584</v>
      </c>
      <c r="G453" s="181" t="s">
        <v>467</v>
      </c>
      <c r="H453" s="182">
        <v>1</v>
      </c>
      <c r="I453" s="183"/>
      <c r="J453" s="184"/>
      <c r="K453" s="185">
        <f>ROUND(P453*H453,2)</f>
        <v>0</v>
      </c>
      <c r="L453" s="184"/>
      <c r="M453" s="186"/>
      <c r="N453" s="187" t="s">
        <v>1</v>
      </c>
      <c r="O453" s="151" t="s">
        <v>43</v>
      </c>
      <c r="P453" s="152">
        <f>I453+J453</f>
        <v>0</v>
      </c>
      <c r="Q453" s="152">
        <f>ROUND(I453*H453,2)</f>
        <v>0</v>
      </c>
      <c r="R453" s="152">
        <f>ROUND(J453*H453,2)</f>
        <v>0</v>
      </c>
      <c r="T453" s="153">
        <f>S453*H453</f>
        <v>0</v>
      </c>
      <c r="U453" s="153">
        <v>4.0000000000000002E-4</v>
      </c>
      <c r="V453" s="153">
        <f>U453*H453</f>
        <v>4.0000000000000002E-4</v>
      </c>
      <c r="W453" s="153">
        <v>0</v>
      </c>
      <c r="X453" s="154">
        <f>W453*H453</f>
        <v>0</v>
      </c>
      <c r="AR453" s="155" t="s">
        <v>254</v>
      </c>
      <c r="AT453" s="155" t="s">
        <v>460</v>
      </c>
      <c r="AU453" s="155" t="s">
        <v>93</v>
      </c>
      <c r="AY453" s="15" t="s">
        <v>219</v>
      </c>
      <c r="BE453" s="156">
        <f>IF(O453="základní",K453,0)</f>
        <v>0</v>
      </c>
      <c r="BF453" s="156">
        <f>IF(O453="snížená",K453,0)</f>
        <v>0</v>
      </c>
      <c r="BG453" s="156">
        <f>IF(O453="zákl. přenesená",K453,0)</f>
        <v>0</v>
      </c>
      <c r="BH453" s="156">
        <f>IF(O453="sníž. přenesená",K453,0)</f>
        <v>0</v>
      </c>
      <c r="BI453" s="156">
        <f>IF(O453="nulová",K453,0)</f>
        <v>0</v>
      </c>
      <c r="BJ453" s="15" t="s">
        <v>87</v>
      </c>
      <c r="BK453" s="156">
        <f>ROUND(P453*H453,2)</f>
        <v>0</v>
      </c>
      <c r="BL453" s="15" t="s">
        <v>158</v>
      </c>
      <c r="BM453" s="155" t="s">
        <v>2973</v>
      </c>
    </row>
    <row r="454" spans="2:65" s="1" customFormat="1" ht="11.25">
      <c r="B454" s="30"/>
      <c r="D454" s="157" t="s">
        <v>226</v>
      </c>
      <c r="F454" s="158" t="s">
        <v>2584</v>
      </c>
      <c r="I454" s="159"/>
      <c r="J454" s="159"/>
      <c r="M454" s="30"/>
      <c r="N454" s="160"/>
      <c r="X454" s="54"/>
      <c r="AT454" s="15" t="s">
        <v>226</v>
      </c>
      <c r="AU454" s="15" t="s">
        <v>93</v>
      </c>
    </row>
    <row r="455" spans="2:65" s="1" customFormat="1" ht="16.5" customHeight="1">
      <c r="B455" s="30"/>
      <c r="C455" s="178" t="s">
        <v>857</v>
      </c>
      <c r="D455" s="178" t="s">
        <v>460</v>
      </c>
      <c r="E455" s="179" t="s">
        <v>2586</v>
      </c>
      <c r="F455" s="180" t="s">
        <v>2587</v>
      </c>
      <c r="G455" s="181" t="s">
        <v>467</v>
      </c>
      <c r="H455" s="182">
        <v>1</v>
      </c>
      <c r="I455" s="183"/>
      <c r="J455" s="184"/>
      <c r="K455" s="185">
        <f>ROUND(P455*H455,2)</f>
        <v>0</v>
      </c>
      <c r="L455" s="184"/>
      <c r="M455" s="186"/>
      <c r="N455" s="187" t="s">
        <v>1</v>
      </c>
      <c r="O455" s="151" t="s">
        <v>43</v>
      </c>
      <c r="P455" s="152">
        <f>I455+J455</f>
        <v>0</v>
      </c>
      <c r="Q455" s="152">
        <f>ROUND(I455*H455,2)</f>
        <v>0</v>
      </c>
      <c r="R455" s="152">
        <f>ROUND(J455*H455,2)</f>
        <v>0</v>
      </c>
      <c r="T455" s="153">
        <f>S455*H455</f>
        <v>0</v>
      </c>
      <c r="U455" s="153">
        <v>4.0000000000000002E-4</v>
      </c>
      <c r="V455" s="153">
        <f>U455*H455</f>
        <v>4.0000000000000002E-4</v>
      </c>
      <c r="W455" s="153">
        <v>0</v>
      </c>
      <c r="X455" s="154">
        <f>W455*H455</f>
        <v>0</v>
      </c>
      <c r="AR455" s="155" t="s">
        <v>254</v>
      </c>
      <c r="AT455" s="155" t="s">
        <v>460</v>
      </c>
      <c r="AU455" s="155" t="s">
        <v>93</v>
      </c>
      <c r="AY455" s="15" t="s">
        <v>219</v>
      </c>
      <c r="BE455" s="156">
        <f>IF(O455="základní",K455,0)</f>
        <v>0</v>
      </c>
      <c r="BF455" s="156">
        <f>IF(O455="snížená",K455,0)</f>
        <v>0</v>
      </c>
      <c r="BG455" s="156">
        <f>IF(O455="zákl. přenesená",K455,0)</f>
        <v>0</v>
      </c>
      <c r="BH455" s="156">
        <f>IF(O455="sníž. přenesená",K455,0)</f>
        <v>0</v>
      </c>
      <c r="BI455" s="156">
        <f>IF(O455="nulová",K455,0)</f>
        <v>0</v>
      </c>
      <c r="BJ455" s="15" t="s">
        <v>87</v>
      </c>
      <c r="BK455" s="156">
        <f>ROUND(P455*H455,2)</f>
        <v>0</v>
      </c>
      <c r="BL455" s="15" t="s">
        <v>158</v>
      </c>
      <c r="BM455" s="155" t="s">
        <v>2974</v>
      </c>
    </row>
    <row r="456" spans="2:65" s="1" customFormat="1" ht="11.25">
      <c r="B456" s="30"/>
      <c r="D456" s="157" t="s">
        <v>226</v>
      </c>
      <c r="F456" s="158" t="s">
        <v>2587</v>
      </c>
      <c r="I456" s="159"/>
      <c r="J456" s="159"/>
      <c r="M456" s="30"/>
      <c r="N456" s="160"/>
      <c r="X456" s="54"/>
      <c r="AT456" s="15" t="s">
        <v>226</v>
      </c>
      <c r="AU456" s="15" t="s">
        <v>93</v>
      </c>
    </row>
    <row r="457" spans="2:65" s="1" customFormat="1" ht="24.2" customHeight="1">
      <c r="B457" s="30"/>
      <c r="C457" s="178" t="s">
        <v>861</v>
      </c>
      <c r="D457" s="178" t="s">
        <v>460</v>
      </c>
      <c r="E457" s="179" t="s">
        <v>2975</v>
      </c>
      <c r="F457" s="180" t="s">
        <v>2976</v>
      </c>
      <c r="G457" s="181" t="s">
        <v>467</v>
      </c>
      <c r="H457" s="182">
        <v>4</v>
      </c>
      <c r="I457" s="183"/>
      <c r="J457" s="184"/>
      <c r="K457" s="185">
        <f>ROUND(P457*H457,2)</f>
        <v>0</v>
      </c>
      <c r="L457" s="184"/>
      <c r="M457" s="186"/>
      <c r="N457" s="187" t="s">
        <v>1</v>
      </c>
      <c r="O457" s="151" t="s">
        <v>43</v>
      </c>
      <c r="P457" s="152">
        <f>I457+J457</f>
        <v>0</v>
      </c>
      <c r="Q457" s="152">
        <f>ROUND(I457*H457,2)</f>
        <v>0</v>
      </c>
      <c r="R457" s="152">
        <f>ROUND(J457*H457,2)</f>
        <v>0</v>
      </c>
      <c r="T457" s="153">
        <f>S457*H457</f>
        <v>0</v>
      </c>
      <c r="U457" s="153">
        <v>1.4E-3</v>
      </c>
      <c r="V457" s="153">
        <f>U457*H457</f>
        <v>5.5999999999999999E-3</v>
      </c>
      <c r="W457" s="153">
        <v>0</v>
      </c>
      <c r="X457" s="154">
        <f>W457*H457</f>
        <v>0</v>
      </c>
      <c r="AR457" s="155" t="s">
        <v>254</v>
      </c>
      <c r="AT457" s="155" t="s">
        <v>460</v>
      </c>
      <c r="AU457" s="155" t="s">
        <v>93</v>
      </c>
      <c r="AY457" s="15" t="s">
        <v>219</v>
      </c>
      <c r="BE457" s="156">
        <f>IF(O457="základní",K457,0)</f>
        <v>0</v>
      </c>
      <c r="BF457" s="156">
        <f>IF(O457="snížená",K457,0)</f>
        <v>0</v>
      </c>
      <c r="BG457" s="156">
        <f>IF(O457="zákl. přenesená",K457,0)</f>
        <v>0</v>
      </c>
      <c r="BH457" s="156">
        <f>IF(O457="sníž. přenesená",K457,0)</f>
        <v>0</v>
      </c>
      <c r="BI457" s="156">
        <f>IF(O457="nulová",K457,0)</f>
        <v>0</v>
      </c>
      <c r="BJ457" s="15" t="s">
        <v>87</v>
      </c>
      <c r="BK457" s="156">
        <f>ROUND(P457*H457,2)</f>
        <v>0</v>
      </c>
      <c r="BL457" s="15" t="s">
        <v>158</v>
      </c>
      <c r="BM457" s="155" t="s">
        <v>2977</v>
      </c>
    </row>
    <row r="458" spans="2:65" s="1" customFormat="1" ht="11.25">
      <c r="B458" s="30"/>
      <c r="D458" s="157" t="s">
        <v>226</v>
      </c>
      <c r="F458" s="158" t="s">
        <v>2976</v>
      </c>
      <c r="I458" s="159"/>
      <c r="J458" s="159"/>
      <c r="M458" s="30"/>
      <c r="N458" s="160"/>
      <c r="X458" s="54"/>
      <c r="AT458" s="15" t="s">
        <v>226</v>
      </c>
      <c r="AU458" s="15" t="s">
        <v>93</v>
      </c>
    </row>
    <row r="459" spans="2:65" s="1" customFormat="1" ht="24.2" customHeight="1">
      <c r="B459" s="30"/>
      <c r="C459" s="178" t="s">
        <v>866</v>
      </c>
      <c r="D459" s="178" t="s">
        <v>460</v>
      </c>
      <c r="E459" s="179" t="s">
        <v>2978</v>
      </c>
      <c r="F459" s="180" t="s">
        <v>2979</v>
      </c>
      <c r="G459" s="181" t="s">
        <v>467</v>
      </c>
      <c r="H459" s="182">
        <v>5</v>
      </c>
      <c r="I459" s="183"/>
      <c r="J459" s="184"/>
      <c r="K459" s="185">
        <f>ROUND(P459*H459,2)</f>
        <v>0</v>
      </c>
      <c r="L459" s="184"/>
      <c r="M459" s="186"/>
      <c r="N459" s="187" t="s">
        <v>1</v>
      </c>
      <c r="O459" s="151" t="s">
        <v>43</v>
      </c>
      <c r="P459" s="152">
        <f>I459+J459</f>
        <v>0</v>
      </c>
      <c r="Q459" s="152">
        <f>ROUND(I459*H459,2)</f>
        <v>0</v>
      </c>
      <c r="R459" s="152">
        <f>ROUND(J459*H459,2)</f>
        <v>0</v>
      </c>
      <c r="T459" s="153">
        <f>S459*H459</f>
        <v>0</v>
      </c>
      <c r="U459" s="153">
        <v>1.1999999999999999E-3</v>
      </c>
      <c r="V459" s="153">
        <f>U459*H459</f>
        <v>5.9999999999999993E-3</v>
      </c>
      <c r="W459" s="153">
        <v>0</v>
      </c>
      <c r="X459" s="154">
        <f>W459*H459</f>
        <v>0</v>
      </c>
      <c r="AR459" s="155" t="s">
        <v>254</v>
      </c>
      <c r="AT459" s="155" t="s">
        <v>460</v>
      </c>
      <c r="AU459" s="155" t="s">
        <v>93</v>
      </c>
      <c r="AY459" s="15" t="s">
        <v>219</v>
      </c>
      <c r="BE459" s="156">
        <f>IF(O459="základní",K459,0)</f>
        <v>0</v>
      </c>
      <c r="BF459" s="156">
        <f>IF(O459="snížená",K459,0)</f>
        <v>0</v>
      </c>
      <c r="BG459" s="156">
        <f>IF(O459="zákl. přenesená",K459,0)</f>
        <v>0</v>
      </c>
      <c r="BH459" s="156">
        <f>IF(O459="sníž. přenesená",K459,0)</f>
        <v>0</v>
      </c>
      <c r="BI459" s="156">
        <f>IF(O459="nulová",K459,0)</f>
        <v>0</v>
      </c>
      <c r="BJ459" s="15" t="s">
        <v>87</v>
      </c>
      <c r="BK459" s="156">
        <f>ROUND(P459*H459,2)</f>
        <v>0</v>
      </c>
      <c r="BL459" s="15" t="s">
        <v>158</v>
      </c>
      <c r="BM459" s="155" t="s">
        <v>2980</v>
      </c>
    </row>
    <row r="460" spans="2:65" s="1" customFormat="1" ht="11.25">
      <c r="B460" s="30"/>
      <c r="D460" s="157" t="s">
        <v>226</v>
      </c>
      <c r="F460" s="158" t="s">
        <v>2979</v>
      </c>
      <c r="I460" s="159"/>
      <c r="J460" s="159"/>
      <c r="M460" s="30"/>
      <c r="N460" s="160"/>
      <c r="X460" s="54"/>
      <c r="AT460" s="15" t="s">
        <v>226</v>
      </c>
      <c r="AU460" s="15" t="s">
        <v>93</v>
      </c>
    </row>
    <row r="461" spans="2:65" s="1" customFormat="1" ht="24.2" customHeight="1">
      <c r="B461" s="30"/>
      <c r="C461" s="178" t="s">
        <v>871</v>
      </c>
      <c r="D461" s="178" t="s">
        <v>460</v>
      </c>
      <c r="E461" s="179" t="s">
        <v>2981</v>
      </c>
      <c r="F461" s="180" t="s">
        <v>2982</v>
      </c>
      <c r="G461" s="181" t="s">
        <v>467</v>
      </c>
      <c r="H461" s="182">
        <v>14</v>
      </c>
      <c r="I461" s="183"/>
      <c r="J461" s="184"/>
      <c r="K461" s="185">
        <f>ROUND(P461*H461,2)</f>
        <v>0</v>
      </c>
      <c r="L461" s="184"/>
      <c r="M461" s="186"/>
      <c r="N461" s="187" t="s">
        <v>1</v>
      </c>
      <c r="O461" s="151" t="s">
        <v>43</v>
      </c>
      <c r="P461" s="152">
        <f>I461+J461</f>
        <v>0</v>
      </c>
      <c r="Q461" s="152">
        <f>ROUND(I461*H461,2)</f>
        <v>0</v>
      </c>
      <c r="R461" s="152">
        <f>ROUND(J461*H461,2)</f>
        <v>0</v>
      </c>
      <c r="T461" s="153">
        <f>S461*H461</f>
        <v>0</v>
      </c>
      <c r="U461" s="153">
        <v>1.1999999999999999E-3</v>
      </c>
      <c r="V461" s="153">
        <f>U461*H461</f>
        <v>1.6799999999999999E-2</v>
      </c>
      <c r="W461" s="153">
        <v>0</v>
      </c>
      <c r="X461" s="154">
        <f>W461*H461</f>
        <v>0</v>
      </c>
      <c r="AR461" s="155" t="s">
        <v>254</v>
      </c>
      <c r="AT461" s="155" t="s">
        <v>460</v>
      </c>
      <c r="AU461" s="155" t="s">
        <v>93</v>
      </c>
      <c r="AY461" s="15" t="s">
        <v>219</v>
      </c>
      <c r="BE461" s="156">
        <f>IF(O461="základní",K461,0)</f>
        <v>0</v>
      </c>
      <c r="BF461" s="156">
        <f>IF(O461="snížená",K461,0)</f>
        <v>0</v>
      </c>
      <c r="BG461" s="156">
        <f>IF(O461="zákl. přenesená",K461,0)</f>
        <v>0</v>
      </c>
      <c r="BH461" s="156">
        <f>IF(O461="sníž. přenesená",K461,0)</f>
        <v>0</v>
      </c>
      <c r="BI461" s="156">
        <f>IF(O461="nulová",K461,0)</f>
        <v>0</v>
      </c>
      <c r="BJ461" s="15" t="s">
        <v>87</v>
      </c>
      <c r="BK461" s="156">
        <f>ROUND(P461*H461,2)</f>
        <v>0</v>
      </c>
      <c r="BL461" s="15" t="s">
        <v>158</v>
      </c>
      <c r="BM461" s="155" t="s">
        <v>2983</v>
      </c>
    </row>
    <row r="462" spans="2:65" s="1" customFormat="1" ht="11.25">
      <c r="B462" s="30"/>
      <c r="D462" s="157" t="s">
        <v>226</v>
      </c>
      <c r="F462" s="158" t="s">
        <v>2982</v>
      </c>
      <c r="I462" s="159"/>
      <c r="J462" s="159"/>
      <c r="M462" s="30"/>
      <c r="N462" s="160"/>
      <c r="X462" s="54"/>
      <c r="AT462" s="15" t="s">
        <v>226</v>
      </c>
      <c r="AU462" s="15" t="s">
        <v>93</v>
      </c>
    </row>
    <row r="463" spans="2:65" s="1" customFormat="1" ht="24.2" customHeight="1">
      <c r="B463" s="30"/>
      <c r="C463" s="178" t="s">
        <v>390</v>
      </c>
      <c r="D463" s="178" t="s">
        <v>460</v>
      </c>
      <c r="E463" s="179" t="s">
        <v>2984</v>
      </c>
      <c r="F463" s="180" t="s">
        <v>2985</v>
      </c>
      <c r="G463" s="181" t="s">
        <v>467</v>
      </c>
      <c r="H463" s="182">
        <v>3</v>
      </c>
      <c r="I463" s="183"/>
      <c r="J463" s="184"/>
      <c r="K463" s="185">
        <f>ROUND(P463*H463,2)</f>
        <v>0</v>
      </c>
      <c r="L463" s="184"/>
      <c r="M463" s="186"/>
      <c r="N463" s="187" t="s">
        <v>1</v>
      </c>
      <c r="O463" s="151" t="s">
        <v>43</v>
      </c>
      <c r="P463" s="152">
        <f>I463+J463</f>
        <v>0</v>
      </c>
      <c r="Q463" s="152">
        <f>ROUND(I463*H463,2)</f>
        <v>0</v>
      </c>
      <c r="R463" s="152">
        <f>ROUND(J463*H463,2)</f>
        <v>0</v>
      </c>
      <c r="T463" s="153">
        <f>S463*H463</f>
        <v>0</v>
      </c>
      <c r="U463" s="153">
        <v>1.5E-3</v>
      </c>
      <c r="V463" s="153">
        <f>U463*H463</f>
        <v>4.5000000000000005E-3</v>
      </c>
      <c r="W463" s="153">
        <v>0</v>
      </c>
      <c r="X463" s="154">
        <f>W463*H463</f>
        <v>0</v>
      </c>
      <c r="AR463" s="155" t="s">
        <v>254</v>
      </c>
      <c r="AT463" s="155" t="s">
        <v>460</v>
      </c>
      <c r="AU463" s="155" t="s">
        <v>93</v>
      </c>
      <c r="AY463" s="15" t="s">
        <v>219</v>
      </c>
      <c r="BE463" s="156">
        <f>IF(O463="základní",K463,0)</f>
        <v>0</v>
      </c>
      <c r="BF463" s="156">
        <f>IF(O463="snížená",K463,0)</f>
        <v>0</v>
      </c>
      <c r="BG463" s="156">
        <f>IF(O463="zákl. přenesená",K463,0)</f>
        <v>0</v>
      </c>
      <c r="BH463" s="156">
        <f>IF(O463="sníž. přenesená",K463,0)</f>
        <v>0</v>
      </c>
      <c r="BI463" s="156">
        <f>IF(O463="nulová",K463,0)</f>
        <v>0</v>
      </c>
      <c r="BJ463" s="15" t="s">
        <v>87</v>
      </c>
      <c r="BK463" s="156">
        <f>ROUND(P463*H463,2)</f>
        <v>0</v>
      </c>
      <c r="BL463" s="15" t="s">
        <v>158</v>
      </c>
      <c r="BM463" s="155" t="s">
        <v>2986</v>
      </c>
    </row>
    <row r="464" spans="2:65" s="1" customFormat="1" ht="11.25">
      <c r="B464" s="30"/>
      <c r="D464" s="157" t="s">
        <v>226</v>
      </c>
      <c r="F464" s="158" t="s">
        <v>2985</v>
      </c>
      <c r="I464" s="159"/>
      <c r="J464" s="159"/>
      <c r="M464" s="30"/>
      <c r="N464" s="160"/>
      <c r="X464" s="54"/>
      <c r="AT464" s="15" t="s">
        <v>226</v>
      </c>
      <c r="AU464" s="15" t="s">
        <v>93</v>
      </c>
    </row>
    <row r="465" spans="2:65" s="12" customFormat="1" ht="11.25">
      <c r="B465" s="161"/>
      <c r="D465" s="157" t="s">
        <v>303</v>
      </c>
      <c r="E465" s="162" t="s">
        <v>1</v>
      </c>
      <c r="F465" s="163" t="s">
        <v>150</v>
      </c>
      <c r="H465" s="164">
        <v>3</v>
      </c>
      <c r="I465" s="165"/>
      <c r="J465" s="165"/>
      <c r="M465" s="161"/>
      <c r="N465" s="166"/>
      <c r="X465" s="167"/>
      <c r="AT465" s="162" t="s">
        <v>303</v>
      </c>
      <c r="AU465" s="162" t="s">
        <v>93</v>
      </c>
      <c r="AV465" s="12" t="s">
        <v>93</v>
      </c>
      <c r="AW465" s="12" t="s">
        <v>5</v>
      </c>
      <c r="AX465" s="12" t="s">
        <v>87</v>
      </c>
      <c r="AY465" s="162" t="s">
        <v>219</v>
      </c>
    </row>
    <row r="466" spans="2:65" s="1" customFormat="1" ht="16.5" customHeight="1">
      <c r="B466" s="30"/>
      <c r="C466" s="178" t="s">
        <v>883</v>
      </c>
      <c r="D466" s="178" t="s">
        <v>460</v>
      </c>
      <c r="E466" s="179" t="s">
        <v>2987</v>
      </c>
      <c r="F466" s="180" t="s">
        <v>2988</v>
      </c>
      <c r="G466" s="181" t="s">
        <v>467</v>
      </c>
      <c r="H466" s="182">
        <v>8</v>
      </c>
      <c r="I466" s="183"/>
      <c r="J466" s="184"/>
      <c r="K466" s="185">
        <f>ROUND(P466*H466,2)</f>
        <v>0</v>
      </c>
      <c r="L466" s="184"/>
      <c r="M466" s="186"/>
      <c r="N466" s="187" t="s">
        <v>1</v>
      </c>
      <c r="O466" s="151" t="s">
        <v>43</v>
      </c>
      <c r="P466" s="152">
        <f>I466+J466</f>
        <v>0</v>
      </c>
      <c r="Q466" s="152">
        <f>ROUND(I466*H466,2)</f>
        <v>0</v>
      </c>
      <c r="R466" s="152">
        <f>ROUND(J466*H466,2)</f>
        <v>0</v>
      </c>
      <c r="T466" s="153">
        <f>S466*H466</f>
        <v>0</v>
      </c>
      <c r="U466" s="153">
        <v>5.6999999999999998E-4</v>
      </c>
      <c r="V466" s="153">
        <f>U466*H466</f>
        <v>4.5599999999999998E-3</v>
      </c>
      <c r="W466" s="153">
        <v>0</v>
      </c>
      <c r="X466" s="154">
        <f>W466*H466</f>
        <v>0</v>
      </c>
      <c r="AR466" s="155" t="s">
        <v>254</v>
      </c>
      <c r="AT466" s="155" t="s">
        <v>460</v>
      </c>
      <c r="AU466" s="155" t="s">
        <v>93</v>
      </c>
      <c r="AY466" s="15" t="s">
        <v>219</v>
      </c>
      <c r="BE466" s="156">
        <f>IF(O466="základní",K466,0)</f>
        <v>0</v>
      </c>
      <c r="BF466" s="156">
        <f>IF(O466="snížená",K466,0)</f>
        <v>0</v>
      </c>
      <c r="BG466" s="156">
        <f>IF(O466="zákl. přenesená",K466,0)</f>
        <v>0</v>
      </c>
      <c r="BH466" s="156">
        <f>IF(O466="sníž. přenesená",K466,0)</f>
        <v>0</v>
      </c>
      <c r="BI466" s="156">
        <f>IF(O466="nulová",K466,0)</f>
        <v>0</v>
      </c>
      <c r="BJ466" s="15" t="s">
        <v>87</v>
      </c>
      <c r="BK466" s="156">
        <f>ROUND(P466*H466,2)</f>
        <v>0</v>
      </c>
      <c r="BL466" s="15" t="s">
        <v>158</v>
      </c>
      <c r="BM466" s="155" t="s">
        <v>2989</v>
      </c>
    </row>
    <row r="467" spans="2:65" s="1" customFormat="1" ht="11.25">
      <c r="B467" s="30"/>
      <c r="D467" s="157" t="s">
        <v>226</v>
      </c>
      <c r="F467" s="158" t="s">
        <v>2988</v>
      </c>
      <c r="I467" s="159"/>
      <c r="J467" s="159"/>
      <c r="M467" s="30"/>
      <c r="N467" s="160"/>
      <c r="X467" s="54"/>
      <c r="AT467" s="15" t="s">
        <v>226</v>
      </c>
      <c r="AU467" s="15" t="s">
        <v>93</v>
      </c>
    </row>
    <row r="468" spans="2:65" s="1" customFormat="1" ht="16.5" customHeight="1">
      <c r="B468" s="30"/>
      <c r="C468" s="178" t="s">
        <v>888</v>
      </c>
      <c r="D468" s="178" t="s">
        <v>460</v>
      </c>
      <c r="E468" s="179" t="s">
        <v>2990</v>
      </c>
      <c r="F468" s="180" t="s">
        <v>2991</v>
      </c>
      <c r="G468" s="181" t="s">
        <v>467</v>
      </c>
      <c r="H468" s="182">
        <v>8</v>
      </c>
      <c r="I468" s="183"/>
      <c r="J468" s="184"/>
      <c r="K468" s="185">
        <f>ROUND(P468*H468,2)</f>
        <v>0</v>
      </c>
      <c r="L468" s="184"/>
      <c r="M468" s="186"/>
      <c r="N468" s="187" t="s">
        <v>1</v>
      </c>
      <c r="O468" s="151" t="s">
        <v>43</v>
      </c>
      <c r="P468" s="152">
        <f>I468+J468</f>
        <v>0</v>
      </c>
      <c r="Q468" s="152">
        <f>ROUND(I468*H468,2)</f>
        <v>0</v>
      </c>
      <c r="R468" s="152">
        <f>ROUND(J468*H468,2)</f>
        <v>0</v>
      </c>
      <c r="T468" s="153">
        <f>S468*H468</f>
        <v>0</v>
      </c>
      <c r="U468" s="153">
        <v>1.41E-3</v>
      </c>
      <c r="V468" s="153">
        <f>U468*H468</f>
        <v>1.128E-2</v>
      </c>
      <c r="W468" s="153">
        <v>0</v>
      </c>
      <c r="X468" s="154">
        <f>W468*H468</f>
        <v>0</v>
      </c>
      <c r="AR468" s="155" t="s">
        <v>254</v>
      </c>
      <c r="AT468" s="155" t="s">
        <v>460</v>
      </c>
      <c r="AU468" s="155" t="s">
        <v>93</v>
      </c>
      <c r="AY468" s="15" t="s">
        <v>219</v>
      </c>
      <c r="BE468" s="156">
        <f>IF(O468="základní",K468,0)</f>
        <v>0</v>
      </c>
      <c r="BF468" s="156">
        <f>IF(O468="snížená",K468,0)</f>
        <v>0</v>
      </c>
      <c r="BG468" s="156">
        <f>IF(O468="zákl. přenesená",K468,0)</f>
        <v>0</v>
      </c>
      <c r="BH468" s="156">
        <f>IF(O468="sníž. přenesená",K468,0)</f>
        <v>0</v>
      </c>
      <c r="BI468" s="156">
        <f>IF(O468="nulová",K468,0)</f>
        <v>0</v>
      </c>
      <c r="BJ468" s="15" t="s">
        <v>87</v>
      </c>
      <c r="BK468" s="156">
        <f>ROUND(P468*H468,2)</f>
        <v>0</v>
      </c>
      <c r="BL468" s="15" t="s">
        <v>158</v>
      </c>
      <c r="BM468" s="155" t="s">
        <v>2992</v>
      </c>
    </row>
    <row r="469" spans="2:65" s="1" customFormat="1" ht="11.25">
      <c r="B469" s="30"/>
      <c r="D469" s="157" t="s">
        <v>226</v>
      </c>
      <c r="F469" s="158" t="s">
        <v>2991</v>
      </c>
      <c r="I469" s="159"/>
      <c r="J469" s="159"/>
      <c r="M469" s="30"/>
      <c r="N469" s="160"/>
      <c r="X469" s="54"/>
      <c r="AT469" s="15" t="s">
        <v>226</v>
      </c>
      <c r="AU469" s="15" t="s">
        <v>93</v>
      </c>
    </row>
    <row r="470" spans="2:65" s="1" customFormat="1" ht="21.75" customHeight="1">
      <c r="B470" s="30"/>
      <c r="C470" s="178" t="s">
        <v>893</v>
      </c>
      <c r="D470" s="178" t="s">
        <v>460</v>
      </c>
      <c r="E470" s="179" t="s">
        <v>2993</v>
      </c>
      <c r="F470" s="180" t="s">
        <v>2994</v>
      </c>
      <c r="G470" s="181" t="s">
        <v>467</v>
      </c>
      <c r="H470" s="182">
        <v>8</v>
      </c>
      <c r="I470" s="183"/>
      <c r="J470" s="184"/>
      <c r="K470" s="185">
        <f>ROUND(P470*H470,2)</f>
        <v>0</v>
      </c>
      <c r="L470" s="184"/>
      <c r="M470" s="186"/>
      <c r="N470" s="187" t="s">
        <v>1</v>
      </c>
      <c r="O470" s="151" t="s">
        <v>43</v>
      </c>
      <c r="P470" s="152">
        <f>I470+J470</f>
        <v>0</v>
      </c>
      <c r="Q470" s="152">
        <f>ROUND(I470*H470,2)</f>
        <v>0</v>
      </c>
      <c r="R470" s="152">
        <f>ROUND(J470*H470,2)</f>
        <v>0</v>
      </c>
      <c r="T470" s="153">
        <f>S470*H470</f>
        <v>0</v>
      </c>
      <c r="U470" s="153">
        <v>1.2999999999999999E-4</v>
      </c>
      <c r="V470" s="153">
        <f>U470*H470</f>
        <v>1.0399999999999999E-3</v>
      </c>
      <c r="W470" s="153">
        <v>0</v>
      </c>
      <c r="X470" s="154">
        <f>W470*H470</f>
        <v>0</v>
      </c>
      <c r="AR470" s="155" t="s">
        <v>254</v>
      </c>
      <c r="AT470" s="155" t="s">
        <v>460</v>
      </c>
      <c r="AU470" s="155" t="s">
        <v>93</v>
      </c>
      <c r="AY470" s="15" t="s">
        <v>219</v>
      </c>
      <c r="BE470" s="156">
        <f>IF(O470="základní",K470,0)</f>
        <v>0</v>
      </c>
      <c r="BF470" s="156">
        <f>IF(O470="snížená",K470,0)</f>
        <v>0</v>
      </c>
      <c r="BG470" s="156">
        <f>IF(O470="zákl. přenesená",K470,0)</f>
        <v>0</v>
      </c>
      <c r="BH470" s="156">
        <f>IF(O470="sníž. přenesená",K470,0)</f>
        <v>0</v>
      </c>
      <c r="BI470" s="156">
        <f>IF(O470="nulová",K470,0)</f>
        <v>0</v>
      </c>
      <c r="BJ470" s="15" t="s">
        <v>87</v>
      </c>
      <c r="BK470" s="156">
        <f>ROUND(P470*H470,2)</f>
        <v>0</v>
      </c>
      <c r="BL470" s="15" t="s">
        <v>158</v>
      </c>
      <c r="BM470" s="155" t="s">
        <v>2995</v>
      </c>
    </row>
    <row r="471" spans="2:65" s="1" customFormat="1" ht="11.25">
      <c r="B471" s="30"/>
      <c r="D471" s="157" t="s">
        <v>226</v>
      </c>
      <c r="F471" s="158" t="s">
        <v>2994</v>
      </c>
      <c r="I471" s="159"/>
      <c r="J471" s="159"/>
      <c r="M471" s="30"/>
      <c r="N471" s="160"/>
      <c r="X471" s="54"/>
      <c r="AT471" s="15" t="s">
        <v>226</v>
      </c>
      <c r="AU471" s="15" t="s">
        <v>93</v>
      </c>
    </row>
    <row r="472" spans="2:65" s="1" customFormat="1" ht="21.75" customHeight="1">
      <c r="B472" s="30"/>
      <c r="C472" s="142" t="s">
        <v>898</v>
      </c>
      <c r="D472" s="142" t="s">
        <v>220</v>
      </c>
      <c r="E472" s="143" t="s">
        <v>2410</v>
      </c>
      <c r="F472" s="144" t="s">
        <v>2411</v>
      </c>
      <c r="G472" s="145" t="s">
        <v>467</v>
      </c>
      <c r="H472" s="146">
        <v>5</v>
      </c>
      <c r="I472" s="147"/>
      <c r="J472" s="147"/>
      <c r="K472" s="148">
        <f>ROUND(P472*H472,2)</f>
        <v>0</v>
      </c>
      <c r="L472" s="149"/>
      <c r="M472" s="30"/>
      <c r="N472" s="150" t="s">
        <v>1</v>
      </c>
      <c r="O472" s="151" t="s">
        <v>43</v>
      </c>
      <c r="P472" s="152">
        <f>I472+J472</f>
        <v>0</v>
      </c>
      <c r="Q472" s="152">
        <f>ROUND(I472*H472,2)</f>
        <v>0</v>
      </c>
      <c r="R472" s="152">
        <f>ROUND(J472*H472,2)</f>
        <v>0</v>
      </c>
      <c r="T472" s="153">
        <f>S472*H472</f>
        <v>0</v>
      </c>
      <c r="U472" s="153">
        <v>8.5999999999999998E-4</v>
      </c>
      <c r="V472" s="153">
        <f>U472*H472</f>
        <v>4.3E-3</v>
      </c>
      <c r="W472" s="153">
        <v>0</v>
      </c>
      <c r="X472" s="154">
        <f>W472*H472</f>
        <v>0</v>
      </c>
      <c r="AR472" s="155" t="s">
        <v>158</v>
      </c>
      <c r="AT472" s="155" t="s">
        <v>220</v>
      </c>
      <c r="AU472" s="155" t="s">
        <v>93</v>
      </c>
      <c r="AY472" s="15" t="s">
        <v>219</v>
      </c>
      <c r="BE472" s="156">
        <f>IF(O472="základní",K472,0)</f>
        <v>0</v>
      </c>
      <c r="BF472" s="156">
        <f>IF(O472="snížená",K472,0)</f>
        <v>0</v>
      </c>
      <c r="BG472" s="156">
        <f>IF(O472="zákl. přenesená",K472,0)</f>
        <v>0</v>
      </c>
      <c r="BH472" s="156">
        <f>IF(O472="sníž. přenesená",K472,0)</f>
        <v>0</v>
      </c>
      <c r="BI472" s="156">
        <f>IF(O472="nulová",K472,0)</f>
        <v>0</v>
      </c>
      <c r="BJ472" s="15" t="s">
        <v>87</v>
      </c>
      <c r="BK472" s="156">
        <f>ROUND(P472*H472,2)</f>
        <v>0</v>
      </c>
      <c r="BL472" s="15" t="s">
        <v>158</v>
      </c>
      <c r="BM472" s="155" t="s">
        <v>2996</v>
      </c>
    </row>
    <row r="473" spans="2:65" s="1" customFormat="1" ht="29.25">
      <c r="B473" s="30"/>
      <c r="D473" s="157" t="s">
        <v>226</v>
      </c>
      <c r="F473" s="158" t="s">
        <v>2413</v>
      </c>
      <c r="I473" s="159"/>
      <c r="J473" s="159"/>
      <c r="M473" s="30"/>
      <c r="N473" s="160"/>
      <c r="X473" s="54"/>
      <c r="AT473" s="15" t="s">
        <v>226</v>
      </c>
      <c r="AU473" s="15" t="s">
        <v>93</v>
      </c>
    </row>
    <row r="474" spans="2:65" s="12" customFormat="1" ht="11.25">
      <c r="B474" s="161"/>
      <c r="D474" s="157" t="s">
        <v>303</v>
      </c>
      <c r="E474" s="162" t="s">
        <v>1</v>
      </c>
      <c r="F474" s="163" t="s">
        <v>218</v>
      </c>
      <c r="H474" s="164">
        <v>5</v>
      </c>
      <c r="I474" s="165"/>
      <c r="J474" s="165"/>
      <c r="M474" s="161"/>
      <c r="N474" s="166"/>
      <c r="X474" s="167"/>
      <c r="AT474" s="162" t="s">
        <v>303</v>
      </c>
      <c r="AU474" s="162" t="s">
        <v>93</v>
      </c>
      <c r="AV474" s="12" t="s">
        <v>93</v>
      </c>
      <c r="AW474" s="12" t="s">
        <v>5</v>
      </c>
      <c r="AX474" s="12" t="s">
        <v>87</v>
      </c>
      <c r="AY474" s="162" t="s">
        <v>219</v>
      </c>
    </row>
    <row r="475" spans="2:65" s="1" customFormat="1" ht="24.2" customHeight="1">
      <c r="B475" s="30"/>
      <c r="C475" s="178" t="s">
        <v>905</v>
      </c>
      <c r="D475" s="178" t="s">
        <v>460</v>
      </c>
      <c r="E475" s="179" t="s">
        <v>2414</v>
      </c>
      <c r="F475" s="180" t="s">
        <v>2415</v>
      </c>
      <c r="G475" s="181" t="s">
        <v>467</v>
      </c>
      <c r="H475" s="182">
        <v>5</v>
      </c>
      <c r="I475" s="183"/>
      <c r="J475" s="184"/>
      <c r="K475" s="185">
        <f>ROUND(P475*H475,2)</f>
        <v>0</v>
      </c>
      <c r="L475" s="184"/>
      <c r="M475" s="186"/>
      <c r="N475" s="187" t="s">
        <v>1</v>
      </c>
      <c r="O475" s="151" t="s">
        <v>43</v>
      </c>
      <c r="P475" s="152">
        <f>I475+J475</f>
        <v>0</v>
      </c>
      <c r="Q475" s="152">
        <f>ROUND(I475*H475,2)</f>
        <v>0</v>
      </c>
      <c r="R475" s="152">
        <f>ROUND(J475*H475,2)</f>
        <v>0</v>
      </c>
      <c r="T475" s="153">
        <f>S475*H475</f>
        <v>0</v>
      </c>
      <c r="U475" s="153">
        <v>1.7999999999999999E-2</v>
      </c>
      <c r="V475" s="153">
        <f>U475*H475</f>
        <v>0.09</v>
      </c>
      <c r="W475" s="153">
        <v>0</v>
      </c>
      <c r="X475" s="154">
        <f>W475*H475</f>
        <v>0</v>
      </c>
      <c r="AR475" s="155" t="s">
        <v>254</v>
      </c>
      <c r="AT475" s="155" t="s">
        <v>460</v>
      </c>
      <c r="AU475" s="155" t="s">
        <v>93</v>
      </c>
      <c r="AY475" s="15" t="s">
        <v>219</v>
      </c>
      <c r="BE475" s="156">
        <f>IF(O475="základní",K475,0)</f>
        <v>0</v>
      </c>
      <c r="BF475" s="156">
        <f>IF(O475="snížená",K475,0)</f>
        <v>0</v>
      </c>
      <c r="BG475" s="156">
        <f>IF(O475="zákl. přenesená",K475,0)</f>
        <v>0</v>
      </c>
      <c r="BH475" s="156">
        <f>IF(O475="sníž. přenesená",K475,0)</f>
        <v>0</v>
      </c>
      <c r="BI475" s="156">
        <f>IF(O475="nulová",K475,0)</f>
        <v>0</v>
      </c>
      <c r="BJ475" s="15" t="s">
        <v>87</v>
      </c>
      <c r="BK475" s="156">
        <f>ROUND(P475*H475,2)</f>
        <v>0</v>
      </c>
      <c r="BL475" s="15" t="s">
        <v>158</v>
      </c>
      <c r="BM475" s="155" t="s">
        <v>2997</v>
      </c>
    </row>
    <row r="476" spans="2:65" s="1" customFormat="1" ht="19.5">
      <c r="B476" s="30"/>
      <c r="D476" s="157" t="s">
        <v>226</v>
      </c>
      <c r="F476" s="158" t="s">
        <v>2415</v>
      </c>
      <c r="I476" s="159"/>
      <c r="J476" s="159"/>
      <c r="M476" s="30"/>
      <c r="N476" s="160"/>
      <c r="X476" s="54"/>
      <c r="AT476" s="15" t="s">
        <v>226</v>
      </c>
      <c r="AU476" s="15" t="s">
        <v>93</v>
      </c>
    </row>
    <row r="477" spans="2:65" s="12" customFormat="1" ht="11.25">
      <c r="B477" s="161"/>
      <c r="D477" s="157" t="s">
        <v>303</v>
      </c>
      <c r="E477" s="162" t="s">
        <v>1</v>
      </c>
      <c r="F477" s="163" t="s">
        <v>218</v>
      </c>
      <c r="H477" s="164">
        <v>5</v>
      </c>
      <c r="I477" s="165"/>
      <c r="J477" s="165"/>
      <c r="M477" s="161"/>
      <c r="N477" s="166"/>
      <c r="X477" s="167"/>
      <c r="AT477" s="162" t="s">
        <v>303</v>
      </c>
      <c r="AU477" s="162" t="s">
        <v>93</v>
      </c>
      <c r="AV477" s="12" t="s">
        <v>93</v>
      </c>
      <c r="AW477" s="12" t="s">
        <v>5</v>
      </c>
      <c r="AX477" s="12" t="s">
        <v>87</v>
      </c>
      <c r="AY477" s="162" t="s">
        <v>219</v>
      </c>
    </row>
    <row r="478" spans="2:65" s="1" customFormat="1" ht="24.2" customHeight="1">
      <c r="B478" s="30"/>
      <c r="C478" s="178" t="s">
        <v>910</v>
      </c>
      <c r="D478" s="178" t="s">
        <v>460</v>
      </c>
      <c r="E478" s="179" t="s">
        <v>2225</v>
      </c>
      <c r="F478" s="180" t="s">
        <v>2226</v>
      </c>
      <c r="G478" s="181" t="s">
        <v>467</v>
      </c>
      <c r="H478" s="182">
        <v>2</v>
      </c>
      <c r="I478" s="183"/>
      <c r="J478" s="184"/>
      <c r="K478" s="185">
        <f>ROUND(P478*H478,2)</f>
        <v>0</v>
      </c>
      <c r="L478" s="184"/>
      <c r="M478" s="186"/>
      <c r="N478" s="187" t="s">
        <v>1</v>
      </c>
      <c r="O478" s="151" t="s">
        <v>43</v>
      </c>
      <c r="P478" s="152">
        <f>I478+J478</f>
        <v>0</v>
      </c>
      <c r="Q478" s="152">
        <f>ROUND(I478*H478,2)</f>
        <v>0</v>
      </c>
      <c r="R478" s="152">
        <f>ROUND(J478*H478,2)</f>
        <v>0</v>
      </c>
      <c r="T478" s="153">
        <f>S478*H478</f>
        <v>0</v>
      </c>
      <c r="U478" s="153">
        <v>6.4999999999999997E-4</v>
      </c>
      <c r="V478" s="153">
        <f>U478*H478</f>
        <v>1.2999999999999999E-3</v>
      </c>
      <c r="W478" s="153">
        <v>0</v>
      </c>
      <c r="X478" s="154">
        <f>W478*H478</f>
        <v>0</v>
      </c>
      <c r="AR478" s="155" t="s">
        <v>254</v>
      </c>
      <c r="AT478" s="155" t="s">
        <v>460</v>
      </c>
      <c r="AU478" s="155" t="s">
        <v>93</v>
      </c>
      <c r="AY478" s="15" t="s">
        <v>219</v>
      </c>
      <c r="BE478" s="156">
        <f>IF(O478="základní",K478,0)</f>
        <v>0</v>
      </c>
      <c r="BF478" s="156">
        <f>IF(O478="snížená",K478,0)</f>
        <v>0</v>
      </c>
      <c r="BG478" s="156">
        <f>IF(O478="zákl. přenesená",K478,0)</f>
        <v>0</v>
      </c>
      <c r="BH478" s="156">
        <f>IF(O478="sníž. přenesená",K478,0)</f>
        <v>0</v>
      </c>
      <c r="BI478" s="156">
        <f>IF(O478="nulová",K478,0)</f>
        <v>0</v>
      </c>
      <c r="BJ478" s="15" t="s">
        <v>87</v>
      </c>
      <c r="BK478" s="156">
        <f>ROUND(P478*H478,2)</f>
        <v>0</v>
      </c>
      <c r="BL478" s="15" t="s">
        <v>158</v>
      </c>
      <c r="BM478" s="155" t="s">
        <v>2998</v>
      </c>
    </row>
    <row r="479" spans="2:65" s="1" customFormat="1" ht="11.25">
      <c r="B479" s="30"/>
      <c r="D479" s="157" t="s">
        <v>226</v>
      </c>
      <c r="F479" s="158" t="s">
        <v>2226</v>
      </c>
      <c r="I479" s="159"/>
      <c r="J479" s="159"/>
      <c r="M479" s="30"/>
      <c r="N479" s="160"/>
      <c r="X479" s="54"/>
      <c r="AT479" s="15" t="s">
        <v>226</v>
      </c>
      <c r="AU479" s="15" t="s">
        <v>93</v>
      </c>
    </row>
    <row r="480" spans="2:65" s="12" customFormat="1" ht="11.25">
      <c r="B480" s="161"/>
      <c r="D480" s="157" t="s">
        <v>303</v>
      </c>
      <c r="E480" s="162" t="s">
        <v>1</v>
      </c>
      <c r="F480" s="163" t="s">
        <v>93</v>
      </c>
      <c r="H480" s="164">
        <v>2</v>
      </c>
      <c r="I480" s="165"/>
      <c r="J480" s="165"/>
      <c r="M480" s="161"/>
      <c r="N480" s="166"/>
      <c r="X480" s="167"/>
      <c r="AT480" s="162" t="s">
        <v>303</v>
      </c>
      <c r="AU480" s="162" t="s">
        <v>93</v>
      </c>
      <c r="AV480" s="12" t="s">
        <v>93</v>
      </c>
      <c r="AW480" s="12" t="s">
        <v>5</v>
      </c>
      <c r="AX480" s="12" t="s">
        <v>87</v>
      </c>
      <c r="AY480" s="162" t="s">
        <v>219</v>
      </c>
    </row>
    <row r="481" spans="2:65" s="1" customFormat="1" ht="24.2" customHeight="1">
      <c r="B481" s="30"/>
      <c r="C481" s="178" t="s">
        <v>917</v>
      </c>
      <c r="D481" s="178" t="s">
        <v>460</v>
      </c>
      <c r="E481" s="179" t="s">
        <v>2228</v>
      </c>
      <c r="F481" s="180" t="s">
        <v>2229</v>
      </c>
      <c r="G481" s="181" t="s">
        <v>2230</v>
      </c>
      <c r="H481" s="182">
        <v>2</v>
      </c>
      <c r="I481" s="183"/>
      <c r="J481" s="184"/>
      <c r="K481" s="185">
        <f>ROUND(P481*H481,2)</f>
        <v>0</v>
      </c>
      <c r="L481" s="184"/>
      <c r="M481" s="186"/>
      <c r="N481" s="187" t="s">
        <v>1</v>
      </c>
      <c r="O481" s="151" t="s">
        <v>43</v>
      </c>
      <c r="P481" s="152">
        <f>I481+J481</f>
        <v>0</v>
      </c>
      <c r="Q481" s="152">
        <f>ROUND(I481*H481,2)</f>
        <v>0</v>
      </c>
      <c r="R481" s="152">
        <f>ROUND(J481*H481,2)</f>
        <v>0</v>
      </c>
      <c r="T481" s="153">
        <f>S481*H481</f>
        <v>0</v>
      </c>
      <c r="U481" s="153">
        <v>1.0500000000000001E-2</v>
      </c>
      <c r="V481" s="153">
        <f>U481*H481</f>
        <v>2.1000000000000001E-2</v>
      </c>
      <c r="W481" s="153">
        <v>0</v>
      </c>
      <c r="X481" s="154">
        <f>W481*H481</f>
        <v>0</v>
      </c>
      <c r="AR481" s="155" t="s">
        <v>254</v>
      </c>
      <c r="AT481" s="155" t="s">
        <v>460</v>
      </c>
      <c r="AU481" s="155" t="s">
        <v>93</v>
      </c>
      <c r="AY481" s="15" t="s">
        <v>219</v>
      </c>
      <c r="BE481" s="156">
        <f>IF(O481="základní",K481,0)</f>
        <v>0</v>
      </c>
      <c r="BF481" s="156">
        <f>IF(O481="snížená",K481,0)</f>
        <v>0</v>
      </c>
      <c r="BG481" s="156">
        <f>IF(O481="zákl. přenesená",K481,0)</f>
        <v>0</v>
      </c>
      <c r="BH481" s="156">
        <f>IF(O481="sníž. přenesená",K481,0)</f>
        <v>0</v>
      </c>
      <c r="BI481" s="156">
        <f>IF(O481="nulová",K481,0)</f>
        <v>0</v>
      </c>
      <c r="BJ481" s="15" t="s">
        <v>87</v>
      </c>
      <c r="BK481" s="156">
        <f>ROUND(P481*H481,2)</f>
        <v>0</v>
      </c>
      <c r="BL481" s="15" t="s">
        <v>158</v>
      </c>
      <c r="BM481" s="155" t="s">
        <v>2999</v>
      </c>
    </row>
    <row r="482" spans="2:65" s="1" customFormat="1" ht="11.25">
      <c r="B482" s="30"/>
      <c r="D482" s="157" t="s">
        <v>226</v>
      </c>
      <c r="F482" s="158" t="s">
        <v>2229</v>
      </c>
      <c r="I482" s="159"/>
      <c r="J482" s="159"/>
      <c r="M482" s="30"/>
      <c r="N482" s="160"/>
      <c r="X482" s="54"/>
      <c r="AT482" s="15" t="s">
        <v>226</v>
      </c>
      <c r="AU482" s="15" t="s">
        <v>93</v>
      </c>
    </row>
    <row r="483" spans="2:65" s="12" customFormat="1" ht="11.25">
      <c r="B483" s="161"/>
      <c r="D483" s="157" t="s">
        <v>303</v>
      </c>
      <c r="E483" s="162" t="s">
        <v>1</v>
      </c>
      <c r="F483" s="163" t="s">
        <v>93</v>
      </c>
      <c r="H483" s="164">
        <v>2</v>
      </c>
      <c r="I483" s="165"/>
      <c r="J483" s="165"/>
      <c r="M483" s="161"/>
      <c r="N483" s="166"/>
      <c r="X483" s="167"/>
      <c r="AT483" s="162" t="s">
        <v>303</v>
      </c>
      <c r="AU483" s="162" t="s">
        <v>93</v>
      </c>
      <c r="AV483" s="12" t="s">
        <v>93</v>
      </c>
      <c r="AW483" s="12" t="s">
        <v>5</v>
      </c>
      <c r="AX483" s="12" t="s">
        <v>87</v>
      </c>
      <c r="AY483" s="162" t="s">
        <v>219</v>
      </c>
    </row>
    <row r="484" spans="2:65" s="1" customFormat="1" ht="16.5" customHeight="1">
      <c r="B484" s="30"/>
      <c r="C484" s="142" t="s">
        <v>922</v>
      </c>
      <c r="D484" s="142" t="s">
        <v>220</v>
      </c>
      <c r="E484" s="143" t="s">
        <v>2235</v>
      </c>
      <c r="F484" s="144" t="s">
        <v>2236</v>
      </c>
      <c r="G484" s="145" t="s">
        <v>467</v>
      </c>
      <c r="H484" s="146">
        <v>2</v>
      </c>
      <c r="I484" s="147"/>
      <c r="J484" s="147"/>
      <c r="K484" s="148">
        <f>ROUND(P484*H484,2)</f>
        <v>0</v>
      </c>
      <c r="L484" s="149"/>
      <c r="M484" s="30"/>
      <c r="N484" s="150" t="s">
        <v>1</v>
      </c>
      <c r="O484" s="151" t="s">
        <v>43</v>
      </c>
      <c r="P484" s="152">
        <f>I484+J484</f>
        <v>0</v>
      </c>
      <c r="Q484" s="152">
        <f>ROUND(I484*H484,2)</f>
        <v>0</v>
      </c>
      <c r="R484" s="152">
        <f>ROUND(J484*H484,2)</f>
        <v>0</v>
      </c>
      <c r="T484" s="153">
        <f>S484*H484</f>
        <v>0</v>
      </c>
      <c r="U484" s="153">
        <v>1.3600000000000001E-3</v>
      </c>
      <c r="V484" s="153">
        <f>U484*H484</f>
        <v>2.7200000000000002E-3</v>
      </c>
      <c r="W484" s="153">
        <v>0</v>
      </c>
      <c r="X484" s="154">
        <f>W484*H484</f>
        <v>0</v>
      </c>
      <c r="AR484" s="155" t="s">
        <v>158</v>
      </c>
      <c r="AT484" s="155" t="s">
        <v>220</v>
      </c>
      <c r="AU484" s="155" t="s">
        <v>93</v>
      </c>
      <c r="AY484" s="15" t="s">
        <v>219</v>
      </c>
      <c r="BE484" s="156">
        <f>IF(O484="základní",K484,0)</f>
        <v>0</v>
      </c>
      <c r="BF484" s="156">
        <f>IF(O484="snížená",K484,0)</f>
        <v>0</v>
      </c>
      <c r="BG484" s="156">
        <f>IF(O484="zákl. přenesená",K484,0)</f>
        <v>0</v>
      </c>
      <c r="BH484" s="156">
        <f>IF(O484="sníž. přenesená",K484,0)</f>
        <v>0</v>
      </c>
      <c r="BI484" s="156">
        <f>IF(O484="nulová",K484,0)</f>
        <v>0</v>
      </c>
      <c r="BJ484" s="15" t="s">
        <v>87</v>
      </c>
      <c r="BK484" s="156">
        <f>ROUND(P484*H484,2)</f>
        <v>0</v>
      </c>
      <c r="BL484" s="15" t="s">
        <v>158</v>
      </c>
      <c r="BM484" s="155" t="s">
        <v>3000</v>
      </c>
    </row>
    <row r="485" spans="2:65" s="1" customFormat="1" ht="19.5">
      <c r="B485" s="30"/>
      <c r="D485" s="157" t="s">
        <v>226</v>
      </c>
      <c r="F485" s="158" t="s">
        <v>2238</v>
      </c>
      <c r="I485" s="159"/>
      <c r="J485" s="159"/>
      <c r="M485" s="30"/>
      <c r="N485" s="160"/>
      <c r="X485" s="54"/>
      <c r="AT485" s="15" t="s">
        <v>226</v>
      </c>
      <c r="AU485" s="15" t="s">
        <v>93</v>
      </c>
    </row>
    <row r="486" spans="2:65" s="12" customFormat="1" ht="11.25">
      <c r="B486" s="161"/>
      <c r="D486" s="157" t="s">
        <v>303</v>
      </c>
      <c r="E486" s="162" t="s">
        <v>1</v>
      </c>
      <c r="F486" s="163" t="s">
        <v>93</v>
      </c>
      <c r="H486" s="164">
        <v>2</v>
      </c>
      <c r="I486" s="165"/>
      <c r="J486" s="165"/>
      <c r="M486" s="161"/>
      <c r="N486" s="166"/>
      <c r="X486" s="167"/>
      <c r="AT486" s="162" t="s">
        <v>303</v>
      </c>
      <c r="AU486" s="162" t="s">
        <v>93</v>
      </c>
      <c r="AV486" s="12" t="s">
        <v>93</v>
      </c>
      <c r="AW486" s="12" t="s">
        <v>5</v>
      </c>
      <c r="AX486" s="12" t="s">
        <v>87</v>
      </c>
      <c r="AY486" s="162" t="s">
        <v>219</v>
      </c>
    </row>
    <row r="487" spans="2:65" s="1" customFormat="1" ht="24.2" customHeight="1">
      <c r="B487" s="30"/>
      <c r="C487" s="178" t="s">
        <v>927</v>
      </c>
      <c r="D487" s="178" t="s">
        <v>460</v>
      </c>
      <c r="E487" s="179" t="s">
        <v>2428</v>
      </c>
      <c r="F487" s="180" t="s">
        <v>2429</v>
      </c>
      <c r="G487" s="181" t="s">
        <v>467</v>
      </c>
      <c r="H487" s="182">
        <v>2</v>
      </c>
      <c r="I487" s="183"/>
      <c r="J487" s="184"/>
      <c r="K487" s="185">
        <f>ROUND(P487*H487,2)</f>
        <v>0</v>
      </c>
      <c r="L487" s="184"/>
      <c r="M487" s="186"/>
      <c r="N487" s="187" t="s">
        <v>1</v>
      </c>
      <c r="O487" s="151" t="s">
        <v>43</v>
      </c>
      <c r="P487" s="152">
        <f>I487+J487</f>
        <v>0</v>
      </c>
      <c r="Q487" s="152">
        <f>ROUND(I487*H487,2)</f>
        <v>0</v>
      </c>
      <c r="R487" s="152">
        <f>ROUND(J487*H487,2)</f>
        <v>0</v>
      </c>
      <c r="T487" s="153">
        <f>S487*H487</f>
        <v>0</v>
      </c>
      <c r="U487" s="153">
        <v>1.7899999999999999E-2</v>
      </c>
      <c r="V487" s="153">
        <f>U487*H487</f>
        <v>3.5799999999999998E-2</v>
      </c>
      <c r="W487" s="153">
        <v>0</v>
      </c>
      <c r="X487" s="154">
        <f>W487*H487</f>
        <v>0</v>
      </c>
      <c r="AR487" s="155" t="s">
        <v>254</v>
      </c>
      <c r="AT487" s="155" t="s">
        <v>460</v>
      </c>
      <c r="AU487" s="155" t="s">
        <v>93</v>
      </c>
      <c r="AY487" s="15" t="s">
        <v>219</v>
      </c>
      <c r="BE487" s="156">
        <f>IF(O487="základní",K487,0)</f>
        <v>0</v>
      </c>
      <c r="BF487" s="156">
        <f>IF(O487="snížená",K487,0)</f>
        <v>0</v>
      </c>
      <c r="BG487" s="156">
        <f>IF(O487="zákl. přenesená",K487,0)</f>
        <v>0</v>
      </c>
      <c r="BH487" s="156">
        <f>IF(O487="sníž. přenesená",K487,0)</f>
        <v>0</v>
      </c>
      <c r="BI487" s="156">
        <f>IF(O487="nulová",K487,0)</f>
        <v>0</v>
      </c>
      <c r="BJ487" s="15" t="s">
        <v>87</v>
      </c>
      <c r="BK487" s="156">
        <f>ROUND(P487*H487,2)</f>
        <v>0</v>
      </c>
      <c r="BL487" s="15" t="s">
        <v>158</v>
      </c>
      <c r="BM487" s="155" t="s">
        <v>3001</v>
      </c>
    </row>
    <row r="488" spans="2:65" s="1" customFormat="1" ht="11.25">
      <c r="B488" s="30"/>
      <c r="D488" s="157" t="s">
        <v>226</v>
      </c>
      <c r="F488" s="158" t="s">
        <v>2429</v>
      </c>
      <c r="I488" s="159"/>
      <c r="J488" s="159"/>
      <c r="M488" s="30"/>
      <c r="N488" s="160"/>
      <c r="X488" s="54"/>
      <c r="AT488" s="15" t="s">
        <v>226</v>
      </c>
      <c r="AU488" s="15" t="s">
        <v>93</v>
      </c>
    </row>
    <row r="489" spans="2:65" s="12" customFormat="1" ht="11.25">
      <c r="B489" s="161"/>
      <c r="D489" s="157" t="s">
        <v>303</v>
      </c>
      <c r="E489" s="162" t="s">
        <v>1</v>
      </c>
      <c r="F489" s="163" t="s">
        <v>93</v>
      </c>
      <c r="H489" s="164">
        <v>2</v>
      </c>
      <c r="I489" s="165"/>
      <c r="J489" s="165"/>
      <c r="M489" s="161"/>
      <c r="N489" s="166"/>
      <c r="X489" s="167"/>
      <c r="AT489" s="162" t="s">
        <v>303</v>
      </c>
      <c r="AU489" s="162" t="s">
        <v>93</v>
      </c>
      <c r="AV489" s="12" t="s">
        <v>93</v>
      </c>
      <c r="AW489" s="12" t="s">
        <v>5</v>
      </c>
      <c r="AX489" s="12" t="s">
        <v>87</v>
      </c>
      <c r="AY489" s="162" t="s">
        <v>219</v>
      </c>
    </row>
    <row r="490" spans="2:65" s="1" customFormat="1" ht="21.75" customHeight="1">
      <c r="B490" s="30"/>
      <c r="C490" s="142" t="s">
        <v>933</v>
      </c>
      <c r="D490" s="142" t="s">
        <v>220</v>
      </c>
      <c r="E490" s="143" t="s">
        <v>3002</v>
      </c>
      <c r="F490" s="144" t="s">
        <v>3003</v>
      </c>
      <c r="G490" s="145" t="s">
        <v>467</v>
      </c>
      <c r="H490" s="146">
        <v>3</v>
      </c>
      <c r="I490" s="147"/>
      <c r="J490" s="147"/>
      <c r="K490" s="148">
        <f>ROUND(P490*H490,2)</f>
        <v>0</v>
      </c>
      <c r="L490" s="149"/>
      <c r="M490" s="30"/>
      <c r="N490" s="150" t="s">
        <v>1</v>
      </c>
      <c r="O490" s="151" t="s">
        <v>43</v>
      </c>
      <c r="P490" s="152">
        <f>I490+J490</f>
        <v>0</v>
      </c>
      <c r="Q490" s="152">
        <f>ROUND(I490*H490,2)</f>
        <v>0</v>
      </c>
      <c r="R490" s="152">
        <f>ROUND(J490*H490,2)</f>
        <v>0</v>
      </c>
      <c r="T490" s="153">
        <f>S490*H490</f>
        <v>0</v>
      </c>
      <c r="U490" s="153">
        <v>1.6299999999999999E-3</v>
      </c>
      <c r="V490" s="153">
        <f>U490*H490</f>
        <v>4.8900000000000002E-3</v>
      </c>
      <c r="W490" s="153">
        <v>0</v>
      </c>
      <c r="X490" s="154">
        <f>W490*H490</f>
        <v>0</v>
      </c>
      <c r="AR490" s="155" t="s">
        <v>158</v>
      </c>
      <c r="AT490" s="155" t="s">
        <v>220</v>
      </c>
      <c r="AU490" s="155" t="s">
        <v>93</v>
      </c>
      <c r="AY490" s="15" t="s">
        <v>219</v>
      </c>
      <c r="BE490" s="156">
        <f>IF(O490="základní",K490,0)</f>
        <v>0</v>
      </c>
      <c r="BF490" s="156">
        <f>IF(O490="snížená",K490,0)</f>
        <v>0</v>
      </c>
      <c r="BG490" s="156">
        <f>IF(O490="zákl. přenesená",K490,0)</f>
        <v>0</v>
      </c>
      <c r="BH490" s="156">
        <f>IF(O490="sníž. přenesená",K490,0)</f>
        <v>0</v>
      </c>
      <c r="BI490" s="156">
        <f>IF(O490="nulová",K490,0)</f>
        <v>0</v>
      </c>
      <c r="BJ490" s="15" t="s">
        <v>87</v>
      </c>
      <c r="BK490" s="156">
        <f>ROUND(P490*H490,2)</f>
        <v>0</v>
      </c>
      <c r="BL490" s="15" t="s">
        <v>158</v>
      </c>
      <c r="BM490" s="155" t="s">
        <v>3004</v>
      </c>
    </row>
    <row r="491" spans="2:65" s="1" customFormat="1" ht="29.25">
      <c r="B491" s="30"/>
      <c r="D491" s="157" t="s">
        <v>226</v>
      </c>
      <c r="F491" s="158" t="s">
        <v>3005</v>
      </c>
      <c r="I491" s="159"/>
      <c r="J491" s="159"/>
      <c r="M491" s="30"/>
      <c r="N491" s="160"/>
      <c r="X491" s="54"/>
      <c r="AT491" s="15" t="s">
        <v>226</v>
      </c>
      <c r="AU491" s="15" t="s">
        <v>93</v>
      </c>
    </row>
    <row r="492" spans="2:65" s="12" customFormat="1" ht="11.25">
      <c r="B492" s="161"/>
      <c r="D492" s="157" t="s">
        <v>303</v>
      </c>
      <c r="E492" s="162" t="s">
        <v>1</v>
      </c>
      <c r="F492" s="163" t="s">
        <v>150</v>
      </c>
      <c r="H492" s="164">
        <v>3</v>
      </c>
      <c r="I492" s="165"/>
      <c r="J492" s="165"/>
      <c r="M492" s="161"/>
      <c r="N492" s="166"/>
      <c r="X492" s="167"/>
      <c r="AT492" s="162" t="s">
        <v>303</v>
      </c>
      <c r="AU492" s="162" t="s">
        <v>93</v>
      </c>
      <c r="AV492" s="12" t="s">
        <v>93</v>
      </c>
      <c r="AW492" s="12" t="s">
        <v>5</v>
      </c>
      <c r="AX492" s="12" t="s">
        <v>87</v>
      </c>
      <c r="AY492" s="162" t="s">
        <v>219</v>
      </c>
    </row>
    <row r="493" spans="2:65" s="1" customFormat="1" ht="24.2" customHeight="1">
      <c r="B493" s="30"/>
      <c r="C493" s="178" t="s">
        <v>941</v>
      </c>
      <c r="D493" s="178" t="s">
        <v>460</v>
      </c>
      <c r="E493" s="179" t="s">
        <v>3006</v>
      </c>
      <c r="F493" s="180" t="s">
        <v>3007</v>
      </c>
      <c r="G493" s="181" t="s">
        <v>467</v>
      </c>
      <c r="H493" s="182">
        <v>3</v>
      </c>
      <c r="I493" s="183"/>
      <c r="J493" s="184"/>
      <c r="K493" s="185">
        <f>ROUND(P493*H493,2)</f>
        <v>0</v>
      </c>
      <c r="L493" s="184"/>
      <c r="M493" s="186"/>
      <c r="N493" s="187" t="s">
        <v>1</v>
      </c>
      <c r="O493" s="151" t="s">
        <v>43</v>
      </c>
      <c r="P493" s="152">
        <f>I493+J493</f>
        <v>0</v>
      </c>
      <c r="Q493" s="152">
        <f>ROUND(I493*H493,2)</f>
        <v>0</v>
      </c>
      <c r="R493" s="152">
        <f>ROUND(J493*H493,2)</f>
        <v>0</v>
      </c>
      <c r="T493" s="153">
        <f>S493*H493</f>
        <v>0</v>
      </c>
      <c r="U493" s="153">
        <v>2.4500000000000001E-2</v>
      </c>
      <c r="V493" s="153">
        <f>U493*H493</f>
        <v>7.350000000000001E-2</v>
      </c>
      <c r="W493" s="153">
        <v>0</v>
      </c>
      <c r="X493" s="154">
        <f>W493*H493</f>
        <v>0</v>
      </c>
      <c r="AR493" s="155" t="s">
        <v>254</v>
      </c>
      <c r="AT493" s="155" t="s">
        <v>460</v>
      </c>
      <c r="AU493" s="155" t="s">
        <v>93</v>
      </c>
      <c r="AY493" s="15" t="s">
        <v>219</v>
      </c>
      <c r="BE493" s="156">
        <f>IF(O493="základní",K493,0)</f>
        <v>0</v>
      </c>
      <c r="BF493" s="156">
        <f>IF(O493="snížená",K493,0)</f>
        <v>0</v>
      </c>
      <c r="BG493" s="156">
        <f>IF(O493="zákl. přenesená",K493,0)</f>
        <v>0</v>
      </c>
      <c r="BH493" s="156">
        <f>IF(O493="sníž. přenesená",K493,0)</f>
        <v>0</v>
      </c>
      <c r="BI493" s="156">
        <f>IF(O493="nulová",K493,0)</f>
        <v>0</v>
      </c>
      <c r="BJ493" s="15" t="s">
        <v>87</v>
      </c>
      <c r="BK493" s="156">
        <f>ROUND(P493*H493,2)</f>
        <v>0</v>
      </c>
      <c r="BL493" s="15" t="s">
        <v>158</v>
      </c>
      <c r="BM493" s="155" t="s">
        <v>3008</v>
      </c>
    </row>
    <row r="494" spans="2:65" s="1" customFormat="1" ht="11.25">
      <c r="B494" s="30"/>
      <c r="D494" s="157" t="s">
        <v>226</v>
      </c>
      <c r="F494" s="158" t="s">
        <v>3007</v>
      </c>
      <c r="I494" s="159"/>
      <c r="J494" s="159"/>
      <c r="M494" s="30"/>
      <c r="N494" s="160"/>
      <c r="X494" s="54"/>
      <c r="AT494" s="15" t="s">
        <v>226</v>
      </c>
      <c r="AU494" s="15" t="s">
        <v>93</v>
      </c>
    </row>
    <row r="495" spans="2:65" s="12" customFormat="1" ht="11.25">
      <c r="B495" s="161"/>
      <c r="D495" s="157" t="s">
        <v>303</v>
      </c>
      <c r="E495" s="162" t="s">
        <v>1</v>
      </c>
      <c r="F495" s="163" t="s">
        <v>150</v>
      </c>
      <c r="H495" s="164">
        <v>3</v>
      </c>
      <c r="I495" s="165"/>
      <c r="J495" s="165"/>
      <c r="M495" s="161"/>
      <c r="N495" s="166"/>
      <c r="X495" s="167"/>
      <c r="AT495" s="162" t="s">
        <v>303</v>
      </c>
      <c r="AU495" s="162" t="s">
        <v>93</v>
      </c>
      <c r="AV495" s="12" t="s">
        <v>93</v>
      </c>
      <c r="AW495" s="12" t="s">
        <v>5</v>
      </c>
      <c r="AX495" s="12" t="s">
        <v>87</v>
      </c>
      <c r="AY495" s="162" t="s">
        <v>219</v>
      </c>
    </row>
    <row r="496" spans="2:65" s="1" customFormat="1" ht="24.2" customHeight="1">
      <c r="B496" s="30"/>
      <c r="C496" s="142" t="s">
        <v>946</v>
      </c>
      <c r="D496" s="142" t="s">
        <v>220</v>
      </c>
      <c r="E496" s="143" t="s">
        <v>2208</v>
      </c>
      <c r="F496" s="144" t="s">
        <v>2209</v>
      </c>
      <c r="G496" s="145" t="s">
        <v>467</v>
      </c>
      <c r="H496" s="146">
        <v>2</v>
      </c>
      <c r="I496" s="147"/>
      <c r="J496" s="147"/>
      <c r="K496" s="148">
        <f>ROUND(P496*H496,2)</f>
        <v>0</v>
      </c>
      <c r="L496" s="149"/>
      <c r="M496" s="30"/>
      <c r="N496" s="150" t="s">
        <v>1</v>
      </c>
      <c r="O496" s="151" t="s">
        <v>43</v>
      </c>
      <c r="P496" s="152">
        <f>I496+J496</f>
        <v>0</v>
      </c>
      <c r="Q496" s="152">
        <f>ROUND(I496*H496,2)</f>
        <v>0</v>
      </c>
      <c r="R496" s="152">
        <f>ROUND(J496*H496,2)</f>
        <v>0</v>
      </c>
      <c r="T496" s="153">
        <f>S496*H496</f>
        <v>0</v>
      </c>
      <c r="U496" s="153">
        <v>0.45937</v>
      </c>
      <c r="V496" s="153">
        <f>U496*H496</f>
        <v>0.91874</v>
      </c>
      <c r="W496" s="153">
        <v>0</v>
      </c>
      <c r="X496" s="154">
        <f>W496*H496</f>
        <v>0</v>
      </c>
      <c r="AR496" s="155" t="s">
        <v>158</v>
      </c>
      <c r="AT496" s="155" t="s">
        <v>220</v>
      </c>
      <c r="AU496" s="155" t="s">
        <v>93</v>
      </c>
      <c r="AY496" s="15" t="s">
        <v>219</v>
      </c>
      <c r="BE496" s="156">
        <f>IF(O496="základní",K496,0)</f>
        <v>0</v>
      </c>
      <c r="BF496" s="156">
        <f>IF(O496="snížená",K496,0)</f>
        <v>0</v>
      </c>
      <c r="BG496" s="156">
        <f>IF(O496="zákl. přenesená",K496,0)</f>
        <v>0</v>
      </c>
      <c r="BH496" s="156">
        <f>IF(O496="sníž. přenesená",K496,0)</f>
        <v>0</v>
      </c>
      <c r="BI496" s="156">
        <f>IF(O496="nulová",K496,0)</f>
        <v>0</v>
      </c>
      <c r="BJ496" s="15" t="s">
        <v>87</v>
      </c>
      <c r="BK496" s="156">
        <f>ROUND(P496*H496,2)</f>
        <v>0</v>
      </c>
      <c r="BL496" s="15" t="s">
        <v>158</v>
      </c>
      <c r="BM496" s="155" t="s">
        <v>3009</v>
      </c>
    </row>
    <row r="497" spans="2:65" s="1" customFormat="1" ht="19.5">
      <c r="B497" s="30"/>
      <c r="D497" s="157" t="s">
        <v>226</v>
      </c>
      <c r="F497" s="158" t="s">
        <v>2211</v>
      </c>
      <c r="I497" s="159"/>
      <c r="J497" s="159"/>
      <c r="M497" s="30"/>
      <c r="N497" s="160"/>
      <c r="X497" s="54"/>
      <c r="AT497" s="15" t="s">
        <v>226</v>
      </c>
      <c r="AU497" s="15" t="s">
        <v>93</v>
      </c>
    </row>
    <row r="498" spans="2:65" s="12" customFormat="1" ht="11.25">
      <c r="B498" s="161"/>
      <c r="D498" s="157" t="s">
        <v>303</v>
      </c>
      <c r="E498" s="162" t="s">
        <v>1</v>
      </c>
      <c r="F498" s="163" t="s">
        <v>93</v>
      </c>
      <c r="H498" s="164">
        <v>2</v>
      </c>
      <c r="I498" s="165"/>
      <c r="J498" s="165"/>
      <c r="M498" s="161"/>
      <c r="N498" s="166"/>
      <c r="X498" s="167"/>
      <c r="AT498" s="162" t="s">
        <v>303</v>
      </c>
      <c r="AU498" s="162" t="s">
        <v>93</v>
      </c>
      <c r="AV498" s="12" t="s">
        <v>93</v>
      </c>
      <c r="AW498" s="12" t="s">
        <v>5</v>
      </c>
      <c r="AX498" s="12" t="s">
        <v>87</v>
      </c>
      <c r="AY498" s="162" t="s">
        <v>219</v>
      </c>
    </row>
    <row r="499" spans="2:65" s="1" customFormat="1" ht="16.5" customHeight="1">
      <c r="B499" s="30"/>
      <c r="C499" s="142" t="s">
        <v>951</v>
      </c>
      <c r="D499" s="142" t="s">
        <v>220</v>
      </c>
      <c r="E499" s="143" t="s">
        <v>2242</v>
      </c>
      <c r="F499" s="144" t="s">
        <v>2243</v>
      </c>
      <c r="G499" s="145" t="s">
        <v>467</v>
      </c>
      <c r="H499" s="146">
        <v>2</v>
      </c>
      <c r="I499" s="147"/>
      <c r="J499" s="147"/>
      <c r="K499" s="148">
        <f>ROUND(P499*H499,2)</f>
        <v>0</v>
      </c>
      <c r="L499" s="149"/>
      <c r="M499" s="30"/>
      <c r="N499" s="150" t="s">
        <v>1</v>
      </c>
      <c r="O499" s="151" t="s">
        <v>43</v>
      </c>
      <c r="P499" s="152">
        <f>I499+J499</f>
        <v>0</v>
      </c>
      <c r="Q499" s="152">
        <f>ROUND(I499*H499,2)</f>
        <v>0</v>
      </c>
      <c r="R499" s="152">
        <f>ROUND(J499*H499,2)</f>
        <v>0</v>
      </c>
      <c r="T499" s="153">
        <f>S499*H499</f>
        <v>0</v>
      </c>
      <c r="U499" s="153">
        <v>0.04</v>
      </c>
      <c r="V499" s="153">
        <f>U499*H499</f>
        <v>0.08</v>
      </c>
      <c r="W499" s="153">
        <v>0</v>
      </c>
      <c r="X499" s="154">
        <f>W499*H499</f>
        <v>0</v>
      </c>
      <c r="AR499" s="155" t="s">
        <v>158</v>
      </c>
      <c r="AT499" s="155" t="s">
        <v>220</v>
      </c>
      <c r="AU499" s="155" t="s">
        <v>93</v>
      </c>
      <c r="AY499" s="15" t="s">
        <v>219</v>
      </c>
      <c r="BE499" s="156">
        <f>IF(O499="základní",K499,0)</f>
        <v>0</v>
      </c>
      <c r="BF499" s="156">
        <f>IF(O499="snížená",K499,0)</f>
        <v>0</v>
      </c>
      <c r="BG499" s="156">
        <f>IF(O499="zákl. přenesená",K499,0)</f>
        <v>0</v>
      </c>
      <c r="BH499" s="156">
        <f>IF(O499="sníž. přenesená",K499,0)</f>
        <v>0</v>
      </c>
      <c r="BI499" s="156">
        <f>IF(O499="nulová",K499,0)</f>
        <v>0</v>
      </c>
      <c r="BJ499" s="15" t="s">
        <v>87</v>
      </c>
      <c r="BK499" s="156">
        <f>ROUND(P499*H499,2)</f>
        <v>0</v>
      </c>
      <c r="BL499" s="15" t="s">
        <v>158</v>
      </c>
      <c r="BM499" s="155" t="s">
        <v>3010</v>
      </c>
    </row>
    <row r="500" spans="2:65" s="1" customFormat="1" ht="11.25">
      <c r="B500" s="30"/>
      <c r="D500" s="157" t="s">
        <v>226</v>
      </c>
      <c r="F500" s="158" t="s">
        <v>2243</v>
      </c>
      <c r="I500" s="159"/>
      <c r="J500" s="159"/>
      <c r="M500" s="30"/>
      <c r="N500" s="160"/>
      <c r="X500" s="54"/>
      <c r="AT500" s="15" t="s">
        <v>226</v>
      </c>
      <c r="AU500" s="15" t="s">
        <v>93</v>
      </c>
    </row>
    <row r="501" spans="2:65" s="12" customFormat="1" ht="11.25">
      <c r="B501" s="161"/>
      <c r="D501" s="157" t="s">
        <v>303</v>
      </c>
      <c r="E501" s="162" t="s">
        <v>1</v>
      </c>
      <c r="F501" s="163" t="s">
        <v>93</v>
      </c>
      <c r="H501" s="164">
        <v>2</v>
      </c>
      <c r="I501" s="165"/>
      <c r="J501" s="165"/>
      <c r="M501" s="161"/>
      <c r="N501" s="166"/>
      <c r="X501" s="167"/>
      <c r="AT501" s="162" t="s">
        <v>303</v>
      </c>
      <c r="AU501" s="162" t="s">
        <v>93</v>
      </c>
      <c r="AV501" s="12" t="s">
        <v>93</v>
      </c>
      <c r="AW501" s="12" t="s">
        <v>5</v>
      </c>
      <c r="AX501" s="12" t="s">
        <v>87</v>
      </c>
      <c r="AY501" s="162" t="s">
        <v>219</v>
      </c>
    </row>
    <row r="502" spans="2:65" s="1" customFormat="1" ht="16.5" customHeight="1">
      <c r="B502" s="30"/>
      <c r="C502" s="178" t="s">
        <v>961</v>
      </c>
      <c r="D502" s="178" t="s">
        <v>460</v>
      </c>
      <c r="E502" s="179" t="s">
        <v>2245</v>
      </c>
      <c r="F502" s="180" t="s">
        <v>2246</v>
      </c>
      <c r="G502" s="181" t="s">
        <v>467</v>
      </c>
      <c r="H502" s="182">
        <v>2</v>
      </c>
      <c r="I502" s="183"/>
      <c r="J502" s="184"/>
      <c r="K502" s="185">
        <f>ROUND(P502*H502,2)</f>
        <v>0</v>
      </c>
      <c r="L502" s="184"/>
      <c r="M502" s="186"/>
      <c r="N502" s="187" t="s">
        <v>1</v>
      </c>
      <c r="O502" s="151" t="s">
        <v>43</v>
      </c>
      <c r="P502" s="152">
        <f>I502+J502</f>
        <v>0</v>
      </c>
      <c r="Q502" s="152">
        <f>ROUND(I502*H502,2)</f>
        <v>0</v>
      </c>
      <c r="R502" s="152">
        <f>ROUND(J502*H502,2)</f>
        <v>0</v>
      </c>
      <c r="T502" s="153">
        <f>S502*H502</f>
        <v>0</v>
      </c>
      <c r="U502" s="153">
        <v>1.3299999999999999E-2</v>
      </c>
      <c r="V502" s="153">
        <f>U502*H502</f>
        <v>2.6599999999999999E-2</v>
      </c>
      <c r="W502" s="153">
        <v>0</v>
      </c>
      <c r="X502" s="154">
        <f>W502*H502</f>
        <v>0</v>
      </c>
      <c r="AR502" s="155" t="s">
        <v>254</v>
      </c>
      <c r="AT502" s="155" t="s">
        <v>460</v>
      </c>
      <c r="AU502" s="155" t="s">
        <v>93</v>
      </c>
      <c r="AY502" s="15" t="s">
        <v>219</v>
      </c>
      <c r="BE502" s="156">
        <f>IF(O502="základní",K502,0)</f>
        <v>0</v>
      </c>
      <c r="BF502" s="156">
        <f>IF(O502="snížená",K502,0)</f>
        <v>0</v>
      </c>
      <c r="BG502" s="156">
        <f>IF(O502="zákl. přenesená",K502,0)</f>
        <v>0</v>
      </c>
      <c r="BH502" s="156">
        <f>IF(O502="sníž. přenesená",K502,0)</f>
        <v>0</v>
      </c>
      <c r="BI502" s="156">
        <f>IF(O502="nulová",K502,0)</f>
        <v>0</v>
      </c>
      <c r="BJ502" s="15" t="s">
        <v>87</v>
      </c>
      <c r="BK502" s="156">
        <f>ROUND(P502*H502,2)</f>
        <v>0</v>
      </c>
      <c r="BL502" s="15" t="s">
        <v>158</v>
      </c>
      <c r="BM502" s="155" t="s">
        <v>3011</v>
      </c>
    </row>
    <row r="503" spans="2:65" s="1" customFormat="1" ht="11.25">
      <c r="B503" s="30"/>
      <c r="D503" s="157" t="s">
        <v>226</v>
      </c>
      <c r="F503" s="158" t="s">
        <v>2246</v>
      </c>
      <c r="I503" s="159"/>
      <c r="J503" s="159"/>
      <c r="M503" s="30"/>
      <c r="N503" s="160"/>
      <c r="X503" s="54"/>
      <c r="AT503" s="15" t="s">
        <v>226</v>
      </c>
      <c r="AU503" s="15" t="s">
        <v>93</v>
      </c>
    </row>
    <row r="504" spans="2:65" s="12" customFormat="1" ht="11.25">
      <c r="B504" s="161"/>
      <c r="D504" s="157" t="s">
        <v>303</v>
      </c>
      <c r="E504" s="162" t="s">
        <v>1</v>
      </c>
      <c r="F504" s="163" t="s">
        <v>93</v>
      </c>
      <c r="H504" s="164">
        <v>2</v>
      </c>
      <c r="I504" s="165"/>
      <c r="J504" s="165"/>
      <c r="M504" s="161"/>
      <c r="N504" s="166"/>
      <c r="X504" s="167"/>
      <c r="AT504" s="162" t="s">
        <v>303</v>
      </c>
      <c r="AU504" s="162" t="s">
        <v>93</v>
      </c>
      <c r="AV504" s="12" t="s">
        <v>93</v>
      </c>
      <c r="AW504" s="12" t="s">
        <v>5</v>
      </c>
      <c r="AX504" s="12" t="s">
        <v>87</v>
      </c>
      <c r="AY504" s="162" t="s">
        <v>219</v>
      </c>
    </row>
    <row r="505" spans="2:65" s="1" customFormat="1" ht="16.5" customHeight="1">
      <c r="B505" s="30"/>
      <c r="C505" s="142" t="s">
        <v>968</v>
      </c>
      <c r="D505" s="142" t="s">
        <v>220</v>
      </c>
      <c r="E505" s="143" t="s">
        <v>2248</v>
      </c>
      <c r="F505" s="144" t="s">
        <v>2249</v>
      </c>
      <c r="G505" s="145" t="s">
        <v>467</v>
      </c>
      <c r="H505" s="146">
        <v>2</v>
      </c>
      <c r="I505" s="147"/>
      <c r="J505" s="147"/>
      <c r="K505" s="148">
        <f>ROUND(P505*H505,2)</f>
        <v>0</v>
      </c>
      <c r="L505" s="149"/>
      <c r="M505" s="30"/>
      <c r="N505" s="150" t="s">
        <v>1</v>
      </c>
      <c r="O505" s="151" t="s">
        <v>43</v>
      </c>
      <c r="P505" s="152">
        <f>I505+J505</f>
        <v>0</v>
      </c>
      <c r="Q505" s="152">
        <f>ROUND(I505*H505,2)</f>
        <v>0</v>
      </c>
      <c r="R505" s="152">
        <f>ROUND(J505*H505,2)</f>
        <v>0</v>
      </c>
      <c r="T505" s="153">
        <f>S505*H505</f>
        <v>0</v>
      </c>
      <c r="U505" s="153">
        <v>0.05</v>
      </c>
      <c r="V505" s="153">
        <f>U505*H505</f>
        <v>0.1</v>
      </c>
      <c r="W505" s="153">
        <v>0</v>
      </c>
      <c r="X505" s="154">
        <f>W505*H505</f>
        <v>0</v>
      </c>
      <c r="AR505" s="155" t="s">
        <v>158</v>
      </c>
      <c r="AT505" s="155" t="s">
        <v>220</v>
      </c>
      <c r="AU505" s="155" t="s">
        <v>93</v>
      </c>
      <c r="AY505" s="15" t="s">
        <v>219</v>
      </c>
      <c r="BE505" s="156">
        <f>IF(O505="základní",K505,0)</f>
        <v>0</v>
      </c>
      <c r="BF505" s="156">
        <f>IF(O505="snížená",K505,0)</f>
        <v>0</v>
      </c>
      <c r="BG505" s="156">
        <f>IF(O505="zákl. přenesená",K505,0)</f>
        <v>0</v>
      </c>
      <c r="BH505" s="156">
        <f>IF(O505="sníž. přenesená",K505,0)</f>
        <v>0</v>
      </c>
      <c r="BI505" s="156">
        <f>IF(O505="nulová",K505,0)</f>
        <v>0</v>
      </c>
      <c r="BJ505" s="15" t="s">
        <v>87</v>
      </c>
      <c r="BK505" s="156">
        <f>ROUND(P505*H505,2)</f>
        <v>0</v>
      </c>
      <c r="BL505" s="15" t="s">
        <v>158</v>
      </c>
      <c r="BM505" s="155" t="s">
        <v>3012</v>
      </c>
    </row>
    <row r="506" spans="2:65" s="1" customFormat="1" ht="11.25">
      <c r="B506" s="30"/>
      <c r="D506" s="157" t="s">
        <v>226</v>
      </c>
      <c r="F506" s="158" t="s">
        <v>2249</v>
      </c>
      <c r="I506" s="159"/>
      <c r="J506" s="159"/>
      <c r="M506" s="30"/>
      <c r="N506" s="160"/>
      <c r="X506" s="54"/>
      <c r="AT506" s="15" t="s">
        <v>226</v>
      </c>
      <c r="AU506" s="15" t="s">
        <v>93</v>
      </c>
    </row>
    <row r="507" spans="2:65" s="12" customFormat="1" ht="11.25">
      <c r="B507" s="161"/>
      <c r="D507" s="157" t="s">
        <v>303</v>
      </c>
      <c r="E507" s="162" t="s">
        <v>1</v>
      </c>
      <c r="F507" s="163" t="s">
        <v>93</v>
      </c>
      <c r="H507" s="164">
        <v>2</v>
      </c>
      <c r="I507" s="165"/>
      <c r="J507" s="165"/>
      <c r="M507" s="161"/>
      <c r="N507" s="166"/>
      <c r="X507" s="167"/>
      <c r="AT507" s="162" t="s">
        <v>303</v>
      </c>
      <c r="AU507" s="162" t="s">
        <v>93</v>
      </c>
      <c r="AV507" s="12" t="s">
        <v>93</v>
      </c>
      <c r="AW507" s="12" t="s">
        <v>5</v>
      </c>
      <c r="AX507" s="12" t="s">
        <v>87</v>
      </c>
      <c r="AY507" s="162" t="s">
        <v>219</v>
      </c>
    </row>
    <row r="508" spans="2:65" s="1" customFormat="1" ht="16.5" customHeight="1">
      <c r="B508" s="30"/>
      <c r="C508" s="178" t="s">
        <v>3013</v>
      </c>
      <c r="D508" s="178" t="s">
        <v>460</v>
      </c>
      <c r="E508" s="179" t="s">
        <v>2251</v>
      </c>
      <c r="F508" s="180" t="s">
        <v>2252</v>
      </c>
      <c r="G508" s="181" t="s">
        <v>467</v>
      </c>
      <c r="H508" s="182">
        <v>2</v>
      </c>
      <c r="I508" s="183"/>
      <c r="J508" s="184"/>
      <c r="K508" s="185">
        <f>ROUND(P508*H508,2)</f>
        <v>0</v>
      </c>
      <c r="L508" s="184"/>
      <c r="M508" s="186"/>
      <c r="N508" s="187" t="s">
        <v>1</v>
      </c>
      <c r="O508" s="151" t="s">
        <v>43</v>
      </c>
      <c r="P508" s="152">
        <f>I508+J508</f>
        <v>0</v>
      </c>
      <c r="Q508" s="152">
        <f>ROUND(I508*H508,2)</f>
        <v>0</v>
      </c>
      <c r="R508" s="152">
        <f>ROUND(J508*H508,2)</f>
        <v>0</v>
      </c>
      <c r="T508" s="153">
        <f>S508*H508</f>
        <v>0</v>
      </c>
      <c r="U508" s="153">
        <v>2.9499999999999998E-2</v>
      </c>
      <c r="V508" s="153">
        <f>U508*H508</f>
        <v>5.8999999999999997E-2</v>
      </c>
      <c r="W508" s="153">
        <v>0</v>
      </c>
      <c r="X508" s="154">
        <f>W508*H508</f>
        <v>0</v>
      </c>
      <c r="AR508" s="155" t="s">
        <v>254</v>
      </c>
      <c r="AT508" s="155" t="s">
        <v>460</v>
      </c>
      <c r="AU508" s="155" t="s">
        <v>93</v>
      </c>
      <c r="AY508" s="15" t="s">
        <v>219</v>
      </c>
      <c r="BE508" s="156">
        <f>IF(O508="základní",K508,0)</f>
        <v>0</v>
      </c>
      <c r="BF508" s="156">
        <f>IF(O508="snížená",K508,0)</f>
        <v>0</v>
      </c>
      <c r="BG508" s="156">
        <f>IF(O508="zákl. přenesená",K508,0)</f>
        <v>0</v>
      </c>
      <c r="BH508" s="156">
        <f>IF(O508="sníž. přenesená",K508,0)</f>
        <v>0</v>
      </c>
      <c r="BI508" s="156">
        <f>IF(O508="nulová",K508,0)</f>
        <v>0</v>
      </c>
      <c r="BJ508" s="15" t="s">
        <v>87</v>
      </c>
      <c r="BK508" s="156">
        <f>ROUND(P508*H508,2)</f>
        <v>0</v>
      </c>
      <c r="BL508" s="15" t="s">
        <v>158</v>
      </c>
      <c r="BM508" s="155" t="s">
        <v>3014</v>
      </c>
    </row>
    <row r="509" spans="2:65" s="1" customFormat="1" ht="11.25">
      <c r="B509" s="30"/>
      <c r="D509" s="157" t="s">
        <v>226</v>
      </c>
      <c r="F509" s="158" t="s">
        <v>2252</v>
      </c>
      <c r="I509" s="159"/>
      <c r="J509" s="159"/>
      <c r="M509" s="30"/>
      <c r="N509" s="160"/>
      <c r="X509" s="54"/>
      <c r="AT509" s="15" t="s">
        <v>226</v>
      </c>
      <c r="AU509" s="15" t="s">
        <v>93</v>
      </c>
    </row>
    <row r="510" spans="2:65" s="1" customFormat="1" ht="33" customHeight="1">
      <c r="B510" s="30"/>
      <c r="C510" s="142" t="s">
        <v>3015</v>
      </c>
      <c r="D510" s="142" t="s">
        <v>220</v>
      </c>
      <c r="E510" s="143" t="s">
        <v>2254</v>
      </c>
      <c r="F510" s="144" t="s">
        <v>2255</v>
      </c>
      <c r="G510" s="145" t="s">
        <v>467</v>
      </c>
      <c r="H510" s="146">
        <v>5</v>
      </c>
      <c r="I510" s="147"/>
      <c r="J510" s="147"/>
      <c r="K510" s="148">
        <f>ROUND(P510*H510,2)</f>
        <v>0</v>
      </c>
      <c r="L510" s="149"/>
      <c r="M510" s="30"/>
      <c r="N510" s="150" t="s">
        <v>1</v>
      </c>
      <c r="O510" s="151" t="s">
        <v>43</v>
      </c>
      <c r="P510" s="152">
        <f>I510+J510</f>
        <v>0</v>
      </c>
      <c r="Q510" s="152">
        <f>ROUND(I510*H510,2)</f>
        <v>0</v>
      </c>
      <c r="R510" s="152">
        <f>ROUND(J510*H510,2)</f>
        <v>0</v>
      </c>
      <c r="T510" s="153">
        <f>S510*H510</f>
        <v>0</v>
      </c>
      <c r="U510" s="153">
        <v>0.31108000000000002</v>
      </c>
      <c r="V510" s="153">
        <f>U510*H510</f>
        <v>1.5554000000000001</v>
      </c>
      <c r="W510" s="153">
        <v>0</v>
      </c>
      <c r="X510" s="154">
        <f>W510*H510</f>
        <v>0</v>
      </c>
      <c r="AR510" s="155" t="s">
        <v>158</v>
      </c>
      <c r="AT510" s="155" t="s">
        <v>220</v>
      </c>
      <c r="AU510" s="155" t="s">
        <v>93</v>
      </c>
      <c r="AY510" s="15" t="s">
        <v>219</v>
      </c>
      <c r="BE510" s="156">
        <f>IF(O510="základní",K510,0)</f>
        <v>0</v>
      </c>
      <c r="BF510" s="156">
        <f>IF(O510="snížená",K510,0)</f>
        <v>0</v>
      </c>
      <c r="BG510" s="156">
        <f>IF(O510="zákl. přenesená",K510,0)</f>
        <v>0</v>
      </c>
      <c r="BH510" s="156">
        <f>IF(O510="sníž. přenesená",K510,0)</f>
        <v>0</v>
      </c>
      <c r="BI510" s="156">
        <f>IF(O510="nulová",K510,0)</f>
        <v>0</v>
      </c>
      <c r="BJ510" s="15" t="s">
        <v>87</v>
      </c>
      <c r="BK510" s="156">
        <f>ROUND(P510*H510,2)</f>
        <v>0</v>
      </c>
      <c r="BL510" s="15" t="s">
        <v>158</v>
      </c>
      <c r="BM510" s="155" t="s">
        <v>3016</v>
      </c>
    </row>
    <row r="511" spans="2:65" s="1" customFormat="1" ht="19.5">
      <c r="B511" s="30"/>
      <c r="D511" s="157" t="s">
        <v>226</v>
      </c>
      <c r="F511" s="158" t="s">
        <v>2257</v>
      </c>
      <c r="I511" s="159"/>
      <c r="J511" s="159"/>
      <c r="M511" s="30"/>
      <c r="N511" s="160"/>
      <c r="X511" s="54"/>
      <c r="AT511" s="15" t="s">
        <v>226</v>
      </c>
      <c r="AU511" s="15" t="s">
        <v>93</v>
      </c>
    </row>
    <row r="512" spans="2:65" s="12" customFormat="1" ht="11.25">
      <c r="B512" s="161"/>
      <c r="D512" s="157" t="s">
        <v>303</v>
      </c>
      <c r="E512" s="162" t="s">
        <v>1</v>
      </c>
      <c r="F512" s="163" t="s">
        <v>3017</v>
      </c>
      <c r="H512" s="164">
        <v>5</v>
      </c>
      <c r="I512" s="165"/>
      <c r="J512" s="165"/>
      <c r="M512" s="161"/>
      <c r="N512" s="166"/>
      <c r="X512" s="167"/>
      <c r="AT512" s="162" t="s">
        <v>303</v>
      </c>
      <c r="AU512" s="162" t="s">
        <v>93</v>
      </c>
      <c r="AV512" s="12" t="s">
        <v>93</v>
      </c>
      <c r="AW512" s="12" t="s">
        <v>5</v>
      </c>
      <c r="AX512" s="12" t="s">
        <v>87</v>
      </c>
      <c r="AY512" s="162" t="s">
        <v>219</v>
      </c>
    </row>
    <row r="513" spans="2:65" s="1" customFormat="1" ht="16.5" customHeight="1">
      <c r="B513" s="30"/>
      <c r="C513" s="142" t="s">
        <v>3018</v>
      </c>
      <c r="D513" s="142" t="s">
        <v>220</v>
      </c>
      <c r="E513" s="143" t="s">
        <v>2259</v>
      </c>
      <c r="F513" s="144" t="s">
        <v>2260</v>
      </c>
      <c r="G513" s="145" t="s">
        <v>467</v>
      </c>
      <c r="H513" s="146">
        <v>4</v>
      </c>
      <c r="I513" s="147"/>
      <c r="J513" s="147"/>
      <c r="K513" s="148">
        <f>ROUND(P513*H513,2)</f>
        <v>0</v>
      </c>
      <c r="L513" s="149"/>
      <c r="M513" s="30"/>
      <c r="N513" s="150" t="s">
        <v>1</v>
      </c>
      <c r="O513" s="151" t="s">
        <v>43</v>
      </c>
      <c r="P513" s="152">
        <f>I513+J513</f>
        <v>0</v>
      </c>
      <c r="Q513" s="152">
        <f>ROUND(I513*H513,2)</f>
        <v>0</v>
      </c>
      <c r="R513" s="152">
        <f>ROUND(J513*H513,2)</f>
        <v>0</v>
      </c>
      <c r="T513" s="153">
        <f>S513*H513</f>
        <v>0</v>
      </c>
      <c r="U513" s="153">
        <v>3.3E-4</v>
      </c>
      <c r="V513" s="153">
        <f>U513*H513</f>
        <v>1.32E-3</v>
      </c>
      <c r="W513" s="153">
        <v>0</v>
      </c>
      <c r="X513" s="154">
        <f>W513*H513</f>
        <v>0</v>
      </c>
      <c r="AR513" s="155" t="s">
        <v>158</v>
      </c>
      <c r="AT513" s="155" t="s">
        <v>220</v>
      </c>
      <c r="AU513" s="155" t="s">
        <v>93</v>
      </c>
      <c r="AY513" s="15" t="s">
        <v>219</v>
      </c>
      <c r="BE513" s="156">
        <f>IF(O513="základní",K513,0)</f>
        <v>0</v>
      </c>
      <c r="BF513" s="156">
        <f>IF(O513="snížená",K513,0)</f>
        <v>0</v>
      </c>
      <c r="BG513" s="156">
        <f>IF(O513="zákl. přenesená",K513,0)</f>
        <v>0</v>
      </c>
      <c r="BH513" s="156">
        <f>IF(O513="sníž. přenesená",K513,0)</f>
        <v>0</v>
      </c>
      <c r="BI513" s="156">
        <f>IF(O513="nulová",K513,0)</f>
        <v>0</v>
      </c>
      <c r="BJ513" s="15" t="s">
        <v>87</v>
      </c>
      <c r="BK513" s="156">
        <f>ROUND(P513*H513,2)</f>
        <v>0</v>
      </c>
      <c r="BL513" s="15" t="s">
        <v>158</v>
      </c>
      <c r="BM513" s="155" t="s">
        <v>3019</v>
      </c>
    </row>
    <row r="514" spans="2:65" s="1" customFormat="1" ht="11.25">
      <c r="B514" s="30"/>
      <c r="D514" s="157" t="s">
        <v>226</v>
      </c>
      <c r="F514" s="158" t="s">
        <v>2262</v>
      </c>
      <c r="I514" s="159"/>
      <c r="J514" s="159"/>
      <c r="M514" s="30"/>
      <c r="N514" s="160"/>
      <c r="X514" s="54"/>
      <c r="AT514" s="15" t="s">
        <v>226</v>
      </c>
      <c r="AU514" s="15" t="s">
        <v>93</v>
      </c>
    </row>
    <row r="515" spans="2:65" s="12" customFormat="1" ht="11.25">
      <c r="B515" s="161"/>
      <c r="D515" s="157" t="s">
        <v>303</v>
      </c>
      <c r="E515" s="162" t="s">
        <v>1</v>
      </c>
      <c r="F515" s="163" t="s">
        <v>3020</v>
      </c>
      <c r="H515" s="164">
        <v>4</v>
      </c>
      <c r="I515" s="165"/>
      <c r="J515" s="165"/>
      <c r="M515" s="161"/>
      <c r="N515" s="166"/>
      <c r="X515" s="167"/>
      <c r="AT515" s="162" t="s">
        <v>303</v>
      </c>
      <c r="AU515" s="162" t="s">
        <v>93</v>
      </c>
      <c r="AV515" s="12" t="s">
        <v>93</v>
      </c>
      <c r="AW515" s="12" t="s">
        <v>5</v>
      </c>
      <c r="AX515" s="12" t="s">
        <v>87</v>
      </c>
      <c r="AY515" s="162" t="s">
        <v>219</v>
      </c>
    </row>
    <row r="516" spans="2:65" s="1" customFormat="1" ht="24.2" customHeight="1">
      <c r="B516" s="30"/>
      <c r="C516" s="142" t="s">
        <v>3021</v>
      </c>
      <c r="D516" s="142" t="s">
        <v>220</v>
      </c>
      <c r="E516" s="143" t="s">
        <v>3022</v>
      </c>
      <c r="F516" s="144" t="s">
        <v>3023</v>
      </c>
      <c r="G516" s="145" t="s">
        <v>467</v>
      </c>
      <c r="H516" s="146">
        <v>2</v>
      </c>
      <c r="I516" s="147"/>
      <c r="J516" s="147"/>
      <c r="K516" s="148">
        <f>ROUND(P516*H516,2)</f>
        <v>0</v>
      </c>
      <c r="L516" s="149"/>
      <c r="M516" s="30"/>
      <c r="N516" s="150" t="s">
        <v>1</v>
      </c>
      <c r="O516" s="151" t="s">
        <v>43</v>
      </c>
      <c r="P516" s="152">
        <f>I516+J516</f>
        <v>0</v>
      </c>
      <c r="Q516" s="152">
        <f>ROUND(I516*H516,2)</f>
        <v>0</v>
      </c>
      <c r="R516" s="152">
        <f>ROUND(J516*H516,2)</f>
        <v>0</v>
      </c>
      <c r="T516" s="153">
        <f>S516*H516</f>
        <v>0</v>
      </c>
      <c r="U516" s="153">
        <v>1.6000000000000001E-4</v>
      </c>
      <c r="V516" s="153">
        <f>U516*H516</f>
        <v>3.2000000000000003E-4</v>
      </c>
      <c r="W516" s="153">
        <v>0</v>
      </c>
      <c r="X516" s="154">
        <f>W516*H516</f>
        <v>0</v>
      </c>
      <c r="AR516" s="155" t="s">
        <v>158</v>
      </c>
      <c r="AT516" s="155" t="s">
        <v>220</v>
      </c>
      <c r="AU516" s="155" t="s">
        <v>93</v>
      </c>
      <c r="AY516" s="15" t="s">
        <v>219</v>
      </c>
      <c r="BE516" s="156">
        <f>IF(O516="základní",K516,0)</f>
        <v>0</v>
      </c>
      <c r="BF516" s="156">
        <f>IF(O516="snížená",K516,0)</f>
        <v>0</v>
      </c>
      <c r="BG516" s="156">
        <f>IF(O516="zákl. přenesená",K516,0)</f>
        <v>0</v>
      </c>
      <c r="BH516" s="156">
        <f>IF(O516="sníž. přenesená",K516,0)</f>
        <v>0</v>
      </c>
      <c r="BI516" s="156">
        <f>IF(O516="nulová",K516,0)</f>
        <v>0</v>
      </c>
      <c r="BJ516" s="15" t="s">
        <v>87</v>
      </c>
      <c r="BK516" s="156">
        <f>ROUND(P516*H516,2)</f>
        <v>0</v>
      </c>
      <c r="BL516" s="15" t="s">
        <v>158</v>
      </c>
      <c r="BM516" s="155" t="s">
        <v>3024</v>
      </c>
    </row>
    <row r="517" spans="2:65" s="1" customFormat="1" ht="19.5">
      <c r="B517" s="30"/>
      <c r="D517" s="157" t="s">
        <v>226</v>
      </c>
      <c r="F517" s="158" t="s">
        <v>3025</v>
      </c>
      <c r="I517" s="159"/>
      <c r="J517" s="159"/>
      <c r="M517" s="30"/>
      <c r="N517" s="160"/>
      <c r="X517" s="54"/>
      <c r="AT517" s="15" t="s">
        <v>226</v>
      </c>
      <c r="AU517" s="15" t="s">
        <v>93</v>
      </c>
    </row>
    <row r="518" spans="2:65" s="11" customFormat="1" ht="22.9" customHeight="1">
      <c r="B518" s="129"/>
      <c r="D518" s="130" t="s">
        <v>79</v>
      </c>
      <c r="E518" s="140" t="s">
        <v>260</v>
      </c>
      <c r="F518" s="140" t="s">
        <v>877</v>
      </c>
      <c r="I518" s="132"/>
      <c r="J518" s="132"/>
      <c r="K518" s="141">
        <f>BK518</f>
        <v>0</v>
      </c>
      <c r="M518" s="129"/>
      <c r="N518" s="134"/>
      <c r="Q518" s="135">
        <f>Q519+SUM(Q520:Q531)</f>
        <v>0</v>
      </c>
      <c r="R518" s="135">
        <f>R519+SUM(R520:R531)</f>
        <v>0</v>
      </c>
      <c r="T518" s="136">
        <f>T519+SUM(T520:T531)</f>
        <v>0</v>
      </c>
      <c r="V518" s="136">
        <f>V519+SUM(V520:V531)</f>
        <v>0.15744</v>
      </c>
      <c r="X518" s="137">
        <f>X519+SUM(X520:X531)</f>
        <v>9.07</v>
      </c>
      <c r="AR518" s="130" t="s">
        <v>87</v>
      </c>
      <c r="AT518" s="138" t="s">
        <v>79</v>
      </c>
      <c r="AU518" s="138" t="s">
        <v>87</v>
      </c>
      <c r="AY518" s="130" t="s">
        <v>219</v>
      </c>
      <c r="BK518" s="139">
        <f>BK519+SUM(BK520:BK531)</f>
        <v>0</v>
      </c>
    </row>
    <row r="519" spans="2:65" s="1" customFormat="1" ht="24.2" customHeight="1">
      <c r="B519" s="30"/>
      <c r="C519" s="142" t="s">
        <v>3026</v>
      </c>
      <c r="D519" s="142" t="s">
        <v>220</v>
      </c>
      <c r="E519" s="143" t="s">
        <v>878</v>
      </c>
      <c r="F519" s="144" t="s">
        <v>879</v>
      </c>
      <c r="G519" s="145" t="s">
        <v>370</v>
      </c>
      <c r="H519" s="146">
        <v>384</v>
      </c>
      <c r="I519" s="147"/>
      <c r="J519" s="147"/>
      <c r="K519" s="148">
        <f>ROUND(P519*H519,2)</f>
        <v>0</v>
      </c>
      <c r="L519" s="149"/>
      <c r="M519" s="30"/>
      <c r="N519" s="150" t="s">
        <v>1</v>
      </c>
      <c r="O519" s="151" t="s">
        <v>43</v>
      </c>
      <c r="P519" s="152">
        <f>I519+J519</f>
        <v>0</v>
      </c>
      <c r="Q519" s="152">
        <f>ROUND(I519*H519,2)</f>
        <v>0</v>
      </c>
      <c r="R519" s="152">
        <f>ROUND(J519*H519,2)</f>
        <v>0</v>
      </c>
      <c r="T519" s="153">
        <f>S519*H519</f>
        <v>0</v>
      </c>
      <c r="U519" s="153">
        <v>4.0999999999999999E-4</v>
      </c>
      <c r="V519" s="153">
        <f>U519*H519</f>
        <v>0.15744</v>
      </c>
      <c r="W519" s="153">
        <v>0</v>
      </c>
      <c r="X519" s="154">
        <f>W519*H519</f>
        <v>0</v>
      </c>
      <c r="AR519" s="155" t="s">
        <v>158</v>
      </c>
      <c r="AT519" s="155" t="s">
        <v>220</v>
      </c>
      <c r="AU519" s="155" t="s">
        <v>93</v>
      </c>
      <c r="AY519" s="15" t="s">
        <v>219</v>
      </c>
      <c r="BE519" s="156">
        <f>IF(O519="základní",K519,0)</f>
        <v>0</v>
      </c>
      <c r="BF519" s="156">
        <f>IF(O519="snížená",K519,0)</f>
        <v>0</v>
      </c>
      <c r="BG519" s="156">
        <f>IF(O519="zákl. přenesená",K519,0)</f>
        <v>0</v>
      </c>
      <c r="BH519" s="156">
        <f>IF(O519="sníž. přenesená",K519,0)</f>
        <v>0</v>
      </c>
      <c r="BI519" s="156">
        <f>IF(O519="nulová",K519,0)</f>
        <v>0</v>
      </c>
      <c r="BJ519" s="15" t="s">
        <v>87</v>
      </c>
      <c r="BK519" s="156">
        <f>ROUND(P519*H519,2)</f>
        <v>0</v>
      </c>
      <c r="BL519" s="15" t="s">
        <v>158</v>
      </c>
      <c r="BM519" s="155" t="s">
        <v>3027</v>
      </c>
    </row>
    <row r="520" spans="2:65" s="1" customFormat="1" ht="19.5">
      <c r="B520" s="30"/>
      <c r="D520" s="157" t="s">
        <v>226</v>
      </c>
      <c r="F520" s="158" t="s">
        <v>881</v>
      </c>
      <c r="I520" s="159"/>
      <c r="J520" s="159"/>
      <c r="M520" s="30"/>
      <c r="N520" s="160"/>
      <c r="X520" s="54"/>
      <c r="AT520" s="15" t="s">
        <v>226</v>
      </c>
      <c r="AU520" s="15" t="s">
        <v>93</v>
      </c>
    </row>
    <row r="521" spans="2:65" s="12" customFormat="1" ht="11.25">
      <c r="B521" s="161"/>
      <c r="D521" s="157" t="s">
        <v>303</v>
      </c>
      <c r="E521" s="162" t="s">
        <v>1</v>
      </c>
      <c r="F521" s="163" t="s">
        <v>3028</v>
      </c>
      <c r="H521" s="164">
        <v>384</v>
      </c>
      <c r="I521" s="165"/>
      <c r="J521" s="165"/>
      <c r="M521" s="161"/>
      <c r="N521" s="166"/>
      <c r="X521" s="167"/>
      <c r="AT521" s="162" t="s">
        <v>303</v>
      </c>
      <c r="AU521" s="162" t="s">
        <v>93</v>
      </c>
      <c r="AV521" s="12" t="s">
        <v>93</v>
      </c>
      <c r="AW521" s="12" t="s">
        <v>5</v>
      </c>
      <c r="AX521" s="12" t="s">
        <v>87</v>
      </c>
      <c r="AY521" s="162" t="s">
        <v>219</v>
      </c>
    </row>
    <row r="522" spans="2:65" s="1" customFormat="1" ht="24.2" customHeight="1">
      <c r="B522" s="30"/>
      <c r="C522" s="142" t="s">
        <v>3029</v>
      </c>
      <c r="D522" s="142" t="s">
        <v>220</v>
      </c>
      <c r="E522" s="143" t="s">
        <v>884</v>
      </c>
      <c r="F522" s="144" t="s">
        <v>885</v>
      </c>
      <c r="G522" s="145" t="s">
        <v>370</v>
      </c>
      <c r="H522" s="146">
        <v>384</v>
      </c>
      <c r="I522" s="147"/>
      <c r="J522" s="147"/>
      <c r="K522" s="148">
        <f>ROUND(P522*H522,2)</f>
        <v>0</v>
      </c>
      <c r="L522" s="149"/>
      <c r="M522" s="30"/>
      <c r="N522" s="150" t="s">
        <v>1</v>
      </c>
      <c r="O522" s="151" t="s">
        <v>43</v>
      </c>
      <c r="P522" s="152">
        <f>I522+J522</f>
        <v>0</v>
      </c>
      <c r="Q522" s="152">
        <f>ROUND(I522*H522,2)</f>
        <v>0</v>
      </c>
      <c r="R522" s="152">
        <f>ROUND(J522*H522,2)</f>
        <v>0</v>
      </c>
      <c r="T522" s="153">
        <f>S522*H522</f>
        <v>0</v>
      </c>
      <c r="U522" s="153">
        <v>0</v>
      </c>
      <c r="V522" s="153">
        <f>U522*H522</f>
        <v>0</v>
      </c>
      <c r="W522" s="153">
        <v>0</v>
      </c>
      <c r="X522" s="154">
        <f>W522*H522</f>
        <v>0</v>
      </c>
      <c r="AR522" s="155" t="s">
        <v>158</v>
      </c>
      <c r="AT522" s="155" t="s">
        <v>220</v>
      </c>
      <c r="AU522" s="155" t="s">
        <v>93</v>
      </c>
      <c r="AY522" s="15" t="s">
        <v>219</v>
      </c>
      <c r="BE522" s="156">
        <f>IF(O522="základní",K522,0)</f>
        <v>0</v>
      </c>
      <c r="BF522" s="156">
        <f>IF(O522="snížená",K522,0)</f>
        <v>0</v>
      </c>
      <c r="BG522" s="156">
        <f>IF(O522="zákl. přenesená",K522,0)</f>
        <v>0</v>
      </c>
      <c r="BH522" s="156">
        <f>IF(O522="sníž. přenesená",K522,0)</f>
        <v>0</v>
      </c>
      <c r="BI522" s="156">
        <f>IF(O522="nulová",K522,0)</f>
        <v>0</v>
      </c>
      <c r="BJ522" s="15" t="s">
        <v>87</v>
      </c>
      <c r="BK522" s="156">
        <f>ROUND(P522*H522,2)</f>
        <v>0</v>
      </c>
      <c r="BL522" s="15" t="s">
        <v>158</v>
      </c>
      <c r="BM522" s="155" t="s">
        <v>3030</v>
      </c>
    </row>
    <row r="523" spans="2:65" s="1" customFormat="1" ht="19.5">
      <c r="B523" s="30"/>
      <c r="D523" s="157" t="s">
        <v>226</v>
      </c>
      <c r="F523" s="158" t="s">
        <v>887</v>
      </c>
      <c r="I523" s="159"/>
      <c r="J523" s="159"/>
      <c r="M523" s="30"/>
      <c r="N523" s="160"/>
      <c r="X523" s="54"/>
      <c r="AT523" s="15" t="s">
        <v>226</v>
      </c>
      <c r="AU523" s="15" t="s">
        <v>93</v>
      </c>
    </row>
    <row r="524" spans="2:65" s="12" customFormat="1" ht="11.25">
      <c r="B524" s="161"/>
      <c r="D524" s="157" t="s">
        <v>303</v>
      </c>
      <c r="E524" s="162" t="s">
        <v>1</v>
      </c>
      <c r="F524" s="163" t="s">
        <v>3028</v>
      </c>
      <c r="H524" s="164">
        <v>384</v>
      </c>
      <c r="I524" s="165"/>
      <c r="J524" s="165"/>
      <c r="M524" s="161"/>
      <c r="N524" s="166"/>
      <c r="X524" s="167"/>
      <c r="AT524" s="162" t="s">
        <v>303</v>
      </c>
      <c r="AU524" s="162" t="s">
        <v>93</v>
      </c>
      <c r="AV524" s="12" t="s">
        <v>93</v>
      </c>
      <c r="AW524" s="12" t="s">
        <v>5</v>
      </c>
      <c r="AX524" s="12" t="s">
        <v>87</v>
      </c>
      <c r="AY524" s="162" t="s">
        <v>219</v>
      </c>
    </row>
    <row r="525" spans="2:65" s="1" customFormat="1" ht="16.5" customHeight="1">
      <c r="B525" s="30"/>
      <c r="C525" s="142" t="s">
        <v>3031</v>
      </c>
      <c r="D525" s="142" t="s">
        <v>220</v>
      </c>
      <c r="E525" s="143" t="s">
        <v>889</v>
      </c>
      <c r="F525" s="144" t="s">
        <v>890</v>
      </c>
      <c r="G525" s="145" t="s">
        <v>370</v>
      </c>
      <c r="H525" s="146">
        <v>108</v>
      </c>
      <c r="I525" s="147"/>
      <c r="J525" s="147"/>
      <c r="K525" s="148">
        <f>ROUND(P525*H525,2)</f>
        <v>0</v>
      </c>
      <c r="L525" s="149"/>
      <c r="M525" s="30"/>
      <c r="N525" s="150" t="s">
        <v>1</v>
      </c>
      <c r="O525" s="151" t="s">
        <v>43</v>
      </c>
      <c r="P525" s="152">
        <f>I525+J525</f>
        <v>0</v>
      </c>
      <c r="Q525" s="152">
        <f>ROUND(I525*H525,2)</f>
        <v>0</v>
      </c>
      <c r="R525" s="152">
        <f>ROUND(J525*H525,2)</f>
        <v>0</v>
      </c>
      <c r="T525" s="153">
        <f>S525*H525</f>
        <v>0</v>
      </c>
      <c r="U525" s="153">
        <v>0</v>
      </c>
      <c r="V525" s="153">
        <f>U525*H525</f>
        <v>0</v>
      </c>
      <c r="W525" s="153">
        <v>0</v>
      </c>
      <c r="X525" s="154">
        <f>W525*H525</f>
        <v>0</v>
      </c>
      <c r="AR525" s="155" t="s">
        <v>158</v>
      </c>
      <c r="AT525" s="155" t="s">
        <v>220</v>
      </c>
      <c r="AU525" s="155" t="s">
        <v>93</v>
      </c>
      <c r="AY525" s="15" t="s">
        <v>219</v>
      </c>
      <c r="BE525" s="156">
        <f>IF(O525="základní",K525,0)</f>
        <v>0</v>
      </c>
      <c r="BF525" s="156">
        <f>IF(O525="snížená",K525,0)</f>
        <v>0</v>
      </c>
      <c r="BG525" s="156">
        <f>IF(O525="zákl. přenesená",K525,0)</f>
        <v>0</v>
      </c>
      <c r="BH525" s="156">
        <f>IF(O525="sníž. přenesená",K525,0)</f>
        <v>0</v>
      </c>
      <c r="BI525" s="156">
        <f>IF(O525="nulová",K525,0)</f>
        <v>0</v>
      </c>
      <c r="BJ525" s="15" t="s">
        <v>87</v>
      </c>
      <c r="BK525" s="156">
        <f>ROUND(P525*H525,2)</f>
        <v>0</v>
      </c>
      <c r="BL525" s="15" t="s">
        <v>158</v>
      </c>
      <c r="BM525" s="155" t="s">
        <v>3032</v>
      </c>
    </row>
    <row r="526" spans="2:65" s="1" customFormat="1" ht="19.5">
      <c r="B526" s="30"/>
      <c r="D526" s="157" t="s">
        <v>226</v>
      </c>
      <c r="F526" s="158" t="s">
        <v>892</v>
      </c>
      <c r="I526" s="159"/>
      <c r="J526" s="159"/>
      <c r="M526" s="30"/>
      <c r="N526" s="160"/>
      <c r="X526" s="54"/>
      <c r="AT526" s="15" t="s">
        <v>226</v>
      </c>
      <c r="AU526" s="15" t="s">
        <v>93</v>
      </c>
    </row>
    <row r="527" spans="2:65" s="12" customFormat="1" ht="11.25">
      <c r="B527" s="161"/>
      <c r="D527" s="157" t="s">
        <v>303</v>
      </c>
      <c r="E527" s="162" t="s">
        <v>1</v>
      </c>
      <c r="F527" s="163" t="s">
        <v>2885</v>
      </c>
      <c r="H527" s="164">
        <v>108</v>
      </c>
      <c r="I527" s="165"/>
      <c r="J527" s="165"/>
      <c r="M527" s="161"/>
      <c r="N527" s="166"/>
      <c r="X527" s="167"/>
      <c r="AT527" s="162" t="s">
        <v>303</v>
      </c>
      <c r="AU527" s="162" t="s">
        <v>93</v>
      </c>
      <c r="AV527" s="12" t="s">
        <v>93</v>
      </c>
      <c r="AW527" s="12" t="s">
        <v>5</v>
      </c>
      <c r="AX527" s="12" t="s">
        <v>87</v>
      </c>
      <c r="AY527" s="162" t="s">
        <v>219</v>
      </c>
    </row>
    <row r="528" spans="2:65" s="1" customFormat="1" ht="16.5" customHeight="1">
      <c r="B528" s="30"/>
      <c r="C528" s="142" t="s">
        <v>3033</v>
      </c>
      <c r="D528" s="142" t="s">
        <v>220</v>
      </c>
      <c r="E528" s="143" t="s">
        <v>899</v>
      </c>
      <c r="F528" s="144" t="s">
        <v>900</v>
      </c>
      <c r="G528" s="145" t="s">
        <v>353</v>
      </c>
      <c r="H528" s="146">
        <v>907</v>
      </c>
      <c r="I528" s="147"/>
      <c r="J528" s="147"/>
      <c r="K528" s="148">
        <f>ROUND(P528*H528,2)</f>
        <v>0</v>
      </c>
      <c r="L528" s="149"/>
      <c r="M528" s="30"/>
      <c r="N528" s="150" t="s">
        <v>1</v>
      </c>
      <c r="O528" s="151" t="s">
        <v>43</v>
      </c>
      <c r="P528" s="152">
        <f>I528+J528</f>
        <v>0</v>
      </c>
      <c r="Q528" s="152">
        <f>ROUND(I528*H528,2)</f>
        <v>0</v>
      </c>
      <c r="R528" s="152">
        <f>ROUND(J528*H528,2)</f>
        <v>0</v>
      </c>
      <c r="T528" s="153">
        <f>S528*H528</f>
        <v>0</v>
      </c>
      <c r="U528" s="153">
        <v>0</v>
      </c>
      <c r="V528" s="153">
        <f>U528*H528</f>
        <v>0</v>
      </c>
      <c r="W528" s="153">
        <v>0.01</v>
      </c>
      <c r="X528" s="154">
        <f>W528*H528</f>
        <v>9.07</v>
      </c>
      <c r="AR528" s="155" t="s">
        <v>158</v>
      </c>
      <c r="AT528" s="155" t="s">
        <v>220</v>
      </c>
      <c r="AU528" s="155" t="s">
        <v>93</v>
      </c>
      <c r="AY528" s="15" t="s">
        <v>219</v>
      </c>
      <c r="BE528" s="156">
        <f>IF(O528="základní",K528,0)</f>
        <v>0</v>
      </c>
      <c r="BF528" s="156">
        <f>IF(O528="snížená",K528,0)</f>
        <v>0</v>
      </c>
      <c r="BG528" s="156">
        <f>IF(O528="zákl. přenesená",K528,0)</f>
        <v>0</v>
      </c>
      <c r="BH528" s="156">
        <f>IF(O528="sníž. přenesená",K528,0)</f>
        <v>0</v>
      </c>
      <c r="BI528" s="156">
        <f>IF(O528="nulová",K528,0)</f>
        <v>0</v>
      </c>
      <c r="BJ528" s="15" t="s">
        <v>87</v>
      </c>
      <c r="BK528" s="156">
        <f>ROUND(P528*H528,2)</f>
        <v>0</v>
      </c>
      <c r="BL528" s="15" t="s">
        <v>158</v>
      </c>
      <c r="BM528" s="155" t="s">
        <v>3034</v>
      </c>
    </row>
    <row r="529" spans="2:65" s="1" customFormat="1" ht="19.5">
      <c r="B529" s="30"/>
      <c r="D529" s="157" t="s">
        <v>226</v>
      </c>
      <c r="F529" s="158" t="s">
        <v>902</v>
      </c>
      <c r="I529" s="159"/>
      <c r="J529" s="159"/>
      <c r="M529" s="30"/>
      <c r="N529" s="160"/>
      <c r="X529" s="54"/>
      <c r="AT529" s="15" t="s">
        <v>226</v>
      </c>
      <c r="AU529" s="15" t="s">
        <v>93</v>
      </c>
    </row>
    <row r="530" spans="2:65" s="12" customFormat="1" ht="22.5">
      <c r="B530" s="161"/>
      <c r="D530" s="157" t="s">
        <v>303</v>
      </c>
      <c r="E530" s="162" t="s">
        <v>1</v>
      </c>
      <c r="F530" s="163" t="s">
        <v>2881</v>
      </c>
      <c r="H530" s="164">
        <v>907</v>
      </c>
      <c r="I530" s="165"/>
      <c r="J530" s="165"/>
      <c r="M530" s="161"/>
      <c r="N530" s="166"/>
      <c r="X530" s="167"/>
      <c r="AT530" s="162" t="s">
        <v>303</v>
      </c>
      <c r="AU530" s="162" t="s">
        <v>93</v>
      </c>
      <c r="AV530" s="12" t="s">
        <v>93</v>
      </c>
      <c r="AW530" s="12" t="s">
        <v>5</v>
      </c>
      <c r="AX530" s="12" t="s">
        <v>87</v>
      </c>
      <c r="AY530" s="162" t="s">
        <v>219</v>
      </c>
    </row>
    <row r="531" spans="2:65" s="11" customFormat="1" ht="20.85" customHeight="1">
      <c r="B531" s="129"/>
      <c r="D531" s="130" t="s">
        <v>79</v>
      </c>
      <c r="E531" s="140" t="s">
        <v>871</v>
      </c>
      <c r="F531" s="140" t="s">
        <v>904</v>
      </c>
      <c r="I531" s="132"/>
      <c r="J531" s="132"/>
      <c r="K531" s="141">
        <f>BK531</f>
        <v>0</v>
      </c>
      <c r="M531" s="129"/>
      <c r="N531" s="134"/>
      <c r="Q531" s="135">
        <f>SUM(Q532:Q560)</f>
        <v>0</v>
      </c>
      <c r="R531" s="135">
        <f>SUM(R532:R560)</f>
        <v>0</v>
      </c>
      <c r="T531" s="136">
        <f>SUM(T532:T560)</f>
        <v>0</v>
      </c>
      <c r="V531" s="136">
        <f>SUM(V532:V560)</f>
        <v>0</v>
      </c>
      <c r="X531" s="137">
        <f>SUM(X532:X560)</f>
        <v>0</v>
      </c>
      <c r="AR531" s="130" t="s">
        <v>87</v>
      </c>
      <c r="AT531" s="138" t="s">
        <v>79</v>
      </c>
      <c r="AU531" s="138" t="s">
        <v>93</v>
      </c>
      <c r="AY531" s="130" t="s">
        <v>219</v>
      </c>
      <c r="BK531" s="139">
        <f>SUM(BK532:BK560)</f>
        <v>0</v>
      </c>
    </row>
    <row r="532" spans="2:65" s="1" customFormat="1" ht="21.75" customHeight="1">
      <c r="B532" s="30"/>
      <c r="C532" s="142" t="s">
        <v>3035</v>
      </c>
      <c r="D532" s="142" t="s">
        <v>220</v>
      </c>
      <c r="E532" s="143" t="s">
        <v>906</v>
      </c>
      <c r="F532" s="144" t="s">
        <v>907</v>
      </c>
      <c r="G532" s="145" t="s">
        <v>370</v>
      </c>
      <c r="H532" s="146">
        <v>108</v>
      </c>
      <c r="I532" s="147"/>
      <c r="J532" s="147"/>
      <c r="K532" s="148">
        <f>ROUND(P532*H532,2)</f>
        <v>0</v>
      </c>
      <c r="L532" s="149"/>
      <c r="M532" s="30"/>
      <c r="N532" s="150" t="s">
        <v>1</v>
      </c>
      <c r="O532" s="151" t="s">
        <v>43</v>
      </c>
      <c r="P532" s="152">
        <f>I532+J532</f>
        <v>0</v>
      </c>
      <c r="Q532" s="152">
        <f>ROUND(I532*H532,2)</f>
        <v>0</v>
      </c>
      <c r="R532" s="152">
        <f>ROUND(J532*H532,2)</f>
        <v>0</v>
      </c>
      <c r="T532" s="153">
        <f>S532*H532</f>
        <v>0</v>
      </c>
      <c r="U532" s="153">
        <v>0</v>
      </c>
      <c r="V532" s="153">
        <f>U532*H532</f>
        <v>0</v>
      </c>
      <c r="W532" s="153">
        <v>0</v>
      </c>
      <c r="X532" s="154">
        <f>W532*H532</f>
        <v>0</v>
      </c>
      <c r="AR532" s="155" t="s">
        <v>158</v>
      </c>
      <c r="AT532" s="155" t="s">
        <v>220</v>
      </c>
      <c r="AU532" s="155" t="s">
        <v>150</v>
      </c>
      <c r="AY532" s="15" t="s">
        <v>219</v>
      </c>
      <c r="BE532" s="156">
        <f>IF(O532="základní",K532,0)</f>
        <v>0</v>
      </c>
      <c r="BF532" s="156">
        <f>IF(O532="snížená",K532,0)</f>
        <v>0</v>
      </c>
      <c r="BG532" s="156">
        <f>IF(O532="zákl. přenesená",K532,0)</f>
        <v>0</v>
      </c>
      <c r="BH532" s="156">
        <f>IF(O532="sníž. přenesená",K532,0)</f>
        <v>0</v>
      </c>
      <c r="BI532" s="156">
        <f>IF(O532="nulová",K532,0)</f>
        <v>0</v>
      </c>
      <c r="BJ532" s="15" t="s">
        <v>87</v>
      </c>
      <c r="BK532" s="156">
        <f>ROUND(P532*H532,2)</f>
        <v>0</v>
      </c>
      <c r="BL532" s="15" t="s">
        <v>158</v>
      </c>
      <c r="BM532" s="155" t="s">
        <v>3036</v>
      </c>
    </row>
    <row r="533" spans="2:65" s="1" customFormat="1" ht="19.5">
      <c r="B533" s="30"/>
      <c r="D533" s="157" t="s">
        <v>226</v>
      </c>
      <c r="F533" s="158" t="s">
        <v>909</v>
      </c>
      <c r="I533" s="159"/>
      <c r="J533" s="159"/>
      <c r="M533" s="30"/>
      <c r="N533" s="160"/>
      <c r="X533" s="54"/>
      <c r="AT533" s="15" t="s">
        <v>226</v>
      </c>
      <c r="AU533" s="15" t="s">
        <v>150</v>
      </c>
    </row>
    <row r="534" spans="2:65" s="12" customFormat="1" ht="11.25">
      <c r="B534" s="161"/>
      <c r="D534" s="157" t="s">
        <v>303</v>
      </c>
      <c r="E534" s="162" t="s">
        <v>1</v>
      </c>
      <c r="F534" s="163" t="s">
        <v>2885</v>
      </c>
      <c r="H534" s="164">
        <v>108</v>
      </c>
      <c r="I534" s="165"/>
      <c r="J534" s="165"/>
      <c r="M534" s="161"/>
      <c r="N534" s="166"/>
      <c r="X534" s="167"/>
      <c r="AT534" s="162" t="s">
        <v>303</v>
      </c>
      <c r="AU534" s="162" t="s">
        <v>150</v>
      </c>
      <c r="AV534" s="12" t="s">
        <v>93</v>
      </c>
      <c r="AW534" s="12" t="s">
        <v>5</v>
      </c>
      <c r="AX534" s="12" t="s">
        <v>87</v>
      </c>
      <c r="AY534" s="162" t="s">
        <v>219</v>
      </c>
    </row>
    <row r="535" spans="2:65" s="1" customFormat="1" ht="24.2" customHeight="1">
      <c r="B535" s="30"/>
      <c r="C535" s="142" t="s">
        <v>3037</v>
      </c>
      <c r="D535" s="142" t="s">
        <v>220</v>
      </c>
      <c r="E535" s="143" t="s">
        <v>911</v>
      </c>
      <c r="F535" s="144" t="s">
        <v>912</v>
      </c>
      <c r="G535" s="145" t="s">
        <v>565</v>
      </c>
      <c r="H535" s="146">
        <v>351.47199999999998</v>
      </c>
      <c r="I535" s="147"/>
      <c r="J535" s="147"/>
      <c r="K535" s="148">
        <f>ROUND(P535*H535,2)</f>
        <v>0</v>
      </c>
      <c r="L535" s="149"/>
      <c r="M535" s="30"/>
      <c r="N535" s="150" t="s">
        <v>1</v>
      </c>
      <c r="O535" s="151" t="s">
        <v>43</v>
      </c>
      <c r="P535" s="152">
        <f>I535+J535</f>
        <v>0</v>
      </c>
      <c r="Q535" s="152">
        <f>ROUND(I535*H535,2)</f>
        <v>0</v>
      </c>
      <c r="R535" s="152">
        <f>ROUND(J535*H535,2)</f>
        <v>0</v>
      </c>
      <c r="T535" s="153">
        <f>S535*H535</f>
        <v>0</v>
      </c>
      <c r="U535" s="153">
        <v>0</v>
      </c>
      <c r="V535" s="153">
        <f>U535*H535</f>
        <v>0</v>
      </c>
      <c r="W535" s="153">
        <v>0</v>
      </c>
      <c r="X535" s="154">
        <f>W535*H535</f>
        <v>0</v>
      </c>
      <c r="AR535" s="155" t="s">
        <v>158</v>
      </c>
      <c r="AT535" s="155" t="s">
        <v>220</v>
      </c>
      <c r="AU535" s="155" t="s">
        <v>150</v>
      </c>
      <c r="AY535" s="15" t="s">
        <v>219</v>
      </c>
      <c r="BE535" s="156">
        <f>IF(O535="základní",K535,0)</f>
        <v>0</v>
      </c>
      <c r="BF535" s="156">
        <f>IF(O535="snížená",K535,0)</f>
        <v>0</v>
      </c>
      <c r="BG535" s="156">
        <f>IF(O535="zákl. přenesená",K535,0)</f>
        <v>0</v>
      </c>
      <c r="BH535" s="156">
        <f>IF(O535="sníž. přenesená",K535,0)</f>
        <v>0</v>
      </c>
      <c r="BI535" s="156">
        <f>IF(O535="nulová",K535,0)</f>
        <v>0</v>
      </c>
      <c r="BJ535" s="15" t="s">
        <v>87</v>
      </c>
      <c r="BK535" s="156">
        <f>ROUND(P535*H535,2)</f>
        <v>0</v>
      </c>
      <c r="BL535" s="15" t="s">
        <v>158</v>
      </c>
      <c r="BM535" s="155" t="s">
        <v>3038</v>
      </c>
    </row>
    <row r="536" spans="2:65" s="1" customFormat="1" ht="19.5">
      <c r="B536" s="30"/>
      <c r="D536" s="157" t="s">
        <v>226</v>
      </c>
      <c r="F536" s="158" t="s">
        <v>914</v>
      </c>
      <c r="I536" s="159"/>
      <c r="J536" s="159"/>
      <c r="M536" s="30"/>
      <c r="N536" s="160"/>
      <c r="X536" s="54"/>
      <c r="AT536" s="15" t="s">
        <v>226</v>
      </c>
      <c r="AU536" s="15" t="s">
        <v>150</v>
      </c>
    </row>
    <row r="537" spans="2:65" s="12" customFormat="1" ht="22.5">
      <c r="B537" s="161"/>
      <c r="D537" s="157" t="s">
        <v>303</v>
      </c>
      <c r="E537" s="162" t="s">
        <v>1</v>
      </c>
      <c r="F537" s="163" t="s">
        <v>3039</v>
      </c>
      <c r="H537" s="164">
        <v>216.23199999999997</v>
      </c>
      <c r="I537" s="165"/>
      <c r="J537" s="165"/>
      <c r="M537" s="161"/>
      <c r="N537" s="166"/>
      <c r="X537" s="167"/>
      <c r="AT537" s="162" t="s">
        <v>303</v>
      </c>
      <c r="AU537" s="162" t="s">
        <v>150</v>
      </c>
      <c r="AV537" s="12" t="s">
        <v>93</v>
      </c>
      <c r="AW537" s="12" t="s">
        <v>5</v>
      </c>
      <c r="AX537" s="12" t="s">
        <v>80</v>
      </c>
      <c r="AY537" s="162" t="s">
        <v>219</v>
      </c>
    </row>
    <row r="538" spans="2:65" s="12" customFormat="1" ht="11.25">
      <c r="B538" s="161"/>
      <c r="D538" s="157" t="s">
        <v>303</v>
      </c>
      <c r="E538" s="162" t="s">
        <v>1</v>
      </c>
      <c r="F538" s="163" t="s">
        <v>3040</v>
      </c>
      <c r="H538" s="164">
        <v>135.23999999999998</v>
      </c>
      <c r="I538" s="165"/>
      <c r="J538" s="165"/>
      <c r="M538" s="161"/>
      <c r="N538" s="166"/>
      <c r="X538" s="167"/>
      <c r="AT538" s="162" t="s">
        <v>303</v>
      </c>
      <c r="AU538" s="162" t="s">
        <v>150</v>
      </c>
      <c r="AV538" s="12" t="s">
        <v>93</v>
      </c>
      <c r="AW538" s="12" t="s">
        <v>5</v>
      </c>
      <c r="AX538" s="12" t="s">
        <v>80</v>
      </c>
      <c r="AY538" s="162" t="s">
        <v>219</v>
      </c>
    </row>
    <row r="539" spans="2:65" s="13" customFormat="1" ht="11.25">
      <c r="B539" s="171"/>
      <c r="D539" s="157" t="s">
        <v>303</v>
      </c>
      <c r="E539" s="172" t="s">
        <v>1</v>
      </c>
      <c r="F539" s="173" t="s">
        <v>362</v>
      </c>
      <c r="H539" s="174">
        <v>351.47199999999998</v>
      </c>
      <c r="I539" s="175"/>
      <c r="J539" s="175"/>
      <c r="M539" s="171"/>
      <c r="N539" s="176"/>
      <c r="X539" s="177"/>
      <c r="AT539" s="172" t="s">
        <v>303</v>
      </c>
      <c r="AU539" s="172" t="s">
        <v>150</v>
      </c>
      <c r="AV539" s="13" t="s">
        <v>158</v>
      </c>
      <c r="AW539" s="13" t="s">
        <v>4</v>
      </c>
      <c r="AX539" s="13" t="s">
        <v>87</v>
      </c>
      <c r="AY539" s="172" t="s">
        <v>219</v>
      </c>
    </row>
    <row r="540" spans="2:65" s="1" customFormat="1" ht="24.2" customHeight="1">
      <c r="B540" s="30"/>
      <c r="C540" s="142" t="s">
        <v>3041</v>
      </c>
      <c r="D540" s="142" t="s">
        <v>220</v>
      </c>
      <c r="E540" s="143" t="s">
        <v>918</v>
      </c>
      <c r="F540" s="144" t="s">
        <v>919</v>
      </c>
      <c r="G540" s="145" t="s">
        <v>565</v>
      </c>
      <c r="H540" s="146">
        <v>2460.3040000000001</v>
      </c>
      <c r="I540" s="147"/>
      <c r="J540" s="147"/>
      <c r="K540" s="148">
        <f>ROUND(P540*H540,2)</f>
        <v>0</v>
      </c>
      <c r="L540" s="149"/>
      <c r="M540" s="30"/>
      <c r="N540" s="150" t="s">
        <v>1</v>
      </c>
      <c r="O540" s="151" t="s">
        <v>43</v>
      </c>
      <c r="P540" s="152">
        <f>I540+J540</f>
        <v>0</v>
      </c>
      <c r="Q540" s="152">
        <f>ROUND(I540*H540,2)</f>
        <v>0</v>
      </c>
      <c r="R540" s="152">
        <f>ROUND(J540*H540,2)</f>
        <v>0</v>
      </c>
      <c r="T540" s="153">
        <f>S540*H540</f>
        <v>0</v>
      </c>
      <c r="U540" s="153">
        <v>0</v>
      </c>
      <c r="V540" s="153">
        <f>U540*H540</f>
        <v>0</v>
      </c>
      <c r="W540" s="153">
        <v>0</v>
      </c>
      <c r="X540" s="154">
        <f>W540*H540</f>
        <v>0</v>
      </c>
      <c r="AR540" s="155" t="s">
        <v>158</v>
      </c>
      <c r="AT540" s="155" t="s">
        <v>220</v>
      </c>
      <c r="AU540" s="155" t="s">
        <v>150</v>
      </c>
      <c r="AY540" s="15" t="s">
        <v>219</v>
      </c>
      <c r="BE540" s="156">
        <f>IF(O540="základní",K540,0)</f>
        <v>0</v>
      </c>
      <c r="BF540" s="156">
        <f>IF(O540="snížená",K540,0)</f>
        <v>0</v>
      </c>
      <c r="BG540" s="156">
        <f>IF(O540="zákl. přenesená",K540,0)</f>
        <v>0</v>
      </c>
      <c r="BH540" s="156">
        <f>IF(O540="sníž. přenesená",K540,0)</f>
        <v>0</v>
      </c>
      <c r="BI540" s="156">
        <f>IF(O540="nulová",K540,0)</f>
        <v>0</v>
      </c>
      <c r="BJ540" s="15" t="s">
        <v>87</v>
      </c>
      <c r="BK540" s="156">
        <f>ROUND(P540*H540,2)</f>
        <v>0</v>
      </c>
      <c r="BL540" s="15" t="s">
        <v>158</v>
      </c>
      <c r="BM540" s="155" t="s">
        <v>3042</v>
      </c>
    </row>
    <row r="541" spans="2:65" s="1" customFormat="1" ht="19.5">
      <c r="B541" s="30"/>
      <c r="D541" s="157" t="s">
        <v>226</v>
      </c>
      <c r="F541" s="158" t="s">
        <v>919</v>
      </c>
      <c r="I541" s="159"/>
      <c r="J541" s="159"/>
      <c r="M541" s="30"/>
      <c r="N541" s="160"/>
      <c r="X541" s="54"/>
      <c r="AT541" s="15" t="s">
        <v>226</v>
      </c>
      <c r="AU541" s="15" t="s">
        <v>150</v>
      </c>
    </row>
    <row r="542" spans="2:65" s="12" customFormat="1" ht="11.25">
      <c r="B542" s="161"/>
      <c r="D542" s="157" t="s">
        <v>303</v>
      </c>
      <c r="E542" s="162" t="s">
        <v>1</v>
      </c>
      <c r="F542" s="163" t="s">
        <v>3043</v>
      </c>
      <c r="H542" s="164">
        <v>2460.3040000000001</v>
      </c>
      <c r="I542" s="165"/>
      <c r="J542" s="165"/>
      <c r="M542" s="161"/>
      <c r="N542" s="166"/>
      <c r="X542" s="167"/>
      <c r="AT542" s="162" t="s">
        <v>303</v>
      </c>
      <c r="AU542" s="162" t="s">
        <v>150</v>
      </c>
      <c r="AV542" s="12" t="s">
        <v>93</v>
      </c>
      <c r="AW542" s="12" t="s">
        <v>5</v>
      </c>
      <c r="AX542" s="12" t="s">
        <v>80</v>
      </c>
      <c r="AY542" s="162" t="s">
        <v>219</v>
      </c>
    </row>
    <row r="543" spans="2:65" s="13" customFormat="1" ht="11.25">
      <c r="B543" s="171"/>
      <c r="D543" s="157" t="s">
        <v>303</v>
      </c>
      <c r="E543" s="172" t="s">
        <v>1</v>
      </c>
      <c r="F543" s="173" t="s">
        <v>362</v>
      </c>
      <c r="H543" s="174">
        <v>2460.3040000000001</v>
      </c>
      <c r="I543" s="175"/>
      <c r="J543" s="175"/>
      <c r="M543" s="171"/>
      <c r="N543" s="176"/>
      <c r="X543" s="177"/>
      <c r="AT543" s="172" t="s">
        <v>303</v>
      </c>
      <c r="AU543" s="172" t="s">
        <v>150</v>
      </c>
      <c r="AV543" s="13" t="s">
        <v>158</v>
      </c>
      <c r="AW543" s="13" t="s">
        <v>4</v>
      </c>
      <c r="AX543" s="13" t="s">
        <v>87</v>
      </c>
      <c r="AY543" s="172" t="s">
        <v>219</v>
      </c>
    </row>
    <row r="544" spans="2:65" s="1" customFormat="1" ht="24.2" customHeight="1">
      <c r="B544" s="30"/>
      <c r="C544" s="142" t="s">
        <v>3044</v>
      </c>
      <c r="D544" s="142" t="s">
        <v>220</v>
      </c>
      <c r="E544" s="143" t="s">
        <v>923</v>
      </c>
      <c r="F544" s="144" t="s">
        <v>924</v>
      </c>
      <c r="G544" s="145" t="s">
        <v>565</v>
      </c>
      <c r="H544" s="146">
        <v>351.47199999999998</v>
      </c>
      <c r="I544" s="147"/>
      <c r="J544" s="147"/>
      <c r="K544" s="148">
        <f>ROUND(P544*H544,2)</f>
        <v>0</v>
      </c>
      <c r="L544" s="149"/>
      <c r="M544" s="30"/>
      <c r="N544" s="150" t="s">
        <v>1</v>
      </c>
      <c r="O544" s="151" t="s">
        <v>43</v>
      </c>
      <c r="P544" s="152">
        <f>I544+J544</f>
        <v>0</v>
      </c>
      <c r="Q544" s="152">
        <f>ROUND(I544*H544,2)</f>
        <v>0</v>
      </c>
      <c r="R544" s="152">
        <f>ROUND(J544*H544,2)</f>
        <v>0</v>
      </c>
      <c r="T544" s="153">
        <f>S544*H544</f>
        <v>0</v>
      </c>
      <c r="U544" s="153">
        <v>0</v>
      </c>
      <c r="V544" s="153">
        <f>U544*H544</f>
        <v>0</v>
      </c>
      <c r="W544" s="153">
        <v>0</v>
      </c>
      <c r="X544" s="154">
        <f>W544*H544</f>
        <v>0</v>
      </c>
      <c r="AR544" s="155" t="s">
        <v>158</v>
      </c>
      <c r="AT544" s="155" t="s">
        <v>220</v>
      </c>
      <c r="AU544" s="155" t="s">
        <v>150</v>
      </c>
      <c r="AY544" s="15" t="s">
        <v>219</v>
      </c>
      <c r="BE544" s="156">
        <f>IF(O544="základní",K544,0)</f>
        <v>0</v>
      </c>
      <c r="BF544" s="156">
        <f>IF(O544="snížená",K544,0)</f>
        <v>0</v>
      </c>
      <c r="BG544" s="156">
        <f>IF(O544="zákl. přenesená",K544,0)</f>
        <v>0</v>
      </c>
      <c r="BH544" s="156">
        <f>IF(O544="sníž. přenesená",K544,0)</f>
        <v>0</v>
      </c>
      <c r="BI544" s="156">
        <f>IF(O544="nulová",K544,0)</f>
        <v>0</v>
      </c>
      <c r="BJ544" s="15" t="s">
        <v>87</v>
      </c>
      <c r="BK544" s="156">
        <f>ROUND(P544*H544,2)</f>
        <v>0</v>
      </c>
      <c r="BL544" s="15" t="s">
        <v>158</v>
      </c>
      <c r="BM544" s="155" t="s">
        <v>3045</v>
      </c>
    </row>
    <row r="545" spans="2:65" s="1" customFormat="1" ht="19.5">
      <c r="B545" s="30"/>
      <c r="D545" s="157" t="s">
        <v>226</v>
      </c>
      <c r="F545" s="158" t="s">
        <v>926</v>
      </c>
      <c r="I545" s="159"/>
      <c r="J545" s="159"/>
      <c r="M545" s="30"/>
      <c r="N545" s="160"/>
      <c r="X545" s="54"/>
      <c r="AT545" s="15" t="s">
        <v>226</v>
      </c>
      <c r="AU545" s="15" t="s">
        <v>150</v>
      </c>
    </row>
    <row r="546" spans="2:65" s="12" customFormat="1" ht="22.5">
      <c r="B546" s="161"/>
      <c r="D546" s="157" t="s">
        <v>303</v>
      </c>
      <c r="E546" s="162" t="s">
        <v>1</v>
      </c>
      <c r="F546" s="163" t="s">
        <v>3039</v>
      </c>
      <c r="H546" s="164">
        <v>216.23199999999997</v>
      </c>
      <c r="I546" s="165"/>
      <c r="J546" s="165"/>
      <c r="M546" s="161"/>
      <c r="N546" s="166"/>
      <c r="X546" s="167"/>
      <c r="AT546" s="162" t="s">
        <v>303</v>
      </c>
      <c r="AU546" s="162" t="s">
        <v>150</v>
      </c>
      <c r="AV546" s="12" t="s">
        <v>93</v>
      </c>
      <c r="AW546" s="12" t="s">
        <v>5</v>
      </c>
      <c r="AX546" s="12" t="s">
        <v>80</v>
      </c>
      <c r="AY546" s="162" t="s">
        <v>219</v>
      </c>
    </row>
    <row r="547" spans="2:65" s="12" customFormat="1" ht="11.25">
      <c r="B547" s="161"/>
      <c r="D547" s="157" t="s">
        <v>303</v>
      </c>
      <c r="E547" s="162" t="s">
        <v>1</v>
      </c>
      <c r="F547" s="163" t="s">
        <v>3040</v>
      </c>
      <c r="H547" s="164">
        <v>135.23999999999998</v>
      </c>
      <c r="I547" s="165"/>
      <c r="J547" s="165"/>
      <c r="M547" s="161"/>
      <c r="N547" s="166"/>
      <c r="X547" s="167"/>
      <c r="AT547" s="162" t="s">
        <v>303</v>
      </c>
      <c r="AU547" s="162" t="s">
        <v>150</v>
      </c>
      <c r="AV547" s="12" t="s">
        <v>93</v>
      </c>
      <c r="AW547" s="12" t="s">
        <v>5</v>
      </c>
      <c r="AX547" s="12" t="s">
        <v>80</v>
      </c>
      <c r="AY547" s="162" t="s">
        <v>219</v>
      </c>
    </row>
    <row r="548" spans="2:65" s="13" customFormat="1" ht="11.25">
      <c r="B548" s="171"/>
      <c r="D548" s="157" t="s">
        <v>303</v>
      </c>
      <c r="E548" s="172" t="s">
        <v>1</v>
      </c>
      <c r="F548" s="173" t="s">
        <v>362</v>
      </c>
      <c r="H548" s="174">
        <v>351.47199999999998</v>
      </c>
      <c r="I548" s="175"/>
      <c r="J548" s="175"/>
      <c r="M548" s="171"/>
      <c r="N548" s="176"/>
      <c r="X548" s="177"/>
      <c r="AT548" s="172" t="s">
        <v>303</v>
      </c>
      <c r="AU548" s="172" t="s">
        <v>150</v>
      </c>
      <c r="AV548" s="13" t="s">
        <v>158</v>
      </c>
      <c r="AW548" s="13" t="s">
        <v>4</v>
      </c>
      <c r="AX548" s="13" t="s">
        <v>87</v>
      </c>
      <c r="AY548" s="172" t="s">
        <v>219</v>
      </c>
    </row>
    <row r="549" spans="2:65" s="1" customFormat="1" ht="33" customHeight="1">
      <c r="B549" s="30"/>
      <c r="C549" s="142" t="s">
        <v>3046</v>
      </c>
      <c r="D549" s="142" t="s">
        <v>220</v>
      </c>
      <c r="E549" s="143" t="s">
        <v>928</v>
      </c>
      <c r="F549" s="144" t="s">
        <v>929</v>
      </c>
      <c r="G549" s="145" t="s">
        <v>565</v>
      </c>
      <c r="H549" s="146">
        <v>702.94399999999996</v>
      </c>
      <c r="I549" s="147"/>
      <c r="J549" s="147"/>
      <c r="K549" s="148">
        <f>ROUND(P549*H549,2)</f>
        <v>0</v>
      </c>
      <c r="L549" s="149"/>
      <c r="M549" s="30"/>
      <c r="N549" s="150" t="s">
        <v>1</v>
      </c>
      <c r="O549" s="151" t="s">
        <v>43</v>
      </c>
      <c r="P549" s="152">
        <f>I549+J549</f>
        <v>0</v>
      </c>
      <c r="Q549" s="152">
        <f>ROUND(I549*H549,2)</f>
        <v>0</v>
      </c>
      <c r="R549" s="152">
        <f>ROUND(J549*H549,2)</f>
        <v>0</v>
      </c>
      <c r="T549" s="153">
        <f>S549*H549</f>
        <v>0</v>
      </c>
      <c r="U549" s="153">
        <v>0</v>
      </c>
      <c r="V549" s="153">
        <f>U549*H549</f>
        <v>0</v>
      </c>
      <c r="W549" s="153">
        <v>0</v>
      </c>
      <c r="X549" s="154">
        <f>W549*H549</f>
        <v>0</v>
      </c>
      <c r="AR549" s="155" t="s">
        <v>158</v>
      </c>
      <c r="AT549" s="155" t="s">
        <v>220</v>
      </c>
      <c r="AU549" s="155" t="s">
        <v>150</v>
      </c>
      <c r="AY549" s="15" t="s">
        <v>219</v>
      </c>
      <c r="BE549" s="156">
        <f>IF(O549="základní",K549,0)</f>
        <v>0</v>
      </c>
      <c r="BF549" s="156">
        <f>IF(O549="snížená",K549,0)</f>
        <v>0</v>
      </c>
      <c r="BG549" s="156">
        <f>IF(O549="zákl. přenesená",K549,0)</f>
        <v>0</v>
      </c>
      <c r="BH549" s="156">
        <f>IF(O549="sníž. přenesená",K549,0)</f>
        <v>0</v>
      </c>
      <c r="BI549" s="156">
        <f>IF(O549="nulová",K549,0)</f>
        <v>0</v>
      </c>
      <c r="BJ549" s="15" t="s">
        <v>87</v>
      </c>
      <c r="BK549" s="156">
        <f>ROUND(P549*H549,2)</f>
        <v>0</v>
      </c>
      <c r="BL549" s="15" t="s">
        <v>158</v>
      </c>
      <c r="BM549" s="155" t="s">
        <v>3047</v>
      </c>
    </row>
    <row r="550" spans="2:65" s="1" customFormat="1" ht="29.25">
      <c r="B550" s="30"/>
      <c r="D550" s="157" t="s">
        <v>226</v>
      </c>
      <c r="F550" s="158" t="s">
        <v>931</v>
      </c>
      <c r="I550" s="159"/>
      <c r="J550" s="159"/>
      <c r="M550" s="30"/>
      <c r="N550" s="160"/>
      <c r="X550" s="54"/>
      <c r="AT550" s="15" t="s">
        <v>226</v>
      </c>
      <c r="AU550" s="15" t="s">
        <v>150</v>
      </c>
    </row>
    <row r="551" spans="2:65" s="12" customFormat="1" ht="22.5">
      <c r="B551" s="161"/>
      <c r="D551" s="157" t="s">
        <v>303</v>
      </c>
      <c r="E551" s="162" t="s">
        <v>1</v>
      </c>
      <c r="F551" s="163" t="s">
        <v>3048</v>
      </c>
      <c r="H551" s="164">
        <v>432.46399999999994</v>
      </c>
      <c r="I551" s="165"/>
      <c r="J551" s="165"/>
      <c r="M551" s="161"/>
      <c r="N551" s="166"/>
      <c r="X551" s="167"/>
      <c r="AT551" s="162" t="s">
        <v>303</v>
      </c>
      <c r="AU551" s="162" t="s">
        <v>150</v>
      </c>
      <c r="AV551" s="12" t="s">
        <v>93</v>
      </c>
      <c r="AW551" s="12" t="s">
        <v>5</v>
      </c>
      <c r="AX551" s="12" t="s">
        <v>80</v>
      </c>
      <c r="AY551" s="162" t="s">
        <v>219</v>
      </c>
    </row>
    <row r="552" spans="2:65" s="12" customFormat="1" ht="11.25">
      <c r="B552" s="161"/>
      <c r="D552" s="157" t="s">
        <v>303</v>
      </c>
      <c r="E552" s="162" t="s">
        <v>1</v>
      </c>
      <c r="F552" s="163" t="s">
        <v>3040</v>
      </c>
      <c r="H552" s="164">
        <v>135.23999999999998</v>
      </c>
      <c r="I552" s="165"/>
      <c r="J552" s="165"/>
      <c r="M552" s="161"/>
      <c r="N552" s="166"/>
      <c r="X552" s="167"/>
      <c r="AT552" s="162" t="s">
        <v>303</v>
      </c>
      <c r="AU552" s="162" t="s">
        <v>150</v>
      </c>
      <c r="AV552" s="12" t="s">
        <v>93</v>
      </c>
      <c r="AW552" s="12" t="s">
        <v>5</v>
      </c>
      <c r="AX552" s="12" t="s">
        <v>80</v>
      </c>
      <c r="AY552" s="162" t="s">
        <v>219</v>
      </c>
    </row>
    <row r="553" spans="2:65" s="12" customFormat="1" ht="11.25">
      <c r="B553" s="161"/>
      <c r="D553" s="157" t="s">
        <v>303</v>
      </c>
      <c r="E553" s="162" t="s">
        <v>1</v>
      </c>
      <c r="F553" s="163" t="s">
        <v>3040</v>
      </c>
      <c r="H553" s="164">
        <v>135.23999999999998</v>
      </c>
      <c r="I553" s="165"/>
      <c r="J553" s="165"/>
      <c r="M553" s="161"/>
      <c r="N553" s="166"/>
      <c r="X553" s="167"/>
      <c r="AT553" s="162" t="s">
        <v>303</v>
      </c>
      <c r="AU553" s="162" t="s">
        <v>150</v>
      </c>
      <c r="AV553" s="12" t="s">
        <v>93</v>
      </c>
      <c r="AW553" s="12" t="s">
        <v>5</v>
      </c>
      <c r="AX553" s="12" t="s">
        <v>80</v>
      </c>
      <c r="AY553" s="162" t="s">
        <v>219</v>
      </c>
    </row>
    <row r="554" spans="2:65" s="13" customFormat="1" ht="11.25">
      <c r="B554" s="171"/>
      <c r="D554" s="157" t="s">
        <v>303</v>
      </c>
      <c r="E554" s="172" t="s">
        <v>1</v>
      </c>
      <c r="F554" s="173" t="s">
        <v>362</v>
      </c>
      <c r="H554" s="174">
        <v>702.94399999999996</v>
      </c>
      <c r="I554" s="175"/>
      <c r="J554" s="175"/>
      <c r="M554" s="171"/>
      <c r="N554" s="176"/>
      <c r="X554" s="177"/>
      <c r="AT554" s="172" t="s">
        <v>303</v>
      </c>
      <c r="AU554" s="172" t="s">
        <v>150</v>
      </c>
      <c r="AV554" s="13" t="s">
        <v>158</v>
      </c>
      <c r="AW554" s="13" t="s">
        <v>4</v>
      </c>
      <c r="AX554" s="13" t="s">
        <v>87</v>
      </c>
      <c r="AY554" s="172" t="s">
        <v>219</v>
      </c>
    </row>
    <row r="555" spans="2:65" s="1" customFormat="1" ht="24.2" customHeight="1">
      <c r="B555" s="30"/>
      <c r="C555" s="142" t="s">
        <v>3049</v>
      </c>
      <c r="D555" s="142" t="s">
        <v>220</v>
      </c>
      <c r="E555" s="143" t="s">
        <v>934</v>
      </c>
      <c r="F555" s="144" t="s">
        <v>935</v>
      </c>
      <c r="G555" s="145" t="s">
        <v>565</v>
      </c>
      <c r="H555" s="146">
        <v>5</v>
      </c>
      <c r="I555" s="147"/>
      <c r="J555" s="147"/>
      <c r="K555" s="148">
        <f>ROUND(P555*H555,2)</f>
        <v>0</v>
      </c>
      <c r="L555" s="149"/>
      <c r="M555" s="30"/>
      <c r="N555" s="150" t="s">
        <v>1</v>
      </c>
      <c r="O555" s="151" t="s">
        <v>43</v>
      </c>
      <c r="P555" s="152">
        <f>I555+J555</f>
        <v>0</v>
      </c>
      <c r="Q555" s="152">
        <f>ROUND(I555*H555,2)</f>
        <v>0</v>
      </c>
      <c r="R555" s="152">
        <f>ROUND(J555*H555,2)</f>
        <v>0</v>
      </c>
      <c r="T555" s="153">
        <f>S555*H555</f>
        <v>0</v>
      </c>
      <c r="U555" s="153">
        <v>0</v>
      </c>
      <c r="V555" s="153">
        <f>U555*H555</f>
        <v>0</v>
      </c>
      <c r="W555" s="153">
        <v>0</v>
      </c>
      <c r="X555" s="154">
        <f>W555*H555</f>
        <v>0</v>
      </c>
      <c r="AR555" s="155" t="s">
        <v>158</v>
      </c>
      <c r="AT555" s="155" t="s">
        <v>220</v>
      </c>
      <c r="AU555" s="155" t="s">
        <v>150</v>
      </c>
      <c r="AY555" s="15" t="s">
        <v>219</v>
      </c>
      <c r="BE555" s="156">
        <f>IF(O555="základní",K555,0)</f>
        <v>0</v>
      </c>
      <c r="BF555" s="156">
        <f>IF(O555="snížená",K555,0)</f>
        <v>0</v>
      </c>
      <c r="BG555" s="156">
        <f>IF(O555="zákl. přenesená",K555,0)</f>
        <v>0</v>
      </c>
      <c r="BH555" s="156">
        <f>IF(O555="sníž. přenesená",K555,0)</f>
        <v>0</v>
      </c>
      <c r="BI555" s="156">
        <f>IF(O555="nulová",K555,0)</f>
        <v>0</v>
      </c>
      <c r="BJ555" s="15" t="s">
        <v>87</v>
      </c>
      <c r="BK555" s="156">
        <f>ROUND(P555*H555,2)</f>
        <v>0</v>
      </c>
      <c r="BL555" s="15" t="s">
        <v>158</v>
      </c>
      <c r="BM555" s="155" t="s">
        <v>3050</v>
      </c>
    </row>
    <row r="556" spans="2:65" s="1" customFormat="1" ht="29.25">
      <c r="B556" s="30"/>
      <c r="D556" s="157" t="s">
        <v>226</v>
      </c>
      <c r="F556" s="158" t="s">
        <v>937</v>
      </c>
      <c r="I556" s="159"/>
      <c r="J556" s="159"/>
      <c r="M556" s="30"/>
      <c r="N556" s="160"/>
      <c r="X556" s="54"/>
      <c r="AT556" s="15" t="s">
        <v>226</v>
      </c>
      <c r="AU556" s="15" t="s">
        <v>150</v>
      </c>
    </row>
    <row r="557" spans="2:65" s="12" customFormat="1" ht="11.25">
      <c r="B557" s="161"/>
      <c r="D557" s="157" t="s">
        <v>303</v>
      </c>
      <c r="E557" s="162" t="s">
        <v>1</v>
      </c>
      <c r="F557" s="163" t="s">
        <v>3051</v>
      </c>
      <c r="H557" s="164">
        <v>5</v>
      </c>
      <c r="I557" s="165"/>
      <c r="J557" s="165"/>
      <c r="M557" s="161"/>
      <c r="N557" s="166"/>
      <c r="X557" s="167"/>
      <c r="AT557" s="162" t="s">
        <v>303</v>
      </c>
      <c r="AU557" s="162" t="s">
        <v>150</v>
      </c>
      <c r="AV557" s="12" t="s">
        <v>93</v>
      </c>
      <c r="AW557" s="12" t="s">
        <v>5</v>
      </c>
      <c r="AX557" s="12" t="s">
        <v>87</v>
      </c>
      <c r="AY557" s="162" t="s">
        <v>219</v>
      </c>
    </row>
    <row r="558" spans="2:65" s="1" customFormat="1" ht="24.2" customHeight="1">
      <c r="B558" s="30"/>
      <c r="C558" s="142" t="s">
        <v>3052</v>
      </c>
      <c r="D558" s="142" t="s">
        <v>220</v>
      </c>
      <c r="E558" s="143" t="s">
        <v>1806</v>
      </c>
      <c r="F558" s="144" t="s">
        <v>1807</v>
      </c>
      <c r="G558" s="145" t="s">
        <v>565</v>
      </c>
      <c r="H558" s="146">
        <v>10.5</v>
      </c>
      <c r="I558" s="147"/>
      <c r="J558" s="147"/>
      <c r="K558" s="148">
        <f>ROUND(P558*H558,2)</f>
        <v>0</v>
      </c>
      <c r="L558" s="149"/>
      <c r="M558" s="30"/>
      <c r="N558" s="150" t="s">
        <v>1</v>
      </c>
      <c r="O558" s="151" t="s">
        <v>43</v>
      </c>
      <c r="P558" s="152">
        <f>I558+J558</f>
        <v>0</v>
      </c>
      <c r="Q558" s="152">
        <f>ROUND(I558*H558,2)</f>
        <v>0</v>
      </c>
      <c r="R558" s="152">
        <f>ROUND(J558*H558,2)</f>
        <v>0</v>
      </c>
      <c r="T558" s="153">
        <f>S558*H558</f>
        <v>0</v>
      </c>
      <c r="U558" s="153">
        <v>0</v>
      </c>
      <c r="V558" s="153">
        <f>U558*H558</f>
        <v>0</v>
      </c>
      <c r="W558" s="153">
        <v>0</v>
      </c>
      <c r="X558" s="154">
        <f>W558*H558</f>
        <v>0</v>
      </c>
      <c r="AR558" s="155" t="s">
        <v>158</v>
      </c>
      <c r="AT558" s="155" t="s">
        <v>220</v>
      </c>
      <c r="AU558" s="155" t="s">
        <v>150</v>
      </c>
      <c r="AY558" s="15" t="s">
        <v>219</v>
      </c>
      <c r="BE558" s="156">
        <f>IF(O558="základní",K558,0)</f>
        <v>0</v>
      </c>
      <c r="BF558" s="156">
        <f>IF(O558="snížená",K558,0)</f>
        <v>0</v>
      </c>
      <c r="BG558" s="156">
        <f>IF(O558="zákl. přenesená",K558,0)</f>
        <v>0</v>
      </c>
      <c r="BH558" s="156">
        <f>IF(O558="sníž. přenesená",K558,0)</f>
        <v>0</v>
      </c>
      <c r="BI558" s="156">
        <f>IF(O558="nulová",K558,0)</f>
        <v>0</v>
      </c>
      <c r="BJ558" s="15" t="s">
        <v>87</v>
      </c>
      <c r="BK558" s="156">
        <f>ROUND(P558*H558,2)</f>
        <v>0</v>
      </c>
      <c r="BL558" s="15" t="s">
        <v>158</v>
      </c>
      <c r="BM558" s="155" t="s">
        <v>3053</v>
      </c>
    </row>
    <row r="559" spans="2:65" s="1" customFormat="1" ht="29.25">
      <c r="B559" s="30"/>
      <c r="D559" s="157" t="s">
        <v>226</v>
      </c>
      <c r="F559" s="158" t="s">
        <v>1809</v>
      </c>
      <c r="I559" s="159"/>
      <c r="J559" s="159"/>
      <c r="M559" s="30"/>
      <c r="N559" s="160"/>
      <c r="X559" s="54"/>
      <c r="AT559" s="15" t="s">
        <v>226</v>
      </c>
      <c r="AU559" s="15" t="s">
        <v>150</v>
      </c>
    </row>
    <row r="560" spans="2:65" s="12" customFormat="1" ht="11.25">
      <c r="B560" s="161"/>
      <c r="D560" s="157" t="s">
        <v>303</v>
      </c>
      <c r="E560" s="162" t="s">
        <v>1</v>
      </c>
      <c r="F560" s="163" t="s">
        <v>1926</v>
      </c>
      <c r="H560" s="164">
        <v>10.5</v>
      </c>
      <c r="I560" s="165"/>
      <c r="J560" s="165"/>
      <c r="M560" s="161"/>
      <c r="N560" s="166"/>
      <c r="X560" s="167"/>
      <c r="AT560" s="162" t="s">
        <v>303</v>
      </c>
      <c r="AU560" s="162" t="s">
        <v>150</v>
      </c>
      <c r="AV560" s="12" t="s">
        <v>93</v>
      </c>
      <c r="AW560" s="12" t="s">
        <v>5</v>
      </c>
      <c r="AX560" s="12" t="s">
        <v>87</v>
      </c>
      <c r="AY560" s="162" t="s">
        <v>219</v>
      </c>
    </row>
    <row r="561" spans="2:65" s="11" customFormat="1" ht="22.9" customHeight="1">
      <c r="B561" s="129"/>
      <c r="D561" s="130" t="s">
        <v>79</v>
      </c>
      <c r="E561" s="140" t="s">
        <v>939</v>
      </c>
      <c r="F561" s="140" t="s">
        <v>940</v>
      </c>
      <c r="I561" s="132"/>
      <c r="J561" s="132"/>
      <c r="K561" s="141">
        <f>BK561</f>
        <v>0</v>
      </c>
      <c r="M561" s="129"/>
      <c r="N561" s="134"/>
      <c r="Q561" s="135">
        <f>SUM(Q562:Q567)</f>
        <v>0</v>
      </c>
      <c r="R561" s="135">
        <f>SUM(R562:R567)</f>
        <v>0</v>
      </c>
      <c r="T561" s="136">
        <f>SUM(T562:T567)</f>
        <v>0</v>
      </c>
      <c r="V561" s="136">
        <f>SUM(V562:V567)</f>
        <v>0</v>
      </c>
      <c r="X561" s="137">
        <f>SUM(X562:X567)</f>
        <v>0</v>
      </c>
      <c r="AR561" s="130" t="s">
        <v>87</v>
      </c>
      <c r="AT561" s="138" t="s">
        <v>79</v>
      </c>
      <c r="AU561" s="138" t="s">
        <v>87</v>
      </c>
      <c r="AY561" s="130" t="s">
        <v>219</v>
      </c>
      <c r="BK561" s="139">
        <f>SUM(BK562:BK567)</f>
        <v>0</v>
      </c>
    </row>
    <row r="562" spans="2:65" s="1" customFormat="1" ht="33" customHeight="1">
      <c r="B562" s="30"/>
      <c r="C562" s="142" t="s">
        <v>3054</v>
      </c>
      <c r="D562" s="142" t="s">
        <v>220</v>
      </c>
      <c r="E562" s="143" t="s">
        <v>942</v>
      </c>
      <c r="F562" s="144" t="s">
        <v>943</v>
      </c>
      <c r="G562" s="145" t="s">
        <v>565</v>
      </c>
      <c r="H562" s="146">
        <v>135.24</v>
      </c>
      <c r="I562" s="147"/>
      <c r="J562" s="147"/>
      <c r="K562" s="148">
        <f>ROUND(P562*H562,2)</f>
        <v>0</v>
      </c>
      <c r="L562" s="149"/>
      <c r="M562" s="30"/>
      <c r="N562" s="150" t="s">
        <v>1</v>
      </c>
      <c r="O562" s="151" t="s">
        <v>43</v>
      </c>
      <c r="P562" s="152">
        <f>I562+J562</f>
        <v>0</v>
      </c>
      <c r="Q562" s="152">
        <f>ROUND(I562*H562,2)</f>
        <v>0</v>
      </c>
      <c r="R562" s="152">
        <f>ROUND(J562*H562,2)</f>
        <v>0</v>
      </c>
      <c r="T562" s="153">
        <f>S562*H562</f>
        <v>0</v>
      </c>
      <c r="U562" s="153">
        <v>0</v>
      </c>
      <c r="V562" s="153">
        <f>U562*H562</f>
        <v>0</v>
      </c>
      <c r="W562" s="153">
        <v>0</v>
      </c>
      <c r="X562" s="154">
        <f>W562*H562</f>
        <v>0</v>
      </c>
      <c r="AR562" s="155" t="s">
        <v>158</v>
      </c>
      <c r="AT562" s="155" t="s">
        <v>220</v>
      </c>
      <c r="AU562" s="155" t="s">
        <v>93</v>
      </c>
      <c r="AY562" s="15" t="s">
        <v>219</v>
      </c>
      <c r="BE562" s="156">
        <f>IF(O562="základní",K562,0)</f>
        <v>0</v>
      </c>
      <c r="BF562" s="156">
        <f>IF(O562="snížená",K562,0)</f>
        <v>0</v>
      </c>
      <c r="BG562" s="156">
        <f>IF(O562="zákl. přenesená",K562,0)</f>
        <v>0</v>
      </c>
      <c r="BH562" s="156">
        <f>IF(O562="sníž. přenesená",K562,0)</f>
        <v>0</v>
      </c>
      <c r="BI562" s="156">
        <f>IF(O562="nulová",K562,0)</f>
        <v>0</v>
      </c>
      <c r="BJ562" s="15" t="s">
        <v>87</v>
      </c>
      <c r="BK562" s="156">
        <f>ROUND(P562*H562,2)</f>
        <v>0</v>
      </c>
      <c r="BL562" s="15" t="s">
        <v>158</v>
      </c>
      <c r="BM562" s="155" t="s">
        <v>3055</v>
      </c>
    </row>
    <row r="563" spans="2:65" s="1" customFormat="1" ht="29.25">
      <c r="B563" s="30"/>
      <c r="D563" s="157" t="s">
        <v>226</v>
      </c>
      <c r="F563" s="158" t="s">
        <v>945</v>
      </c>
      <c r="I563" s="159"/>
      <c r="J563" s="159"/>
      <c r="M563" s="30"/>
      <c r="N563" s="160"/>
      <c r="X563" s="54"/>
      <c r="AT563" s="15" t="s">
        <v>226</v>
      </c>
      <c r="AU563" s="15" t="s">
        <v>93</v>
      </c>
    </row>
    <row r="564" spans="2:65" s="12" customFormat="1" ht="11.25">
      <c r="B564" s="161"/>
      <c r="D564" s="157" t="s">
        <v>303</v>
      </c>
      <c r="E564" s="162" t="s">
        <v>1</v>
      </c>
      <c r="F564" s="163" t="s">
        <v>3040</v>
      </c>
      <c r="H564" s="164">
        <v>135.23999999999998</v>
      </c>
      <c r="I564" s="165"/>
      <c r="J564" s="165"/>
      <c r="M564" s="161"/>
      <c r="N564" s="166"/>
      <c r="X564" s="167"/>
      <c r="AT564" s="162" t="s">
        <v>303</v>
      </c>
      <c r="AU564" s="162" t="s">
        <v>93</v>
      </c>
      <c r="AV564" s="12" t="s">
        <v>93</v>
      </c>
      <c r="AW564" s="12" t="s">
        <v>5</v>
      </c>
      <c r="AX564" s="12" t="s">
        <v>87</v>
      </c>
      <c r="AY564" s="162" t="s">
        <v>219</v>
      </c>
    </row>
    <row r="565" spans="2:65" s="1" customFormat="1" ht="44.25" customHeight="1">
      <c r="B565" s="30"/>
      <c r="C565" s="142" t="s">
        <v>3056</v>
      </c>
      <c r="D565" s="142" t="s">
        <v>220</v>
      </c>
      <c r="E565" s="143" t="s">
        <v>947</v>
      </c>
      <c r="F565" s="144" t="s">
        <v>948</v>
      </c>
      <c r="G565" s="145" t="s">
        <v>565</v>
      </c>
      <c r="H565" s="146">
        <v>216.232</v>
      </c>
      <c r="I565" s="147"/>
      <c r="J565" s="147"/>
      <c r="K565" s="148">
        <f>ROUND(P565*H565,2)</f>
        <v>0</v>
      </c>
      <c r="L565" s="149"/>
      <c r="M565" s="30"/>
      <c r="N565" s="150" t="s">
        <v>1</v>
      </c>
      <c r="O565" s="151" t="s">
        <v>43</v>
      </c>
      <c r="P565" s="152">
        <f>I565+J565</f>
        <v>0</v>
      </c>
      <c r="Q565" s="152">
        <f>ROUND(I565*H565,2)</f>
        <v>0</v>
      </c>
      <c r="R565" s="152">
        <f>ROUND(J565*H565,2)</f>
        <v>0</v>
      </c>
      <c r="T565" s="153">
        <f>S565*H565</f>
        <v>0</v>
      </c>
      <c r="U565" s="153">
        <v>0</v>
      </c>
      <c r="V565" s="153">
        <f>U565*H565</f>
        <v>0</v>
      </c>
      <c r="W565" s="153">
        <v>0</v>
      </c>
      <c r="X565" s="154">
        <f>W565*H565</f>
        <v>0</v>
      </c>
      <c r="AR565" s="155" t="s">
        <v>158</v>
      </c>
      <c r="AT565" s="155" t="s">
        <v>220</v>
      </c>
      <c r="AU565" s="155" t="s">
        <v>93</v>
      </c>
      <c r="AY565" s="15" t="s">
        <v>219</v>
      </c>
      <c r="BE565" s="156">
        <f>IF(O565="základní",K565,0)</f>
        <v>0</v>
      </c>
      <c r="BF565" s="156">
        <f>IF(O565="snížená",K565,0)</f>
        <v>0</v>
      </c>
      <c r="BG565" s="156">
        <f>IF(O565="zákl. přenesená",K565,0)</f>
        <v>0</v>
      </c>
      <c r="BH565" s="156">
        <f>IF(O565="sníž. přenesená",K565,0)</f>
        <v>0</v>
      </c>
      <c r="BI565" s="156">
        <f>IF(O565="nulová",K565,0)</f>
        <v>0</v>
      </c>
      <c r="BJ565" s="15" t="s">
        <v>87</v>
      </c>
      <c r="BK565" s="156">
        <f>ROUND(P565*H565,2)</f>
        <v>0</v>
      </c>
      <c r="BL565" s="15" t="s">
        <v>158</v>
      </c>
      <c r="BM565" s="155" t="s">
        <v>3057</v>
      </c>
    </row>
    <row r="566" spans="2:65" s="1" customFormat="1" ht="29.25">
      <c r="B566" s="30"/>
      <c r="D566" s="157" t="s">
        <v>226</v>
      </c>
      <c r="F566" s="158" t="s">
        <v>948</v>
      </c>
      <c r="I566" s="159"/>
      <c r="J566" s="159"/>
      <c r="M566" s="30"/>
      <c r="N566" s="160"/>
      <c r="X566" s="54"/>
      <c r="AT566" s="15" t="s">
        <v>226</v>
      </c>
      <c r="AU566" s="15" t="s">
        <v>93</v>
      </c>
    </row>
    <row r="567" spans="2:65" s="12" customFormat="1" ht="22.5">
      <c r="B567" s="161"/>
      <c r="D567" s="157" t="s">
        <v>303</v>
      </c>
      <c r="E567" s="162" t="s">
        <v>1</v>
      </c>
      <c r="F567" s="163" t="s">
        <v>3039</v>
      </c>
      <c r="H567" s="164">
        <v>216.23199999999997</v>
      </c>
      <c r="I567" s="165"/>
      <c r="J567" s="165"/>
      <c r="M567" s="161"/>
      <c r="N567" s="166"/>
      <c r="X567" s="167"/>
      <c r="AT567" s="162" t="s">
        <v>303</v>
      </c>
      <c r="AU567" s="162" t="s">
        <v>93</v>
      </c>
      <c r="AV567" s="12" t="s">
        <v>93</v>
      </c>
      <c r="AW567" s="12" t="s">
        <v>5</v>
      </c>
      <c r="AX567" s="12" t="s">
        <v>87</v>
      </c>
      <c r="AY567" s="162" t="s">
        <v>219</v>
      </c>
    </row>
    <row r="568" spans="2:65" s="11" customFormat="1" ht="22.9" customHeight="1">
      <c r="B568" s="129"/>
      <c r="D568" s="130" t="s">
        <v>79</v>
      </c>
      <c r="E568" s="140" t="s">
        <v>950</v>
      </c>
      <c r="F568" s="140" t="s">
        <v>904</v>
      </c>
      <c r="I568" s="132"/>
      <c r="J568" s="132"/>
      <c r="K568" s="141">
        <f>BK568</f>
        <v>0</v>
      </c>
      <c r="M568" s="129"/>
      <c r="N568" s="134"/>
      <c r="Q568" s="135">
        <f>SUM(Q569:Q571)</f>
        <v>0</v>
      </c>
      <c r="R568" s="135">
        <f>SUM(R569:R571)</f>
        <v>0</v>
      </c>
      <c r="T568" s="136">
        <f>SUM(T569:T571)</f>
        <v>0</v>
      </c>
      <c r="V568" s="136">
        <f>SUM(V569:V571)</f>
        <v>0</v>
      </c>
      <c r="X568" s="137">
        <f>SUM(X569:X571)</f>
        <v>0</v>
      </c>
      <c r="AR568" s="130" t="s">
        <v>87</v>
      </c>
      <c r="AT568" s="138" t="s">
        <v>79</v>
      </c>
      <c r="AU568" s="138" t="s">
        <v>87</v>
      </c>
      <c r="AY568" s="130" t="s">
        <v>219</v>
      </c>
      <c r="BK568" s="139">
        <f>SUM(BK569:BK571)</f>
        <v>0</v>
      </c>
    </row>
    <row r="569" spans="2:65" s="1" customFormat="1" ht="24.2" customHeight="1">
      <c r="B569" s="30"/>
      <c r="C569" s="142" t="s">
        <v>3058</v>
      </c>
      <c r="D569" s="142" t="s">
        <v>220</v>
      </c>
      <c r="E569" s="143" t="s">
        <v>952</v>
      </c>
      <c r="F569" s="144" t="s">
        <v>953</v>
      </c>
      <c r="G569" s="145" t="s">
        <v>565</v>
      </c>
      <c r="H569" s="146">
        <v>408.09899999999999</v>
      </c>
      <c r="I569" s="147"/>
      <c r="J569" s="147"/>
      <c r="K569" s="148">
        <f>ROUND(P569*H569,2)</f>
        <v>0</v>
      </c>
      <c r="L569" s="149"/>
      <c r="M569" s="30"/>
      <c r="N569" s="150" t="s">
        <v>1</v>
      </c>
      <c r="O569" s="151" t="s">
        <v>43</v>
      </c>
      <c r="P569" s="152">
        <f>I569+J569</f>
        <v>0</v>
      </c>
      <c r="Q569" s="152">
        <f>ROUND(I569*H569,2)</f>
        <v>0</v>
      </c>
      <c r="R569" s="152">
        <f>ROUND(J569*H569,2)</f>
        <v>0</v>
      </c>
      <c r="T569" s="153">
        <f>S569*H569</f>
        <v>0</v>
      </c>
      <c r="U569" s="153">
        <v>0</v>
      </c>
      <c r="V569" s="153">
        <f>U569*H569</f>
        <v>0</v>
      </c>
      <c r="W569" s="153">
        <v>0</v>
      </c>
      <c r="X569" s="154">
        <f>W569*H569</f>
        <v>0</v>
      </c>
      <c r="AR569" s="155" t="s">
        <v>158</v>
      </c>
      <c r="AT569" s="155" t="s">
        <v>220</v>
      </c>
      <c r="AU569" s="155" t="s">
        <v>93</v>
      </c>
      <c r="AY569" s="15" t="s">
        <v>219</v>
      </c>
      <c r="BE569" s="156">
        <f>IF(O569="základní",K569,0)</f>
        <v>0</v>
      </c>
      <c r="BF569" s="156">
        <f>IF(O569="snížená",K569,0)</f>
        <v>0</v>
      </c>
      <c r="BG569" s="156">
        <f>IF(O569="zákl. přenesená",K569,0)</f>
        <v>0</v>
      </c>
      <c r="BH569" s="156">
        <f>IF(O569="sníž. přenesená",K569,0)</f>
        <v>0</v>
      </c>
      <c r="BI569" s="156">
        <f>IF(O569="nulová",K569,0)</f>
        <v>0</v>
      </c>
      <c r="BJ569" s="15" t="s">
        <v>87</v>
      </c>
      <c r="BK569" s="156">
        <f>ROUND(P569*H569,2)</f>
        <v>0</v>
      </c>
      <c r="BL569" s="15" t="s">
        <v>158</v>
      </c>
      <c r="BM569" s="155" t="s">
        <v>3059</v>
      </c>
    </row>
    <row r="570" spans="2:65" s="1" customFormat="1" ht="19.5">
      <c r="B570" s="30"/>
      <c r="D570" s="157" t="s">
        <v>226</v>
      </c>
      <c r="F570" s="158" t="s">
        <v>955</v>
      </c>
      <c r="I570" s="159"/>
      <c r="J570" s="159"/>
      <c r="M570" s="30"/>
      <c r="N570" s="160"/>
      <c r="X570" s="54"/>
      <c r="AT570" s="15" t="s">
        <v>226</v>
      </c>
      <c r="AU570" s="15" t="s">
        <v>93</v>
      </c>
    </row>
    <row r="571" spans="2:65" s="12" customFormat="1" ht="11.25">
      <c r="B571" s="161"/>
      <c r="D571" s="157" t="s">
        <v>303</v>
      </c>
      <c r="E571" s="162" t="s">
        <v>1</v>
      </c>
      <c r="F571" s="163" t="s">
        <v>3060</v>
      </c>
      <c r="H571" s="164">
        <v>408.09899999999999</v>
      </c>
      <c r="I571" s="165"/>
      <c r="J571" s="165"/>
      <c r="M571" s="161"/>
      <c r="N571" s="166"/>
      <c r="X571" s="167"/>
      <c r="AT571" s="162" t="s">
        <v>303</v>
      </c>
      <c r="AU571" s="162" t="s">
        <v>93</v>
      </c>
      <c r="AV571" s="12" t="s">
        <v>93</v>
      </c>
      <c r="AW571" s="12" t="s">
        <v>5</v>
      </c>
      <c r="AX571" s="12" t="s">
        <v>87</v>
      </c>
      <c r="AY571" s="162" t="s">
        <v>219</v>
      </c>
    </row>
    <row r="572" spans="2:65" s="11" customFormat="1" ht="25.9" customHeight="1">
      <c r="B572" s="129"/>
      <c r="D572" s="130" t="s">
        <v>79</v>
      </c>
      <c r="E572" s="131" t="s">
        <v>957</v>
      </c>
      <c r="F572" s="131" t="s">
        <v>958</v>
      </c>
      <c r="I572" s="132"/>
      <c r="J572" s="132"/>
      <c r="K572" s="133">
        <f>BK572</f>
        <v>0</v>
      </c>
      <c r="M572" s="129"/>
      <c r="N572" s="134"/>
      <c r="Q572" s="135">
        <f>Q573+Q578</f>
        <v>0</v>
      </c>
      <c r="R572" s="135">
        <f>R573+R578</f>
        <v>0</v>
      </c>
      <c r="T572" s="136">
        <f>T573+T578</f>
        <v>0</v>
      </c>
      <c r="V572" s="136">
        <f>V573+V578</f>
        <v>3.6800000000000001E-3</v>
      </c>
      <c r="X572" s="137">
        <f>X573+X578</f>
        <v>0</v>
      </c>
      <c r="AR572" s="130" t="s">
        <v>93</v>
      </c>
      <c r="AT572" s="138" t="s">
        <v>79</v>
      </c>
      <c r="AU572" s="138" t="s">
        <v>80</v>
      </c>
      <c r="AY572" s="130" t="s">
        <v>219</v>
      </c>
      <c r="BK572" s="139">
        <f>BK573+BK578</f>
        <v>0</v>
      </c>
    </row>
    <row r="573" spans="2:65" s="11" customFormat="1" ht="22.9" customHeight="1">
      <c r="B573" s="129"/>
      <c r="D573" s="130" t="s">
        <v>79</v>
      </c>
      <c r="E573" s="140" t="s">
        <v>3061</v>
      </c>
      <c r="F573" s="140" t="s">
        <v>3062</v>
      </c>
      <c r="I573" s="132"/>
      <c r="J573" s="132"/>
      <c r="K573" s="141">
        <f>BK573</f>
        <v>0</v>
      </c>
      <c r="M573" s="129"/>
      <c r="N573" s="134"/>
      <c r="Q573" s="135">
        <f>SUM(Q574:Q577)</f>
        <v>0</v>
      </c>
      <c r="R573" s="135">
        <f>SUM(R574:R577)</f>
        <v>0</v>
      </c>
      <c r="T573" s="136">
        <f>SUM(T574:T577)</f>
        <v>0</v>
      </c>
      <c r="V573" s="136">
        <f>SUM(V574:V577)</f>
        <v>3.6800000000000001E-3</v>
      </c>
      <c r="X573" s="137">
        <f>SUM(X574:X577)</f>
        <v>0</v>
      </c>
      <c r="AR573" s="130" t="s">
        <v>93</v>
      </c>
      <c r="AT573" s="138" t="s">
        <v>79</v>
      </c>
      <c r="AU573" s="138" t="s">
        <v>87</v>
      </c>
      <c r="AY573" s="130" t="s">
        <v>219</v>
      </c>
      <c r="BK573" s="139">
        <f>SUM(BK574:BK577)</f>
        <v>0</v>
      </c>
    </row>
    <row r="574" spans="2:65" s="1" customFormat="1" ht="24.2" customHeight="1">
      <c r="B574" s="30"/>
      <c r="C574" s="142" t="s">
        <v>3063</v>
      </c>
      <c r="D574" s="142" t="s">
        <v>220</v>
      </c>
      <c r="E574" s="143" t="s">
        <v>3064</v>
      </c>
      <c r="F574" s="144" t="s">
        <v>3065</v>
      </c>
      <c r="G574" s="145" t="s">
        <v>467</v>
      </c>
      <c r="H574" s="146">
        <v>1</v>
      </c>
      <c r="I574" s="147"/>
      <c r="J574" s="147"/>
      <c r="K574" s="148">
        <f>ROUND(P574*H574,2)</f>
        <v>0</v>
      </c>
      <c r="L574" s="149"/>
      <c r="M574" s="30"/>
      <c r="N574" s="150" t="s">
        <v>1</v>
      </c>
      <c r="O574" s="151" t="s">
        <v>43</v>
      </c>
      <c r="P574" s="152">
        <f>I574+J574</f>
        <v>0</v>
      </c>
      <c r="Q574" s="152">
        <f>ROUND(I574*H574,2)</f>
        <v>0</v>
      </c>
      <c r="R574" s="152">
        <f>ROUND(J574*H574,2)</f>
        <v>0</v>
      </c>
      <c r="T574" s="153">
        <f>S574*H574</f>
        <v>0</v>
      </c>
      <c r="U574" s="153">
        <v>2.6800000000000001E-3</v>
      </c>
      <c r="V574" s="153">
        <f>U574*H574</f>
        <v>2.6800000000000001E-3</v>
      </c>
      <c r="W574" s="153">
        <v>0</v>
      </c>
      <c r="X574" s="154">
        <f>W574*H574</f>
        <v>0</v>
      </c>
      <c r="AR574" s="155" t="s">
        <v>298</v>
      </c>
      <c r="AT574" s="155" t="s">
        <v>220</v>
      </c>
      <c r="AU574" s="155" t="s">
        <v>93</v>
      </c>
      <c r="AY574" s="15" t="s">
        <v>219</v>
      </c>
      <c r="BE574" s="156">
        <f>IF(O574="základní",K574,0)</f>
        <v>0</v>
      </c>
      <c r="BF574" s="156">
        <f>IF(O574="snížená",K574,0)</f>
        <v>0</v>
      </c>
      <c r="BG574" s="156">
        <f>IF(O574="zákl. přenesená",K574,0)</f>
        <v>0</v>
      </c>
      <c r="BH574" s="156">
        <f>IF(O574="sníž. přenesená",K574,0)</f>
        <v>0</v>
      </c>
      <c r="BI574" s="156">
        <f>IF(O574="nulová",K574,0)</f>
        <v>0</v>
      </c>
      <c r="BJ574" s="15" t="s">
        <v>87</v>
      </c>
      <c r="BK574" s="156">
        <f>ROUND(P574*H574,2)</f>
        <v>0</v>
      </c>
      <c r="BL574" s="15" t="s">
        <v>298</v>
      </c>
      <c r="BM574" s="155" t="s">
        <v>3066</v>
      </c>
    </row>
    <row r="575" spans="2:65" s="1" customFormat="1" ht="19.5">
      <c r="B575" s="30"/>
      <c r="D575" s="157" t="s">
        <v>226</v>
      </c>
      <c r="F575" s="158" t="s">
        <v>3067</v>
      </c>
      <c r="I575" s="159"/>
      <c r="J575" s="159"/>
      <c r="M575" s="30"/>
      <c r="N575" s="160"/>
      <c r="X575" s="54"/>
      <c r="AT575" s="15" t="s">
        <v>226</v>
      </c>
      <c r="AU575" s="15" t="s">
        <v>93</v>
      </c>
    </row>
    <row r="576" spans="2:65" s="1" customFormat="1" ht="24.2" customHeight="1">
      <c r="B576" s="30"/>
      <c r="C576" s="178" t="s">
        <v>3068</v>
      </c>
      <c r="D576" s="178" t="s">
        <v>460</v>
      </c>
      <c r="E576" s="179" t="s">
        <v>3069</v>
      </c>
      <c r="F576" s="180" t="s">
        <v>3070</v>
      </c>
      <c r="G576" s="181" t="s">
        <v>1066</v>
      </c>
      <c r="H576" s="182">
        <v>1</v>
      </c>
      <c r="I576" s="183"/>
      <c r="J576" s="184"/>
      <c r="K576" s="185">
        <f>ROUND(P576*H576,2)</f>
        <v>0</v>
      </c>
      <c r="L576" s="184"/>
      <c r="M576" s="186"/>
      <c r="N576" s="187" t="s">
        <v>1</v>
      </c>
      <c r="O576" s="151" t="s">
        <v>43</v>
      </c>
      <c r="P576" s="152">
        <f>I576+J576</f>
        <v>0</v>
      </c>
      <c r="Q576" s="152">
        <f>ROUND(I576*H576,2)</f>
        <v>0</v>
      </c>
      <c r="R576" s="152">
        <f>ROUND(J576*H576,2)</f>
        <v>0</v>
      </c>
      <c r="T576" s="153">
        <f>S576*H576</f>
        <v>0</v>
      </c>
      <c r="U576" s="153">
        <v>1E-3</v>
      </c>
      <c r="V576" s="153">
        <f>U576*H576</f>
        <v>1E-3</v>
      </c>
      <c r="W576" s="153">
        <v>0</v>
      </c>
      <c r="X576" s="154">
        <f>W576*H576</f>
        <v>0</v>
      </c>
      <c r="AR576" s="155" t="s">
        <v>520</v>
      </c>
      <c r="AT576" s="155" t="s">
        <v>460</v>
      </c>
      <c r="AU576" s="155" t="s">
        <v>93</v>
      </c>
      <c r="AY576" s="15" t="s">
        <v>219</v>
      </c>
      <c r="BE576" s="156">
        <f>IF(O576="základní",K576,0)</f>
        <v>0</v>
      </c>
      <c r="BF576" s="156">
        <f>IF(O576="snížená",K576,0)</f>
        <v>0</v>
      </c>
      <c r="BG576" s="156">
        <f>IF(O576="zákl. přenesená",K576,0)</f>
        <v>0</v>
      </c>
      <c r="BH576" s="156">
        <f>IF(O576="sníž. přenesená",K576,0)</f>
        <v>0</v>
      </c>
      <c r="BI576" s="156">
        <f>IF(O576="nulová",K576,0)</f>
        <v>0</v>
      </c>
      <c r="BJ576" s="15" t="s">
        <v>87</v>
      </c>
      <c r="BK576" s="156">
        <f>ROUND(P576*H576,2)</f>
        <v>0</v>
      </c>
      <c r="BL576" s="15" t="s">
        <v>298</v>
      </c>
      <c r="BM576" s="155" t="s">
        <v>3071</v>
      </c>
    </row>
    <row r="577" spans="2:65" s="1" customFormat="1" ht="11.25">
      <c r="B577" s="30"/>
      <c r="D577" s="157" t="s">
        <v>226</v>
      </c>
      <c r="F577" s="158" t="s">
        <v>3070</v>
      </c>
      <c r="I577" s="159"/>
      <c r="J577" s="159"/>
      <c r="M577" s="30"/>
      <c r="N577" s="160"/>
      <c r="X577" s="54"/>
      <c r="AT577" s="15" t="s">
        <v>226</v>
      </c>
      <c r="AU577" s="15" t="s">
        <v>93</v>
      </c>
    </row>
    <row r="578" spans="2:65" s="11" customFormat="1" ht="22.9" customHeight="1">
      <c r="B578" s="129"/>
      <c r="D578" s="130" t="s">
        <v>79</v>
      </c>
      <c r="E578" s="140" t="s">
        <v>959</v>
      </c>
      <c r="F578" s="140" t="s">
        <v>960</v>
      </c>
      <c r="I578" s="132"/>
      <c r="J578" s="132"/>
      <c r="K578" s="141">
        <f>BK578</f>
        <v>0</v>
      </c>
      <c r="M578" s="129"/>
      <c r="N578" s="134"/>
      <c r="Q578" s="135">
        <f>SUM(Q579:Q581)</f>
        <v>0</v>
      </c>
      <c r="R578" s="135">
        <f>SUM(R579:R581)</f>
        <v>0</v>
      </c>
      <c r="T578" s="136">
        <f>SUM(T579:T581)</f>
        <v>0</v>
      </c>
      <c r="V578" s="136">
        <f>SUM(V579:V581)</f>
        <v>0</v>
      </c>
      <c r="X578" s="137">
        <f>SUM(X579:X581)</f>
        <v>0</v>
      </c>
      <c r="AR578" s="130" t="s">
        <v>93</v>
      </c>
      <c r="AT578" s="138" t="s">
        <v>79</v>
      </c>
      <c r="AU578" s="138" t="s">
        <v>87</v>
      </c>
      <c r="AY578" s="130" t="s">
        <v>219</v>
      </c>
      <c r="BK578" s="139">
        <f>SUM(BK579:BK581)</f>
        <v>0</v>
      </c>
    </row>
    <row r="579" spans="2:65" s="1" customFormat="1" ht="24.2" customHeight="1">
      <c r="B579" s="30"/>
      <c r="C579" s="142" t="s">
        <v>3072</v>
      </c>
      <c r="D579" s="142" t="s">
        <v>220</v>
      </c>
      <c r="E579" s="143" t="s">
        <v>962</v>
      </c>
      <c r="F579" s="144" t="s">
        <v>963</v>
      </c>
      <c r="G579" s="145" t="s">
        <v>370</v>
      </c>
      <c r="H579" s="146">
        <v>5</v>
      </c>
      <c r="I579" s="147"/>
      <c r="J579" s="147"/>
      <c r="K579" s="148">
        <f>ROUND(P579*H579,2)</f>
        <v>0</v>
      </c>
      <c r="L579" s="149"/>
      <c r="M579" s="30"/>
      <c r="N579" s="150" t="s">
        <v>1</v>
      </c>
      <c r="O579" s="151" t="s">
        <v>43</v>
      </c>
      <c r="P579" s="152">
        <f>I579+J579</f>
        <v>0</v>
      </c>
      <c r="Q579" s="152">
        <f>ROUND(I579*H579,2)</f>
        <v>0</v>
      </c>
      <c r="R579" s="152">
        <f>ROUND(J579*H579,2)</f>
        <v>0</v>
      </c>
      <c r="T579" s="153">
        <f>S579*H579</f>
        <v>0</v>
      </c>
      <c r="U579" s="153">
        <v>0</v>
      </c>
      <c r="V579" s="153">
        <f>U579*H579</f>
        <v>0</v>
      </c>
      <c r="W579" s="153">
        <v>0</v>
      </c>
      <c r="X579" s="154">
        <f>W579*H579</f>
        <v>0</v>
      </c>
      <c r="AR579" s="155" t="s">
        <v>298</v>
      </c>
      <c r="AT579" s="155" t="s">
        <v>220</v>
      </c>
      <c r="AU579" s="155" t="s">
        <v>93</v>
      </c>
      <c r="AY579" s="15" t="s">
        <v>219</v>
      </c>
      <c r="BE579" s="156">
        <f>IF(O579="základní",K579,0)</f>
        <v>0</v>
      </c>
      <c r="BF579" s="156">
        <f>IF(O579="snížená",K579,0)</f>
        <v>0</v>
      </c>
      <c r="BG579" s="156">
        <f>IF(O579="zákl. přenesená",K579,0)</f>
        <v>0</v>
      </c>
      <c r="BH579" s="156">
        <f>IF(O579="sníž. přenesená",K579,0)</f>
        <v>0</v>
      </c>
      <c r="BI579" s="156">
        <f>IF(O579="nulová",K579,0)</f>
        <v>0</v>
      </c>
      <c r="BJ579" s="15" t="s">
        <v>87</v>
      </c>
      <c r="BK579" s="156">
        <f>ROUND(P579*H579,2)</f>
        <v>0</v>
      </c>
      <c r="BL579" s="15" t="s">
        <v>298</v>
      </c>
      <c r="BM579" s="155" t="s">
        <v>3073</v>
      </c>
    </row>
    <row r="580" spans="2:65" s="1" customFormat="1" ht="19.5">
      <c r="B580" s="30"/>
      <c r="D580" s="157" t="s">
        <v>226</v>
      </c>
      <c r="F580" s="158" t="s">
        <v>963</v>
      </c>
      <c r="I580" s="159"/>
      <c r="J580" s="159"/>
      <c r="M580" s="30"/>
      <c r="N580" s="160"/>
      <c r="X580" s="54"/>
      <c r="AT580" s="15" t="s">
        <v>226</v>
      </c>
      <c r="AU580" s="15" t="s">
        <v>93</v>
      </c>
    </row>
    <row r="581" spans="2:65" s="12" customFormat="1" ht="11.25">
      <c r="B581" s="161"/>
      <c r="D581" s="157" t="s">
        <v>303</v>
      </c>
      <c r="E581" s="162" t="s">
        <v>1</v>
      </c>
      <c r="F581" s="163" t="s">
        <v>218</v>
      </c>
      <c r="H581" s="164">
        <v>5</v>
      </c>
      <c r="I581" s="165"/>
      <c r="J581" s="165"/>
      <c r="M581" s="161"/>
      <c r="N581" s="166"/>
      <c r="X581" s="167"/>
      <c r="AT581" s="162" t="s">
        <v>303</v>
      </c>
      <c r="AU581" s="162" t="s">
        <v>93</v>
      </c>
      <c r="AV581" s="12" t="s">
        <v>93</v>
      </c>
      <c r="AW581" s="12" t="s">
        <v>5</v>
      </c>
      <c r="AX581" s="12" t="s">
        <v>87</v>
      </c>
      <c r="AY581" s="162" t="s">
        <v>219</v>
      </c>
    </row>
    <row r="582" spans="2:65" s="11" customFormat="1" ht="25.9" customHeight="1">
      <c r="B582" s="129"/>
      <c r="D582" s="130" t="s">
        <v>79</v>
      </c>
      <c r="E582" s="131" t="s">
        <v>460</v>
      </c>
      <c r="F582" s="131" t="s">
        <v>965</v>
      </c>
      <c r="I582" s="132"/>
      <c r="J582" s="132"/>
      <c r="K582" s="133">
        <f>BK582</f>
        <v>0</v>
      </c>
      <c r="M582" s="129"/>
      <c r="N582" s="134"/>
      <c r="Q582" s="135">
        <f>Q583</f>
        <v>0</v>
      </c>
      <c r="R582" s="135">
        <f>R583</f>
        <v>0</v>
      </c>
      <c r="T582" s="136">
        <f>T583</f>
        <v>0</v>
      </c>
      <c r="V582" s="136">
        <f>V583</f>
        <v>4.2000000000000002E-4</v>
      </c>
      <c r="X582" s="137">
        <f>X583</f>
        <v>0</v>
      </c>
      <c r="AR582" s="130" t="s">
        <v>150</v>
      </c>
      <c r="AT582" s="138" t="s">
        <v>79</v>
      </c>
      <c r="AU582" s="138" t="s">
        <v>80</v>
      </c>
      <c r="AY582" s="130" t="s">
        <v>219</v>
      </c>
      <c r="BK582" s="139">
        <f>BK583</f>
        <v>0</v>
      </c>
    </row>
    <row r="583" spans="2:65" s="11" customFormat="1" ht="22.9" customHeight="1">
      <c r="B583" s="129"/>
      <c r="D583" s="130" t="s">
        <v>79</v>
      </c>
      <c r="E583" s="140" t="s">
        <v>966</v>
      </c>
      <c r="F583" s="140" t="s">
        <v>967</v>
      </c>
      <c r="I583" s="132"/>
      <c r="J583" s="132"/>
      <c r="K583" s="141">
        <f>BK583</f>
        <v>0</v>
      </c>
      <c r="M583" s="129"/>
      <c r="N583" s="134"/>
      <c r="Q583" s="135">
        <f>SUM(Q584:Q586)</f>
        <v>0</v>
      </c>
      <c r="R583" s="135">
        <f>SUM(R584:R586)</f>
        <v>0</v>
      </c>
      <c r="T583" s="136">
        <f>SUM(T584:T586)</f>
        <v>0</v>
      </c>
      <c r="V583" s="136">
        <f>SUM(V584:V586)</f>
        <v>4.2000000000000002E-4</v>
      </c>
      <c r="X583" s="137">
        <f>SUM(X584:X586)</f>
        <v>0</v>
      </c>
      <c r="AR583" s="130" t="s">
        <v>150</v>
      </c>
      <c r="AT583" s="138" t="s">
        <v>79</v>
      </c>
      <c r="AU583" s="138" t="s">
        <v>87</v>
      </c>
      <c r="AY583" s="130" t="s">
        <v>219</v>
      </c>
      <c r="BK583" s="139">
        <f>SUM(BK584:BK586)</f>
        <v>0</v>
      </c>
    </row>
    <row r="584" spans="2:65" s="1" customFormat="1" ht="33" customHeight="1">
      <c r="B584" s="30"/>
      <c r="C584" s="142" t="s">
        <v>3074</v>
      </c>
      <c r="D584" s="142" t="s">
        <v>220</v>
      </c>
      <c r="E584" s="143" t="s">
        <v>969</v>
      </c>
      <c r="F584" s="144" t="s">
        <v>970</v>
      </c>
      <c r="G584" s="145" t="s">
        <v>971</v>
      </c>
      <c r="H584" s="146">
        <v>2</v>
      </c>
      <c r="I584" s="147"/>
      <c r="J584" s="147"/>
      <c r="K584" s="148">
        <f>ROUND(P584*H584,2)</f>
        <v>0</v>
      </c>
      <c r="L584" s="149"/>
      <c r="M584" s="30"/>
      <c r="N584" s="150" t="s">
        <v>1</v>
      </c>
      <c r="O584" s="151" t="s">
        <v>43</v>
      </c>
      <c r="P584" s="152">
        <f>I584+J584</f>
        <v>0</v>
      </c>
      <c r="Q584" s="152">
        <f>ROUND(I584*H584,2)</f>
        <v>0</v>
      </c>
      <c r="R584" s="152">
        <f>ROUND(J584*H584,2)</f>
        <v>0</v>
      </c>
      <c r="T584" s="153">
        <f>S584*H584</f>
        <v>0</v>
      </c>
      <c r="U584" s="153">
        <v>2.1000000000000001E-4</v>
      </c>
      <c r="V584" s="153">
        <f>U584*H584</f>
        <v>4.2000000000000002E-4</v>
      </c>
      <c r="W584" s="153">
        <v>0</v>
      </c>
      <c r="X584" s="154">
        <f>W584*H584</f>
        <v>0</v>
      </c>
      <c r="AR584" s="155" t="s">
        <v>716</v>
      </c>
      <c r="AT584" s="155" t="s">
        <v>220</v>
      </c>
      <c r="AU584" s="155" t="s">
        <v>93</v>
      </c>
      <c r="AY584" s="15" t="s">
        <v>219</v>
      </c>
      <c r="BE584" s="156">
        <f>IF(O584="základní",K584,0)</f>
        <v>0</v>
      </c>
      <c r="BF584" s="156">
        <f>IF(O584="snížená",K584,0)</f>
        <v>0</v>
      </c>
      <c r="BG584" s="156">
        <f>IF(O584="zákl. přenesená",K584,0)</f>
        <v>0</v>
      </c>
      <c r="BH584" s="156">
        <f>IF(O584="sníž. přenesená",K584,0)</f>
        <v>0</v>
      </c>
      <c r="BI584" s="156">
        <f>IF(O584="nulová",K584,0)</f>
        <v>0</v>
      </c>
      <c r="BJ584" s="15" t="s">
        <v>87</v>
      </c>
      <c r="BK584" s="156">
        <f>ROUND(P584*H584,2)</f>
        <v>0</v>
      </c>
      <c r="BL584" s="15" t="s">
        <v>716</v>
      </c>
      <c r="BM584" s="155" t="s">
        <v>3075</v>
      </c>
    </row>
    <row r="585" spans="2:65" s="1" customFormat="1" ht="19.5">
      <c r="B585" s="30"/>
      <c r="D585" s="157" t="s">
        <v>226</v>
      </c>
      <c r="F585" s="158" t="s">
        <v>970</v>
      </c>
      <c r="I585" s="159"/>
      <c r="J585" s="159"/>
      <c r="M585" s="30"/>
      <c r="N585" s="160"/>
      <c r="X585" s="54"/>
      <c r="AT585" s="15" t="s">
        <v>226</v>
      </c>
      <c r="AU585" s="15" t="s">
        <v>93</v>
      </c>
    </row>
    <row r="586" spans="2:65" s="12" customFormat="1" ht="11.25">
      <c r="B586" s="161"/>
      <c r="D586" s="157" t="s">
        <v>303</v>
      </c>
      <c r="E586" s="162" t="s">
        <v>1</v>
      </c>
      <c r="F586" s="163" t="s">
        <v>93</v>
      </c>
      <c r="H586" s="164">
        <v>2</v>
      </c>
      <c r="I586" s="165"/>
      <c r="J586" s="165"/>
      <c r="M586" s="161"/>
      <c r="N586" s="188"/>
      <c r="O586" s="189"/>
      <c r="P586" s="189"/>
      <c r="Q586" s="189"/>
      <c r="R586" s="189"/>
      <c r="S586" s="189"/>
      <c r="T586" s="189"/>
      <c r="U586" s="189"/>
      <c r="V586" s="189"/>
      <c r="W586" s="189"/>
      <c r="X586" s="190"/>
      <c r="AT586" s="162" t="s">
        <v>303</v>
      </c>
      <c r="AU586" s="162" t="s">
        <v>93</v>
      </c>
      <c r="AV586" s="12" t="s">
        <v>93</v>
      </c>
      <c r="AW586" s="12" t="s">
        <v>5</v>
      </c>
      <c r="AX586" s="12" t="s">
        <v>87</v>
      </c>
      <c r="AY586" s="162" t="s">
        <v>219</v>
      </c>
    </row>
    <row r="587" spans="2:65" s="1" customFormat="1" ht="6.95" customHeight="1">
      <c r="B587" s="42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30"/>
    </row>
  </sheetData>
  <sheetProtection algorithmName="SHA-512" hashValue="1ivD/L3spqgr/692A1DwG3JR8N518FKJLM7CPS8I0hQNHQunkdHUiwxiIKdL3PwBtfoKY7wUg7ZkhtAzMU/6yQ==" saltValue="SbUPKgUSkVW4c7MbUxaachKEBEcifNHrNbn9iCYJ2GVUlw3WcBDDJuBKnDCwpFNhEvVRuq6XchISzTvAHT9X0A==" spinCount="100000" sheet="1" objects="1" scenarios="1" formatColumns="0" formatRows="0" autoFilter="0"/>
  <autoFilter ref="C135:L586" xr:uid="{00000000-0009-0000-0000-00000F000000}"/>
  <mergeCells count="12">
    <mergeCell ref="E128:H128"/>
    <mergeCell ref="M2:Z2"/>
    <mergeCell ref="E84:H84"/>
    <mergeCell ref="E86:H86"/>
    <mergeCell ref="E88:H88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4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140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3076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ROUND(K127,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ROUND((SUM(BE127:BE399)),  2)</f>
        <v>0</v>
      </c>
      <c r="I37" s="99">
        <v>0.21</v>
      </c>
      <c r="K37" s="86">
        <f>ROUND(((SUM(BE127:BE399))*I37),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ROUND((SUM(BF127:BF399)),  2)</f>
        <v>0</v>
      </c>
      <c r="I38" s="99">
        <v>0.12</v>
      </c>
      <c r="K38" s="86">
        <f>ROUND(((SUM(BF127:BF399))*I38),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ROUND((SUM(BG127:BG399)),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ROUND((SUM(BH127:BH399)),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ROUND((SUM(BI127:BI399)),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2022_4.15 - IO 09 Kanalizační přípojky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Q127</f>
        <v>0</v>
      </c>
      <c r="J97" s="64">
        <f t="shared" si="0"/>
        <v>0</v>
      </c>
      <c r="K97" s="64">
        <f>K127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K128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K129</f>
        <v>0</v>
      </c>
      <c r="M99" s="115"/>
    </row>
    <row r="100" spans="2:47" s="9" customFormat="1" ht="19.899999999999999" customHeight="1">
      <c r="B100" s="115"/>
      <c r="D100" s="116" t="s">
        <v>336</v>
      </c>
      <c r="E100" s="117"/>
      <c r="F100" s="117"/>
      <c r="G100" s="117"/>
      <c r="H100" s="117"/>
      <c r="I100" s="118">
        <f>Q252</f>
        <v>0</v>
      </c>
      <c r="J100" s="118">
        <f>R252</f>
        <v>0</v>
      </c>
      <c r="K100" s="118">
        <f>K252</f>
        <v>0</v>
      </c>
      <c r="M100" s="115"/>
    </row>
    <row r="101" spans="2:47" s="9" customFormat="1" ht="19.899999999999999" customHeight="1">
      <c r="B101" s="115"/>
      <c r="D101" s="116" t="s">
        <v>337</v>
      </c>
      <c r="E101" s="117"/>
      <c r="F101" s="117"/>
      <c r="G101" s="117"/>
      <c r="H101" s="117"/>
      <c r="I101" s="118">
        <f>Q256</f>
        <v>0</v>
      </c>
      <c r="J101" s="118">
        <f>R256</f>
        <v>0</v>
      </c>
      <c r="K101" s="118">
        <f>K256</f>
        <v>0</v>
      </c>
      <c r="M101" s="115"/>
    </row>
    <row r="102" spans="2:47" s="9" customFormat="1" ht="19.899999999999999" customHeight="1">
      <c r="B102" s="115"/>
      <c r="D102" s="116" t="s">
        <v>1153</v>
      </c>
      <c r="E102" s="117"/>
      <c r="F102" s="117"/>
      <c r="G102" s="117"/>
      <c r="H102" s="117"/>
      <c r="I102" s="118">
        <f>Q285</f>
        <v>0</v>
      </c>
      <c r="J102" s="118">
        <f>R285</f>
        <v>0</v>
      </c>
      <c r="K102" s="118">
        <f>K285</f>
        <v>0</v>
      </c>
      <c r="M102" s="115"/>
    </row>
    <row r="103" spans="2:47" s="9" customFormat="1" ht="19.899999999999999" customHeight="1">
      <c r="B103" s="115"/>
      <c r="D103" s="116" t="s">
        <v>340</v>
      </c>
      <c r="E103" s="117"/>
      <c r="F103" s="117"/>
      <c r="G103" s="117"/>
      <c r="H103" s="117"/>
      <c r="I103" s="118">
        <f>Q348</f>
        <v>0</v>
      </c>
      <c r="J103" s="118">
        <f>R348</f>
        <v>0</v>
      </c>
      <c r="K103" s="118">
        <f>K348</f>
        <v>0</v>
      </c>
      <c r="M103" s="115"/>
    </row>
    <row r="104" spans="2:47" s="9" customFormat="1" ht="14.85" customHeight="1">
      <c r="B104" s="115"/>
      <c r="D104" s="116" t="s">
        <v>341</v>
      </c>
      <c r="E104" s="117"/>
      <c r="F104" s="117"/>
      <c r="G104" s="117"/>
      <c r="H104" s="117"/>
      <c r="I104" s="118">
        <f>Q367</f>
        <v>0</v>
      </c>
      <c r="J104" s="118">
        <f>R367</f>
        <v>0</v>
      </c>
      <c r="K104" s="118">
        <f>K367</f>
        <v>0</v>
      </c>
      <c r="M104" s="115"/>
    </row>
    <row r="105" spans="2:47" s="9" customFormat="1" ht="19.899999999999999" customHeight="1">
      <c r="B105" s="115"/>
      <c r="D105" s="116" t="s">
        <v>342</v>
      </c>
      <c r="E105" s="117"/>
      <c r="F105" s="117"/>
      <c r="G105" s="117"/>
      <c r="H105" s="117"/>
      <c r="I105" s="118">
        <f>Q393</f>
        <v>0</v>
      </c>
      <c r="J105" s="118">
        <f>R393</f>
        <v>0</v>
      </c>
      <c r="K105" s="118">
        <f>K393</f>
        <v>0</v>
      </c>
      <c r="M105" s="115"/>
    </row>
    <row r="106" spans="2:47" s="1" customFormat="1" ht="21.75" customHeight="1">
      <c r="B106" s="30"/>
      <c r="M106" s="30"/>
    </row>
    <row r="107" spans="2:47" s="1" customFormat="1" ht="6.95" customHeight="1"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30"/>
    </row>
    <row r="111" spans="2:47" s="1" customFormat="1" ht="6.95" customHeight="1">
      <c r="B111" s="44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30"/>
    </row>
    <row r="112" spans="2:47" s="1" customFormat="1" ht="24.95" customHeight="1">
      <c r="B112" s="30"/>
      <c r="C112" s="19" t="s">
        <v>199</v>
      </c>
      <c r="M112" s="30"/>
    </row>
    <row r="113" spans="2:63" s="1" customFormat="1" ht="6.95" customHeight="1">
      <c r="B113" s="30"/>
      <c r="M113" s="30"/>
    </row>
    <row r="114" spans="2:63" s="1" customFormat="1" ht="12" customHeight="1">
      <c r="B114" s="30"/>
      <c r="C114" s="25" t="s">
        <v>17</v>
      </c>
      <c r="M114" s="30"/>
    </row>
    <row r="115" spans="2:63" s="1" customFormat="1" ht="16.5" customHeight="1">
      <c r="B115" s="30"/>
      <c r="E115" s="234" t="str">
        <f>E7</f>
        <v>Splašková kanalizace Lada</v>
      </c>
      <c r="F115" s="235"/>
      <c r="G115" s="235"/>
      <c r="H115" s="235"/>
      <c r="M115" s="30"/>
    </row>
    <row r="116" spans="2:63" ht="12" customHeight="1">
      <c r="B116" s="18"/>
      <c r="C116" s="25" t="s">
        <v>170</v>
      </c>
      <c r="M116" s="18"/>
    </row>
    <row r="117" spans="2:63" s="1" customFormat="1" ht="16.5" customHeight="1">
      <c r="B117" s="30"/>
      <c r="E117" s="234" t="s">
        <v>171</v>
      </c>
      <c r="F117" s="236"/>
      <c r="G117" s="236"/>
      <c r="H117" s="236"/>
      <c r="M117" s="30"/>
    </row>
    <row r="118" spans="2:63" s="1" customFormat="1" ht="12" customHeight="1">
      <c r="B118" s="30"/>
      <c r="C118" s="25" t="s">
        <v>172</v>
      </c>
      <c r="M118" s="30"/>
    </row>
    <row r="119" spans="2:63" s="1" customFormat="1" ht="16.5" customHeight="1">
      <c r="B119" s="30"/>
      <c r="E119" s="195" t="str">
        <f>E11</f>
        <v>2022_4.15 - IO 09 Kanalizační přípojky</v>
      </c>
      <c r="F119" s="236"/>
      <c r="G119" s="236"/>
      <c r="H119" s="236"/>
      <c r="M119" s="30"/>
    </row>
    <row r="120" spans="2:63" s="1" customFormat="1" ht="6.95" customHeight="1">
      <c r="B120" s="30"/>
      <c r="M120" s="30"/>
    </row>
    <row r="121" spans="2:63" s="1" customFormat="1" ht="12" customHeight="1">
      <c r="B121" s="30"/>
      <c r="C121" s="25" t="s">
        <v>21</v>
      </c>
      <c r="F121" s="23" t="str">
        <f>F14</f>
        <v>Česká Lípa</v>
      </c>
      <c r="I121" s="25" t="s">
        <v>23</v>
      </c>
      <c r="J121" s="50" t="str">
        <f>IF(J14="","",J14)</f>
        <v>2. 4. 2025</v>
      </c>
      <c r="M121" s="30"/>
    </row>
    <row r="122" spans="2:63" s="1" customFormat="1" ht="6.95" customHeight="1">
      <c r="B122" s="30"/>
      <c r="M122" s="30"/>
    </row>
    <row r="123" spans="2:63" s="1" customFormat="1" ht="25.7" customHeight="1">
      <c r="B123" s="30"/>
      <c r="C123" s="25" t="s">
        <v>25</v>
      </c>
      <c r="F123" s="23" t="str">
        <f>E17</f>
        <v>Město Česká Lípa</v>
      </c>
      <c r="I123" s="25" t="s">
        <v>32</v>
      </c>
      <c r="J123" s="28" t="str">
        <f>E23</f>
        <v>Vodohospodářský rozvoj a výstavba a.s.</v>
      </c>
      <c r="M123" s="30"/>
    </row>
    <row r="124" spans="2:63" s="1" customFormat="1" ht="15.2" customHeight="1">
      <c r="B124" s="30"/>
      <c r="C124" s="25" t="s">
        <v>30</v>
      </c>
      <c r="F124" s="23" t="str">
        <f>IF(E20="","",E20)</f>
        <v>Vyplň údaj</v>
      </c>
      <c r="I124" s="25" t="s">
        <v>35</v>
      </c>
      <c r="J124" s="28" t="str">
        <f>E26</f>
        <v>Dvořák</v>
      </c>
      <c r="M124" s="30"/>
    </row>
    <row r="125" spans="2:63" s="1" customFormat="1" ht="10.35" customHeight="1">
      <c r="B125" s="30"/>
      <c r="M125" s="30"/>
    </row>
    <row r="126" spans="2:63" s="10" customFormat="1" ht="29.25" customHeight="1">
      <c r="B126" s="119"/>
      <c r="C126" s="120" t="s">
        <v>200</v>
      </c>
      <c r="D126" s="121" t="s">
        <v>63</v>
      </c>
      <c r="E126" s="121" t="s">
        <v>59</v>
      </c>
      <c r="F126" s="121" t="s">
        <v>60</v>
      </c>
      <c r="G126" s="121" t="s">
        <v>201</v>
      </c>
      <c r="H126" s="121" t="s">
        <v>202</v>
      </c>
      <c r="I126" s="121" t="s">
        <v>203</v>
      </c>
      <c r="J126" s="121" t="s">
        <v>204</v>
      </c>
      <c r="K126" s="122" t="s">
        <v>190</v>
      </c>
      <c r="L126" s="123" t="s">
        <v>205</v>
      </c>
      <c r="M126" s="119"/>
      <c r="N126" s="57" t="s">
        <v>1</v>
      </c>
      <c r="O126" s="58" t="s">
        <v>42</v>
      </c>
      <c r="P126" s="58" t="s">
        <v>206</v>
      </c>
      <c r="Q126" s="58" t="s">
        <v>207</v>
      </c>
      <c r="R126" s="58" t="s">
        <v>208</v>
      </c>
      <c r="S126" s="58" t="s">
        <v>209</v>
      </c>
      <c r="T126" s="58" t="s">
        <v>210</v>
      </c>
      <c r="U126" s="58" t="s">
        <v>211</v>
      </c>
      <c r="V126" s="58" t="s">
        <v>212</v>
      </c>
      <c r="W126" s="58" t="s">
        <v>213</v>
      </c>
      <c r="X126" s="59" t="s">
        <v>214</v>
      </c>
    </row>
    <row r="127" spans="2:63" s="1" customFormat="1" ht="22.9" customHeight="1">
      <c r="B127" s="30"/>
      <c r="C127" s="62" t="s">
        <v>215</v>
      </c>
      <c r="K127" s="124">
        <f>BK127</f>
        <v>0</v>
      </c>
      <c r="M127" s="30"/>
      <c r="N127" s="60"/>
      <c r="O127" s="51"/>
      <c r="P127" s="51"/>
      <c r="Q127" s="125">
        <f>Q128</f>
        <v>0</v>
      </c>
      <c r="R127" s="125">
        <f>R128</f>
        <v>0</v>
      </c>
      <c r="S127" s="51"/>
      <c r="T127" s="126">
        <f>T128</f>
        <v>0</v>
      </c>
      <c r="U127" s="51"/>
      <c r="V127" s="126">
        <f>V128</f>
        <v>295.29397574999996</v>
      </c>
      <c r="W127" s="51"/>
      <c r="X127" s="127">
        <f>X128</f>
        <v>113.21199999999999</v>
      </c>
      <c r="AT127" s="15" t="s">
        <v>79</v>
      </c>
      <c r="AU127" s="15" t="s">
        <v>192</v>
      </c>
      <c r="BK127" s="128">
        <f>BK128</f>
        <v>0</v>
      </c>
    </row>
    <row r="128" spans="2:63" s="11" customFormat="1" ht="25.9" customHeight="1">
      <c r="B128" s="129"/>
      <c r="D128" s="130" t="s">
        <v>79</v>
      </c>
      <c r="E128" s="131" t="s">
        <v>348</v>
      </c>
      <c r="F128" s="131" t="s">
        <v>349</v>
      </c>
      <c r="I128" s="132"/>
      <c r="J128" s="132"/>
      <c r="K128" s="133">
        <f>BK128</f>
        <v>0</v>
      </c>
      <c r="M128" s="129"/>
      <c r="N128" s="134"/>
      <c r="Q128" s="135">
        <f>Q129+Q252+Q256+Q285+Q348+Q393</f>
        <v>0</v>
      </c>
      <c r="R128" s="135">
        <f>R129+R252+R256+R285+R348+R393</f>
        <v>0</v>
      </c>
      <c r="T128" s="136">
        <f>T129+T252+T256+T285+T348+T393</f>
        <v>0</v>
      </c>
      <c r="V128" s="136">
        <f>V129+V252+V256+V285+V348+V393</f>
        <v>295.29397574999996</v>
      </c>
      <c r="X128" s="137">
        <f>X129+X252+X256+X285+X348+X393</f>
        <v>113.21199999999999</v>
      </c>
      <c r="AR128" s="130" t="s">
        <v>87</v>
      </c>
      <c r="AT128" s="138" t="s">
        <v>79</v>
      </c>
      <c r="AU128" s="138" t="s">
        <v>80</v>
      </c>
      <c r="AY128" s="130" t="s">
        <v>219</v>
      </c>
      <c r="BK128" s="139">
        <f>BK129+BK252+BK256+BK285+BK348+BK393</f>
        <v>0</v>
      </c>
    </row>
    <row r="129" spans="2:65" s="11" customFormat="1" ht="22.9" customHeight="1">
      <c r="B129" s="129"/>
      <c r="D129" s="130" t="s">
        <v>79</v>
      </c>
      <c r="E129" s="140" t="s">
        <v>87</v>
      </c>
      <c r="F129" s="140" t="s">
        <v>350</v>
      </c>
      <c r="I129" s="132"/>
      <c r="J129" s="132"/>
      <c r="K129" s="141">
        <f>BK129</f>
        <v>0</v>
      </c>
      <c r="M129" s="129"/>
      <c r="N129" s="134"/>
      <c r="Q129" s="135">
        <f>SUM(Q130:Q251)</f>
        <v>0</v>
      </c>
      <c r="R129" s="135">
        <f>SUM(R130:R251)</f>
        <v>0</v>
      </c>
      <c r="T129" s="136">
        <f>SUM(T130:T251)</f>
        <v>0</v>
      </c>
      <c r="V129" s="136">
        <f>SUM(V130:V251)</f>
        <v>234.53868499999999</v>
      </c>
      <c r="X129" s="137">
        <f>SUM(X130:X251)</f>
        <v>110.01199999999999</v>
      </c>
      <c r="AR129" s="130" t="s">
        <v>87</v>
      </c>
      <c r="AT129" s="138" t="s">
        <v>79</v>
      </c>
      <c r="AU129" s="138" t="s">
        <v>87</v>
      </c>
      <c r="AY129" s="130" t="s">
        <v>219</v>
      </c>
      <c r="BK129" s="139">
        <f>SUM(BK130:BK251)</f>
        <v>0</v>
      </c>
    </row>
    <row r="130" spans="2:65" s="1" customFormat="1" ht="24.2" customHeight="1">
      <c r="B130" s="30"/>
      <c r="C130" s="142" t="s">
        <v>87</v>
      </c>
      <c r="D130" s="142" t="s">
        <v>220</v>
      </c>
      <c r="E130" s="143" t="s">
        <v>351</v>
      </c>
      <c r="F130" s="144" t="s">
        <v>352</v>
      </c>
      <c r="G130" s="145" t="s">
        <v>353</v>
      </c>
      <c r="H130" s="146">
        <v>223.2</v>
      </c>
      <c r="I130" s="147"/>
      <c r="J130" s="147"/>
      <c r="K130" s="148">
        <f>ROUND(P130*H130,2)</f>
        <v>0</v>
      </c>
      <c r="L130" s="149"/>
      <c r="M130" s="30"/>
      <c r="N130" s="150" t="s">
        <v>1</v>
      </c>
      <c r="O130" s="151" t="s">
        <v>43</v>
      </c>
      <c r="P130" s="152">
        <f>I130+J130</f>
        <v>0</v>
      </c>
      <c r="Q130" s="152">
        <f>ROUND(I130*H130,2)</f>
        <v>0</v>
      </c>
      <c r="R130" s="152">
        <f>ROUND(J130*H130,2)</f>
        <v>0</v>
      </c>
      <c r="T130" s="153">
        <f>S130*H130</f>
        <v>0</v>
      </c>
      <c r="U130" s="153">
        <v>0</v>
      </c>
      <c r="V130" s="153">
        <f>U130*H130</f>
        <v>0</v>
      </c>
      <c r="W130" s="153">
        <v>0.28999999999999998</v>
      </c>
      <c r="X130" s="154">
        <f>W130*H130</f>
        <v>64.727999999999994</v>
      </c>
      <c r="AR130" s="155" t="s">
        <v>158</v>
      </c>
      <c r="AT130" s="155" t="s">
        <v>220</v>
      </c>
      <c r="AU130" s="155" t="s">
        <v>93</v>
      </c>
      <c r="AY130" s="15" t="s">
        <v>219</v>
      </c>
      <c r="BE130" s="156">
        <f>IF(O130="základní",K130,0)</f>
        <v>0</v>
      </c>
      <c r="BF130" s="156">
        <f>IF(O130="snížená",K130,0)</f>
        <v>0</v>
      </c>
      <c r="BG130" s="156">
        <f>IF(O130="zákl. přenesená",K130,0)</f>
        <v>0</v>
      </c>
      <c r="BH130" s="156">
        <f>IF(O130="sníž. přenesená",K130,0)</f>
        <v>0</v>
      </c>
      <c r="BI130" s="156">
        <f>IF(O130="nulová",K130,0)</f>
        <v>0</v>
      </c>
      <c r="BJ130" s="15" t="s">
        <v>87</v>
      </c>
      <c r="BK130" s="156">
        <f>ROUND(P130*H130,2)</f>
        <v>0</v>
      </c>
      <c r="BL130" s="15" t="s">
        <v>158</v>
      </c>
      <c r="BM130" s="155" t="s">
        <v>3077</v>
      </c>
    </row>
    <row r="131" spans="2:65" s="1" customFormat="1" ht="39">
      <c r="B131" s="30"/>
      <c r="D131" s="157" t="s">
        <v>226</v>
      </c>
      <c r="F131" s="158" t="s">
        <v>355</v>
      </c>
      <c r="I131" s="159"/>
      <c r="J131" s="159"/>
      <c r="M131" s="30"/>
      <c r="N131" s="160"/>
      <c r="X131" s="54"/>
      <c r="AT131" s="15" t="s">
        <v>226</v>
      </c>
      <c r="AU131" s="15" t="s">
        <v>93</v>
      </c>
    </row>
    <row r="132" spans="2:65" s="12" customFormat="1" ht="11.25">
      <c r="B132" s="161"/>
      <c r="D132" s="157" t="s">
        <v>303</v>
      </c>
      <c r="E132" s="162" t="s">
        <v>1</v>
      </c>
      <c r="F132" s="163" t="s">
        <v>3078</v>
      </c>
      <c r="H132" s="164">
        <v>223.20000000000002</v>
      </c>
      <c r="I132" s="165"/>
      <c r="J132" s="165"/>
      <c r="M132" s="161"/>
      <c r="N132" s="166"/>
      <c r="X132" s="167"/>
      <c r="AT132" s="162" t="s">
        <v>303</v>
      </c>
      <c r="AU132" s="162" t="s">
        <v>93</v>
      </c>
      <c r="AV132" s="12" t="s">
        <v>93</v>
      </c>
      <c r="AW132" s="12" t="s">
        <v>5</v>
      </c>
      <c r="AX132" s="12" t="s">
        <v>87</v>
      </c>
      <c r="AY132" s="162" t="s">
        <v>219</v>
      </c>
    </row>
    <row r="133" spans="2:65" s="1" customFormat="1" ht="24.2" customHeight="1">
      <c r="B133" s="30"/>
      <c r="C133" s="142" t="s">
        <v>93</v>
      </c>
      <c r="D133" s="142" t="s">
        <v>220</v>
      </c>
      <c r="E133" s="143" t="s">
        <v>357</v>
      </c>
      <c r="F133" s="144" t="s">
        <v>358</v>
      </c>
      <c r="G133" s="145" t="s">
        <v>353</v>
      </c>
      <c r="H133" s="146">
        <v>104</v>
      </c>
      <c r="I133" s="147"/>
      <c r="J133" s="147"/>
      <c r="K133" s="148">
        <f>ROUND(P133*H133,2)</f>
        <v>0</v>
      </c>
      <c r="L133" s="149"/>
      <c r="M133" s="30"/>
      <c r="N133" s="150" t="s">
        <v>1</v>
      </c>
      <c r="O133" s="151" t="s">
        <v>43</v>
      </c>
      <c r="P133" s="152">
        <f>I133+J133</f>
        <v>0</v>
      </c>
      <c r="Q133" s="152">
        <f>ROUND(I133*H133,2)</f>
        <v>0</v>
      </c>
      <c r="R133" s="152">
        <f>ROUND(J133*H133,2)</f>
        <v>0</v>
      </c>
      <c r="T133" s="153">
        <f>S133*H133</f>
        <v>0</v>
      </c>
      <c r="U133" s="153">
        <v>0</v>
      </c>
      <c r="V133" s="153">
        <f>U133*H133</f>
        <v>0</v>
      </c>
      <c r="W133" s="153">
        <v>0.316</v>
      </c>
      <c r="X133" s="154">
        <f>W133*H133</f>
        <v>32.863999999999997</v>
      </c>
      <c r="AR133" s="155" t="s">
        <v>158</v>
      </c>
      <c r="AT133" s="155" t="s">
        <v>220</v>
      </c>
      <c r="AU133" s="155" t="s">
        <v>93</v>
      </c>
      <c r="AY133" s="15" t="s">
        <v>219</v>
      </c>
      <c r="BE133" s="156">
        <f>IF(O133="základní",K133,0)</f>
        <v>0</v>
      </c>
      <c r="BF133" s="156">
        <f>IF(O133="snížená",K133,0)</f>
        <v>0</v>
      </c>
      <c r="BG133" s="156">
        <f>IF(O133="zákl. přenesená",K133,0)</f>
        <v>0</v>
      </c>
      <c r="BH133" s="156">
        <f>IF(O133="sníž. přenesená",K133,0)</f>
        <v>0</v>
      </c>
      <c r="BI133" s="156">
        <f>IF(O133="nulová",K133,0)</f>
        <v>0</v>
      </c>
      <c r="BJ133" s="15" t="s">
        <v>87</v>
      </c>
      <c r="BK133" s="156">
        <f>ROUND(P133*H133,2)</f>
        <v>0</v>
      </c>
      <c r="BL133" s="15" t="s">
        <v>158</v>
      </c>
      <c r="BM133" s="155" t="s">
        <v>3079</v>
      </c>
    </row>
    <row r="134" spans="2:65" s="1" customFormat="1" ht="39">
      <c r="B134" s="30"/>
      <c r="D134" s="157" t="s">
        <v>226</v>
      </c>
      <c r="F134" s="158" t="s">
        <v>360</v>
      </c>
      <c r="I134" s="159"/>
      <c r="J134" s="159"/>
      <c r="M134" s="30"/>
      <c r="N134" s="160"/>
      <c r="X134" s="54"/>
      <c r="AT134" s="15" t="s">
        <v>226</v>
      </c>
      <c r="AU134" s="15" t="s">
        <v>93</v>
      </c>
    </row>
    <row r="135" spans="2:65" s="12" customFormat="1" ht="11.25">
      <c r="B135" s="161"/>
      <c r="D135" s="157" t="s">
        <v>303</v>
      </c>
      <c r="E135" s="162" t="s">
        <v>1</v>
      </c>
      <c r="F135" s="163" t="s">
        <v>3080</v>
      </c>
      <c r="H135" s="164">
        <v>104</v>
      </c>
      <c r="I135" s="165"/>
      <c r="J135" s="165"/>
      <c r="M135" s="161"/>
      <c r="N135" s="166"/>
      <c r="X135" s="167"/>
      <c r="AT135" s="162" t="s">
        <v>303</v>
      </c>
      <c r="AU135" s="162" t="s">
        <v>93</v>
      </c>
      <c r="AV135" s="12" t="s">
        <v>93</v>
      </c>
      <c r="AW135" s="12" t="s">
        <v>5</v>
      </c>
      <c r="AX135" s="12" t="s">
        <v>80</v>
      </c>
      <c r="AY135" s="162" t="s">
        <v>219</v>
      </c>
    </row>
    <row r="136" spans="2:65" s="13" customFormat="1" ht="11.25">
      <c r="B136" s="171"/>
      <c r="D136" s="157" t="s">
        <v>303</v>
      </c>
      <c r="E136" s="172" t="s">
        <v>1</v>
      </c>
      <c r="F136" s="173" t="s">
        <v>362</v>
      </c>
      <c r="H136" s="174">
        <v>104</v>
      </c>
      <c r="I136" s="175"/>
      <c r="J136" s="175"/>
      <c r="M136" s="171"/>
      <c r="N136" s="176"/>
      <c r="X136" s="177"/>
      <c r="AT136" s="172" t="s">
        <v>303</v>
      </c>
      <c r="AU136" s="172" t="s">
        <v>93</v>
      </c>
      <c r="AV136" s="13" t="s">
        <v>158</v>
      </c>
      <c r="AW136" s="13" t="s">
        <v>4</v>
      </c>
      <c r="AX136" s="13" t="s">
        <v>87</v>
      </c>
      <c r="AY136" s="172" t="s">
        <v>219</v>
      </c>
    </row>
    <row r="137" spans="2:65" s="1" customFormat="1" ht="24.2" customHeight="1">
      <c r="B137" s="30"/>
      <c r="C137" s="142" t="s">
        <v>150</v>
      </c>
      <c r="D137" s="142" t="s">
        <v>220</v>
      </c>
      <c r="E137" s="143" t="s">
        <v>363</v>
      </c>
      <c r="F137" s="144" t="s">
        <v>364</v>
      </c>
      <c r="G137" s="145" t="s">
        <v>353</v>
      </c>
      <c r="H137" s="146">
        <v>104</v>
      </c>
      <c r="I137" s="147"/>
      <c r="J137" s="147"/>
      <c r="K137" s="148">
        <f>ROUND(P137*H137,2)</f>
        <v>0</v>
      </c>
      <c r="L137" s="149"/>
      <c r="M137" s="30"/>
      <c r="N137" s="150" t="s">
        <v>1</v>
      </c>
      <c r="O137" s="151" t="s">
        <v>43</v>
      </c>
      <c r="P137" s="152">
        <f>I137+J137</f>
        <v>0</v>
      </c>
      <c r="Q137" s="152">
        <f>ROUND(I137*H137,2)</f>
        <v>0</v>
      </c>
      <c r="R137" s="152">
        <f>ROUND(J137*H137,2)</f>
        <v>0</v>
      </c>
      <c r="T137" s="153">
        <f>S137*H137</f>
        <v>0</v>
      </c>
      <c r="U137" s="153">
        <v>1.0000000000000001E-5</v>
      </c>
      <c r="V137" s="153">
        <f>U137*H137</f>
        <v>1.0400000000000001E-3</v>
      </c>
      <c r="W137" s="153">
        <v>0.115</v>
      </c>
      <c r="X137" s="154">
        <f>W137*H137</f>
        <v>11.96</v>
      </c>
      <c r="AR137" s="155" t="s">
        <v>158</v>
      </c>
      <c r="AT137" s="155" t="s">
        <v>220</v>
      </c>
      <c r="AU137" s="155" t="s">
        <v>93</v>
      </c>
      <c r="AY137" s="15" t="s">
        <v>219</v>
      </c>
      <c r="BE137" s="156">
        <f>IF(O137="základní",K137,0)</f>
        <v>0</v>
      </c>
      <c r="BF137" s="156">
        <f>IF(O137="snížená",K137,0)</f>
        <v>0</v>
      </c>
      <c r="BG137" s="156">
        <f>IF(O137="zákl. přenesená",K137,0)</f>
        <v>0</v>
      </c>
      <c r="BH137" s="156">
        <f>IF(O137="sníž. přenesená",K137,0)</f>
        <v>0</v>
      </c>
      <c r="BI137" s="156">
        <f>IF(O137="nulová",K137,0)</f>
        <v>0</v>
      </c>
      <c r="BJ137" s="15" t="s">
        <v>87</v>
      </c>
      <c r="BK137" s="156">
        <f>ROUND(P137*H137,2)</f>
        <v>0</v>
      </c>
      <c r="BL137" s="15" t="s">
        <v>158</v>
      </c>
      <c r="BM137" s="155" t="s">
        <v>3081</v>
      </c>
    </row>
    <row r="138" spans="2:65" s="1" customFormat="1" ht="29.25">
      <c r="B138" s="30"/>
      <c r="D138" s="157" t="s">
        <v>226</v>
      </c>
      <c r="F138" s="158" t="s">
        <v>366</v>
      </c>
      <c r="I138" s="159"/>
      <c r="J138" s="159"/>
      <c r="M138" s="30"/>
      <c r="N138" s="160"/>
      <c r="X138" s="54"/>
      <c r="AT138" s="15" t="s">
        <v>226</v>
      </c>
      <c r="AU138" s="15" t="s">
        <v>93</v>
      </c>
    </row>
    <row r="139" spans="2:65" s="12" customFormat="1" ht="11.25">
      <c r="B139" s="161"/>
      <c r="D139" s="157" t="s">
        <v>303</v>
      </c>
      <c r="E139" s="162" t="s">
        <v>1</v>
      </c>
      <c r="F139" s="163" t="s">
        <v>3080</v>
      </c>
      <c r="H139" s="164">
        <v>104</v>
      </c>
      <c r="I139" s="165"/>
      <c r="J139" s="165"/>
      <c r="M139" s="161"/>
      <c r="N139" s="166"/>
      <c r="X139" s="167"/>
      <c r="AT139" s="162" t="s">
        <v>303</v>
      </c>
      <c r="AU139" s="162" t="s">
        <v>93</v>
      </c>
      <c r="AV139" s="12" t="s">
        <v>93</v>
      </c>
      <c r="AW139" s="12" t="s">
        <v>5</v>
      </c>
      <c r="AX139" s="12" t="s">
        <v>87</v>
      </c>
      <c r="AY139" s="162" t="s">
        <v>219</v>
      </c>
    </row>
    <row r="140" spans="2:65" s="1" customFormat="1" ht="16.5" customHeight="1">
      <c r="B140" s="30"/>
      <c r="C140" s="142" t="s">
        <v>158</v>
      </c>
      <c r="D140" s="142" t="s">
        <v>220</v>
      </c>
      <c r="E140" s="143" t="s">
        <v>3082</v>
      </c>
      <c r="F140" s="144" t="s">
        <v>3083</v>
      </c>
      <c r="G140" s="145" t="s">
        <v>370</v>
      </c>
      <c r="H140" s="146">
        <v>2</v>
      </c>
      <c r="I140" s="147"/>
      <c r="J140" s="147"/>
      <c r="K140" s="148">
        <f>ROUND(P140*H140,2)</f>
        <v>0</v>
      </c>
      <c r="L140" s="149"/>
      <c r="M140" s="30"/>
      <c r="N140" s="150" t="s">
        <v>1</v>
      </c>
      <c r="O140" s="151" t="s">
        <v>43</v>
      </c>
      <c r="P140" s="152">
        <f>I140+J140</f>
        <v>0</v>
      </c>
      <c r="Q140" s="152">
        <f>ROUND(I140*H140,2)</f>
        <v>0</v>
      </c>
      <c r="R140" s="152">
        <f>ROUND(J140*H140,2)</f>
        <v>0</v>
      </c>
      <c r="T140" s="153">
        <f>S140*H140</f>
        <v>0</v>
      </c>
      <c r="U140" s="153">
        <v>0</v>
      </c>
      <c r="V140" s="153">
        <f>U140*H140</f>
        <v>0</v>
      </c>
      <c r="W140" s="153">
        <v>0.23</v>
      </c>
      <c r="X140" s="154">
        <f>W140*H140</f>
        <v>0.46</v>
      </c>
      <c r="AR140" s="155" t="s">
        <v>158</v>
      </c>
      <c r="AT140" s="155" t="s">
        <v>220</v>
      </c>
      <c r="AU140" s="155" t="s">
        <v>93</v>
      </c>
      <c r="AY140" s="15" t="s">
        <v>219</v>
      </c>
      <c r="BE140" s="156">
        <f>IF(O140="základní",K140,0)</f>
        <v>0</v>
      </c>
      <c r="BF140" s="156">
        <f>IF(O140="snížená",K140,0)</f>
        <v>0</v>
      </c>
      <c r="BG140" s="156">
        <f>IF(O140="zákl. přenesená",K140,0)</f>
        <v>0</v>
      </c>
      <c r="BH140" s="156">
        <f>IF(O140="sníž. přenesená",K140,0)</f>
        <v>0</v>
      </c>
      <c r="BI140" s="156">
        <f>IF(O140="nulová",K140,0)</f>
        <v>0</v>
      </c>
      <c r="BJ140" s="15" t="s">
        <v>87</v>
      </c>
      <c r="BK140" s="156">
        <f>ROUND(P140*H140,2)</f>
        <v>0</v>
      </c>
      <c r="BL140" s="15" t="s">
        <v>158</v>
      </c>
      <c r="BM140" s="155" t="s">
        <v>3084</v>
      </c>
    </row>
    <row r="141" spans="2:65" s="1" customFormat="1" ht="29.25">
      <c r="B141" s="30"/>
      <c r="D141" s="157" t="s">
        <v>226</v>
      </c>
      <c r="F141" s="158" t="s">
        <v>3085</v>
      </c>
      <c r="I141" s="159"/>
      <c r="J141" s="159"/>
      <c r="M141" s="30"/>
      <c r="N141" s="160"/>
      <c r="X141" s="54"/>
      <c r="AT141" s="15" t="s">
        <v>226</v>
      </c>
      <c r="AU141" s="15" t="s">
        <v>93</v>
      </c>
    </row>
    <row r="142" spans="2:65" s="1" customFormat="1" ht="16.5" customHeight="1">
      <c r="B142" s="30"/>
      <c r="C142" s="142" t="s">
        <v>218</v>
      </c>
      <c r="D142" s="142" t="s">
        <v>220</v>
      </c>
      <c r="E142" s="143" t="s">
        <v>368</v>
      </c>
      <c r="F142" s="144" t="s">
        <v>369</v>
      </c>
      <c r="G142" s="145" t="s">
        <v>370</v>
      </c>
      <c r="H142" s="146">
        <v>5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7.1900000000000002E-3</v>
      </c>
      <c r="V142" s="153">
        <f>U142*H142</f>
        <v>3.5950000000000003E-2</v>
      </c>
      <c r="W142" s="153">
        <v>0</v>
      </c>
      <c r="X142" s="154">
        <f>W142*H142</f>
        <v>0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3086</v>
      </c>
    </row>
    <row r="143" spans="2:65" s="1" customFormat="1" ht="11.25">
      <c r="B143" s="30"/>
      <c r="D143" s="157" t="s">
        <v>226</v>
      </c>
      <c r="F143" s="158" t="s">
        <v>372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218</v>
      </c>
      <c r="H144" s="164">
        <v>5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24.2" customHeight="1">
      <c r="B145" s="30"/>
      <c r="C145" s="142" t="s">
        <v>244</v>
      </c>
      <c r="D145" s="142" t="s">
        <v>220</v>
      </c>
      <c r="E145" s="143" t="s">
        <v>374</v>
      </c>
      <c r="F145" s="144" t="s">
        <v>375</v>
      </c>
      <c r="G145" s="145" t="s">
        <v>376</v>
      </c>
      <c r="H145" s="146">
        <v>16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4.0000000000000003E-5</v>
      </c>
      <c r="V145" s="153">
        <f>U145*H145</f>
        <v>6.4000000000000005E-4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3087</v>
      </c>
    </row>
    <row r="146" spans="2:65" s="1" customFormat="1" ht="19.5">
      <c r="B146" s="30"/>
      <c r="D146" s="157" t="s">
        <v>226</v>
      </c>
      <c r="F146" s="158" t="s">
        <v>378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3088</v>
      </c>
      <c r="H147" s="164">
        <v>16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249</v>
      </c>
      <c r="D148" s="142" t="s">
        <v>220</v>
      </c>
      <c r="E148" s="143" t="s">
        <v>380</v>
      </c>
      <c r="F148" s="144" t="s">
        <v>381</v>
      </c>
      <c r="G148" s="145" t="s">
        <v>382</v>
      </c>
      <c r="H148" s="146">
        <v>5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0</v>
      </c>
      <c r="V148" s="153">
        <f>U148*H148</f>
        <v>0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3089</v>
      </c>
    </row>
    <row r="149" spans="2:65" s="1" customFormat="1" ht="19.5">
      <c r="B149" s="30"/>
      <c r="D149" s="157" t="s">
        <v>226</v>
      </c>
      <c r="F149" s="158" t="s">
        <v>384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218</v>
      </c>
      <c r="H150" s="164">
        <v>5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254</v>
      </c>
      <c r="D151" s="142" t="s">
        <v>220</v>
      </c>
      <c r="E151" s="143" t="s">
        <v>386</v>
      </c>
      <c r="F151" s="144" t="s">
        <v>387</v>
      </c>
      <c r="G151" s="145" t="s">
        <v>370</v>
      </c>
      <c r="H151" s="146">
        <v>60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8.6800000000000002E-3</v>
      </c>
      <c r="V151" s="153">
        <f>U151*H151</f>
        <v>0.52080000000000004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3090</v>
      </c>
    </row>
    <row r="152" spans="2:65" s="1" customFormat="1" ht="58.5">
      <c r="B152" s="30"/>
      <c r="D152" s="157" t="s">
        <v>226</v>
      </c>
      <c r="F152" s="158" t="s">
        <v>389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432</v>
      </c>
      <c r="H153" s="164">
        <v>60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16.5" customHeight="1">
      <c r="B154" s="30"/>
      <c r="C154" s="178" t="s">
        <v>260</v>
      </c>
      <c r="D154" s="178" t="s">
        <v>460</v>
      </c>
      <c r="E154" s="179" t="s">
        <v>588</v>
      </c>
      <c r="F154" s="180" t="s">
        <v>589</v>
      </c>
      <c r="G154" s="181" t="s">
        <v>565</v>
      </c>
      <c r="H154" s="182">
        <v>230.65600000000001</v>
      </c>
      <c r="I154" s="183"/>
      <c r="J154" s="184"/>
      <c r="K154" s="185">
        <f>ROUND(P154*H154,2)</f>
        <v>0</v>
      </c>
      <c r="L154" s="184"/>
      <c r="M154" s="186"/>
      <c r="N154" s="187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1</v>
      </c>
      <c r="V154" s="153">
        <f>U154*H154</f>
        <v>230.65600000000001</v>
      </c>
      <c r="W154" s="153">
        <v>0</v>
      </c>
      <c r="X154" s="154">
        <f>W154*H154</f>
        <v>0</v>
      </c>
      <c r="AR154" s="155" t="s">
        <v>254</v>
      </c>
      <c r="AT154" s="155" t="s">
        <v>460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3091</v>
      </c>
    </row>
    <row r="155" spans="2:65" s="1" customFormat="1" ht="11.25">
      <c r="B155" s="30"/>
      <c r="D155" s="157" t="s">
        <v>226</v>
      </c>
      <c r="F155" s="158" t="s">
        <v>589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3092</v>
      </c>
      <c r="H156" s="164">
        <v>243.73600000000002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80</v>
      </c>
      <c r="AY156" s="162" t="s">
        <v>219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3093</v>
      </c>
      <c r="H157" s="164">
        <v>-13.080235200000004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80</v>
      </c>
      <c r="AY157" s="162" t="s">
        <v>219</v>
      </c>
    </row>
    <row r="158" spans="2:65" s="13" customFormat="1" ht="11.25">
      <c r="B158" s="171"/>
      <c r="D158" s="157" t="s">
        <v>303</v>
      </c>
      <c r="E158" s="172" t="s">
        <v>1</v>
      </c>
      <c r="F158" s="173" t="s">
        <v>362</v>
      </c>
      <c r="H158" s="174">
        <v>230.65576480000001</v>
      </c>
      <c r="I158" s="175"/>
      <c r="J158" s="175"/>
      <c r="M158" s="171"/>
      <c r="N158" s="176"/>
      <c r="X158" s="177"/>
      <c r="AT158" s="172" t="s">
        <v>303</v>
      </c>
      <c r="AU158" s="172" t="s">
        <v>93</v>
      </c>
      <c r="AV158" s="13" t="s">
        <v>158</v>
      </c>
      <c r="AW158" s="13" t="s">
        <v>4</v>
      </c>
      <c r="AX158" s="13" t="s">
        <v>87</v>
      </c>
      <c r="AY158" s="172" t="s">
        <v>219</v>
      </c>
    </row>
    <row r="159" spans="2:65" s="1" customFormat="1" ht="24.2" customHeight="1">
      <c r="B159" s="30"/>
      <c r="C159" s="142" t="s">
        <v>265</v>
      </c>
      <c r="D159" s="142" t="s">
        <v>220</v>
      </c>
      <c r="E159" s="143" t="s">
        <v>391</v>
      </c>
      <c r="F159" s="144" t="s">
        <v>392</v>
      </c>
      <c r="G159" s="145" t="s">
        <v>370</v>
      </c>
      <c r="H159" s="146">
        <v>90</v>
      </c>
      <c r="I159" s="147"/>
      <c r="J159" s="147"/>
      <c r="K159" s="148">
        <f>ROUND(P159*H159,2)</f>
        <v>0</v>
      </c>
      <c r="L159" s="149"/>
      <c r="M159" s="30"/>
      <c r="N159" s="150" t="s">
        <v>1</v>
      </c>
      <c r="O159" s="151" t="s">
        <v>43</v>
      </c>
      <c r="P159" s="152">
        <f>I159+J159</f>
        <v>0</v>
      </c>
      <c r="Q159" s="152">
        <f>ROUND(I159*H159,2)</f>
        <v>0</v>
      </c>
      <c r="R159" s="152">
        <f>ROUND(J159*H159,2)</f>
        <v>0</v>
      </c>
      <c r="T159" s="153">
        <f>S159*H159</f>
        <v>0</v>
      </c>
      <c r="U159" s="153">
        <v>3.6900000000000002E-2</v>
      </c>
      <c r="V159" s="153">
        <f>U159*H159</f>
        <v>3.3210000000000002</v>
      </c>
      <c r="W159" s="153">
        <v>0</v>
      </c>
      <c r="X159" s="154">
        <f>W159*H159</f>
        <v>0</v>
      </c>
      <c r="AR159" s="155" t="s">
        <v>158</v>
      </c>
      <c r="AT159" s="155" t="s">
        <v>220</v>
      </c>
      <c r="AU159" s="155" t="s">
        <v>93</v>
      </c>
      <c r="AY159" s="15" t="s">
        <v>219</v>
      </c>
      <c r="BE159" s="156">
        <f>IF(O159="základní",K159,0)</f>
        <v>0</v>
      </c>
      <c r="BF159" s="156">
        <f>IF(O159="snížená",K159,0)</f>
        <v>0</v>
      </c>
      <c r="BG159" s="156">
        <f>IF(O159="zákl. přenesená",K159,0)</f>
        <v>0</v>
      </c>
      <c r="BH159" s="156">
        <f>IF(O159="sníž. přenesená",K159,0)</f>
        <v>0</v>
      </c>
      <c r="BI159" s="156">
        <f>IF(O159="nulová",K159,0)</f>
        <v>0</v>
      </c>
      <c r="BJ159" s="15" t="s">
        <v>87</v>
      </c>
      <c r="BK159" s="156">
        <f>ROUND(P159*H159,2)</f>
        <v>0</v>
      </c>
      <c r="BL159" s="15" t="s">
        <v>158</v>
      </c>
      <c r="BM159" s="155" t="s">
        <v>3094</v>
      </c>
    </row>
    <row r="160" spans="2:65" s="1" customFormat="1" ht="58.5">
      <c r="B160" s="30"/>
      <c r="D160" s="157" t="s">
        <v>226</v>
      </c>
      <c r="F160" s="158" t="s">
        <v>394</v>
      </c>
      <c r="I160" s="159"/>
      <c r="J160" s="159"/>
      <c r="M160" s="30"/>
      <c r="N160" s="160"/>
      <c r="X160" s="54"/>
      <c r="AT160" s="15" t="s">
        <v>226</v>
      </c>
      <c r="AU160" s="15" t="s">
        <v>93</v>
      </c>
    </row>
    <row r="161" spans="2:65" s="12" customFormat="1" ht="11.25">
      <c r="B161" s="161"/>
      <c r="D161" s="157" t="s">
        <v>303</v>
      </c>
      <c r="E161" s="162" t="s">
        <v>1</v>
      </c>
      <c r="F161" s="163" t="s">
        <v>830</v>
      </c>
      <c r="H161" s="164">
        <v>90</v>
      </c>
      <c r="I161" s="165"/>
      <c r="J161" s="165"/>
      <c r="M161" s="161"/>
      <c r="N161" s="166"/>
      <c r="X161" s="167"/>
      <c r="AT161" s="162" t="s">
        <v>303</v>
      </c>
      <c r="AU161" s="162" t="s">
        <v>93</v>
      </c>
      <c r="AV161" s="12" t="s">
        <v>93</v>
      </c>
      <c r="AW161" s="12" t="s">
        <v>5</v>
      </c>
      <c r="AX161" s="12" t="s">
        <v>87</v>
      </c>
      <c r="AY161" s="162" t="s">
        <v>219</v>
      </c>
    </row>
    <row r="162" spans="2:65" s="1" customFormat="1" ht="24.2" customHeight="1">
      <c r="B162" s="30"/>
      <c r="C162" s="142" t="s">
        <v>270</v>
      </c>
      <c r="D162" s="142" t="s">
        <v>220</v>
      </c>
      <c r="E162" s="143" t="s">
        <v>396</v>
      </c>
      <c r="F162" s="144" t="s">
        <v>397</v>
      </c>
      <c r="G162" s="145" t="s">
        <v>398</v>
      </c>
      <c r="H162" s="146">
        <v>275.27999999999997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0</v>
      </c>
      <c r="V162" s="153">
        <f>U162*H162</f>
        <v>0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3095</v>
      </c>
    </row>
    <row r="163" spans="2:65" s="1" customFormat="1" ht="19.5">
      <c r="B163" s="30"/>
      <c r="D163" s="157" t="s">
        <v>226</v>
      </c>
      <c r="F163" s="158" t="s">
        <v>400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3096</v>
      </c>
      <c r="H164" s="164">
        <v>275.28000000000003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24.2" customHeight="1">
      <c r="B165" s="30"/>
      <c r="C165" s="142" t="s">
        <v>9</v>
      </c>
      <c r="D165" s="142" t="s">
        <v>220</v>
      </c>
      <c r="E165" s="143" t="s">
        <v>994</v>
      </c>
      <c r="F165" s="144" t="s">
        <v>995</v>
      </c>
      <c r="G165" s="145" t="s">
        <v>353</v>
      </c>
      <c r="H165" s="146">
        <v>130.19999999999999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3097</v>
      </c>
    </row>
    <row r="166" spans="2:65" s="1" customFormat="1" ht="19.5">
      <c r="B166" s="30"/>
      <c r="D166" s="157" t="s">
        <v>226</v>
      </c>
      <c r="F166" s="158" t="s">
        <v>997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11.25">
      <c r="B167" s="161"/>
      <c r="D167" s="157" t="s">
        <v>303</v>
      </c>
      <c r="E167" s="162" t="s">
        <v>1</v>
      </c>
      <c r="F167" s="163" t="s">
        <v>3098</v>
      </c>
      <c r="H167" s="164">
        <v>130.19999999999999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87</v>
      </c>
      <c r="AY167" s="162" t="s">
        <v>219</v>
      </c>
    </row>
    <row r="168" spans="2:65" s="1" customFormat="1" ht="33" customHeight="1">
      <c r="B168" s="30"/>
      <c r="C168" s="142" t="s">
        <v>279</v>
      </c>
      <c r="D168" s="142" t="s">
        <v>220</v>
      </c>
      <c r="E168" s="143" t="s">
        <v>999</v>
      </c>
      <c r="F168" s="144" t="s">
        <v>1000</v>
      </c>
      <c r="G168" s="145" t="s">
        <v>398</v>
      </c>
      <c r="H168" s="146">
        <v>202.21899999999999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0</v>
      </c>
      <c r="V168" s="153">
        <f>U168*H168</f>
        <v>0</v>
      </c>
      <c r="W168" s="153">
        <v>0</v>
      </c>
      <c r="X168" s="154">
        <f>W168*H168</f>
        <v>0</v>
      </c>
      <c r="AR168" s="155" t="s">
        <v>158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158</v>
      </c>
      <c r="BM168" s="155" t="s">
        <v>3099</v>
      </c>
    </row>
    <row r="169" spans="2:65" s="1" customFormat="1" ht="29.25">
      <c r="B169" s="30"/>
      <c r="D169" s="157" t="s">
        <v>226</v>
      </c>
      <c r="F169" s="158" t="s">
        <v>1002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2" customFormat="1" ht="22.5">
      <c r="B170" s="161"/>
      <c r="D170" s="157" t="s">
        <v>303</v>
      </c>
      <c r="E170" s="162" t="s">
        <v>1</v>
      </c>
      <c r="F170" s="163" t="s">
        <v>3100</v>
      </c>
      <c r="H170" s="164">
        <v>228.08799999999999</v>
      </c>
      <c r="I170" s="165"/>
      <c r="J170" s="165"/>
      <c r="M170" s="161"/>
      <c r="N170" s="166"/>
      <c r="X170" s="167"/>
      <c r="AT170" s="162" t="s">
        <v>303</v>
      </c>
      <c r="AU170" s="162" t="s">
        <v>93</v>
      </c>
      <c r="AV170" s="12" t="s">
        <v>93</v>
      </c>
      <c r="AW170" s="12" t="s">
        <v>5</v>
      </c>
      <c r="AX170" s="12" t="s">
        <v>80</v>
      </c>
      <c r="AY170" s="162" t="s">
        <v>219</v>
      </c>
    </row>
    <row r="171" spans="2:65" s="12" customFormat="1" ht="11.25">
      <c r="B171" s="161"/>
      <c r="D171" s="157" t="s">
        <v>303</v>
      </c>
      <c r="E171" s="162" t="s">
        <v>1</v>
      </c>
      <c r="F171" s="163" t="s">
        <v>3101</v>
      </c>
      <c r="H171" s="164">
        <v>-25.868800000000007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80</v>
      </c>
      <c r="AY171" s="162" t="s">
        <v>219</v>
      </c>
    </row>
    <row r="172" spans="2:65" s="13" customFormat="1" ht="11.25">
      <c r="B172" s="171"/>
      <c r="D172" s="157" t="s">
        <v>303</v>
      </c>
      <c r="E172" s="172" t="s">
        <v>1</v>
      </c>
      <c r="F172" s="173" t="s">
        <v>362</v>
      </c>
      <c r="H172" s="174">
        <v>202.2192</v>
      </c>
      <c r="I172" s="175"/>
      <c r="J172" s="175"/>
      <c r="M172" s="171"/>
      <c r="N172" s="176"/>
      <c r="X172" s="177"/>
      <c r="AT172" s="172" t="s">
        <v>303</v>
      </c>
      <c r="AU172" s="172" t="s">
        <v>93</v>
      </c>
      <c r="AV172" s="13" t="s">
        <v>158</v>
      </c>
      <c r="AW172" s="13" t="s">
        <v>4</v>
      </c>
      <c r="AX172" s="13" t="s">
        <v>87</v>
      </c>
      <c r="AY172" s="172" t="s">
        <v>219</v>
      </c>
    </row>
    <row r="173" spans="2:65" s="1" customFormat="1" ht="37.9" customHeight="1">
      <c r="B173" s="30"/>
      <c r="C173" s="142" t="s">
        <v>284</v>
      </c>
      <c r="D173" s="142" t="s">
        <v>220</v>
      </c>
      <c r="E173" s="143" t="s">
        <v>428</v>
      </c>
      <c r="F173" s="144" t="s">
        <v>429</v>
      </c>
      <c r="G173" s="145" t="s">
        <v>398</v>
      </c>
      <c r="H173" s="146">
        <v>100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0</v>
      </c>
      <c r="V173" s="153">
        <f>U173*H173</f>
        <v>0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3102</v>
      </c>
    </row>
    <row r="174" spans="2:65" s="1" customFormat="1" ht="39">
      <c r="B174" s="30"/>
      <c r="D174" s="157" t="s">
        <v>226</v>
      </c>
      <c r="F174" s="158" t="s">
        <v>431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11.25">
      <c r="B175" s="161"/>
      <c r="D175" s="157" t="s">
        <v>303</v>
      </c>
      <c r="E175" s="162" t="s">
        <v>1</v>
      </c>
      <c r="F175" s="163" t="s">
        <v>390</v>
      </c>
      <c r="H175" s="164">
        <v>100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87</v>
      </c>
      <c r="AY175" s="162" t="s">
        <v>219</v>
      </c>
    </row>
    <row r="176" spans="2:65" s="1" customFormat="1" ht="33" customHeight="1">
      <c r="B176" s="30"/>
      <c r="C176" s="142" t="s">
        <v>291</v>
      </c>
      <c r="D176" s="142" t="s">
        <v>220</v>
      </c>
      <c r="E176" s="143" t="s">
        <v>1006</v>
      </c>
      <c r="F176" s="144" t="s">
        <v>1007</v>
      </c>
      <c r="G176" s="145" t="s">
        <v>398</v>
      </c>
      <c r="H176" s="146">
        <v>127.18</v>
      </c>
      <c r="I176" s="147"/>
      <c r="J176" s="147"/>
      <c r="K176" s="148">
        <f>ROUND(P176*H176,2)</f>
        <v>0</v>
      </c>
      <c r="L176" s="149"/>
      <c r="M176" s="30"/>
      <c r="N176" s="150" t="s">
        <v>1</v>
      </c>
      <c r="O176" s="151" t="s">
        <v>43</v>
      </c>
      <c r="P176" s="152">
        <f>I176+J176</f>
        <v>0</v>
      </c>
      <c r="Q176" s="152">
        <f>ROUND(I176*H176,2)</f>
        <v>0</v>
      </c>
      <c r="R176" s="152">
        <f>ROUND(J176*H176,2)</f>
        <v>0</v>
      </c>
      <c r="T176" s="153">
        <f>S176*H176</f>
        <v>0</v>
      </c>
      <c r="U176" s="153">
        <v>0</v>
      </c>
      <c r="V176" s="153">
        <f>U176*H176</f>
        <v>0</v>
      </c>
      <c r="W176" s="153">
        <v>0</v>
      </c>
      <c r="X176" s="154">
        <f>W176*H176</f>
        <v>0</v>
      </c>
      <c r="AR176" s="155" t="s">
        <v>158</v>
      </c>
      <c r="AT176" s="155" t="s">
        <v>220</v>
      </c>
      <c r="AU176" s="155" t="s">
        <v>93</v>
      </c>
      <c r="AY176" s="15" t="s">
        <v>219</v>
      </c>
      <c r="BE176" s="156">
        <f>IF(O176="základní",K176,0)</f>
        <v>0</v>
      </c>
      <c r="BF176" s="156">
        <f>IF(O176="snížená",K176,0)</f>
        <v>0</v>
      </c>
      <c r="BG176" s="156">
        <f>IF(O176="zákl. přenesená",K176,0)</f>
        <v>0</v>
      </c>
      <c r="BH176" s="156">
        <f>IF(O176="sníž. přenesená",K176,0)</f>
        <v>0</v>
      </c>
      <c r="BI176" s="156">
        <f>IF(O176="nulová",K176,0)</f>
        <v>0</v>
      </c>
      <c r="BJ176" s="15" t="s">
        <v>87</v>
      </c>
      <c r="BK176" s="156">
        <f>ROUND(P176*H176,2)</f>
        <v>0</v>
      </c>
      <c r="BL176" s="15" t="s">
        <v>158</v>
      </c>
      <c r="BM176" s="155" t="s">
        <v>3103</v>
      </c>
    </row>
    <row r="177" spans="2:65" s="1" customFormat="1" ht="29.25">
      <c r="B177" s="30"/>
      <c r="D177" s="157" t="s">
        <v>226</v>
      </c>
      <c r="F177" s="158" t="s">
        <v>1009</v>
      </c>
      <c r="I177" s="159"/>
      <c r="J177" s="159"/>
      <c r="M177" s="30"/>
      <c r="N177" s="160"/>
      <c r="X177" s="54"/>
      <c r="AT177" s="15" t="s">
        <v>226</v>
      </c>
      <c r="AU177" s="15" t="s">
        <v>93</v>
      </c>
    </row>
    <row r="178" spans="2:65" s="12" customFormat="1" ht="22.5">
      <c r="B178" s="161"/>
      <c r="D178" s="157" t="s">
        <v>303</v>
      </c>
      <c r="E178" s="162" t="s">
        <v>1</v>
      </c>
      <c r="F178" s="163" t="s">
        <v>3104</v>
      </c>
      <c r="H178" s="164">
        <v>159.50799999999998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80</v>
      </c>
      <c r="AY178" s="162" t="s">
        <v>219</v>
      </c>
    </row>
    <row r="179" spans="2:65" s="12" customFormat="1" ht="11.25">
      <c r="B179" s="161"/>
      <c r="D179" s="157" t="s">
        <v>303</v>
      </c>
      <c r="E179" s="162" t="s">
        <v>1</v>
      </c>
      <c r="F179" s="163" t="s">
        <v>3105</v>
      </c>
      <c r="H179" s="164">
        <v>-32.328000000000003</v>
      </c>
      <c r="I179" s="165"/>
      <c r="J179" s="165"/>
      <c r="M179" s="161"/>
      <c r="N179" s="166"/>
      <c r="X179" s="167"/>
      <c r="AT179" s="162" t="s">
        <v>303</v>
      </c>
      <c r="AU179" s="162" t="s">
        <v>93</v>
      </c>
      <c r="AV179" s="12" t="s">
        <v>93</v>
      </c>
      <c r="AW179" s="12" t="s">
        <v>5</v>
      </c>
      <c r="AX179" s="12" t="s">
        <v>80</v>
      </c>
      <c r="AY179" s="162" t="s">
        <v>219</v>
      </c>
    </row>
    <row r="180" spans="2:65" s="13" customFormat="1" ht="11.25">
      <c r="B180" s="171"/>
      <c r="D180" s="157" t="s">
        <v>303</v>
      </c>
      <c r="E180" s="172" t="s">
        <v>1</v>
      </c>
      <c r="F180" s="173" t="s">
        <v>362</v>
      </c>
      <c r="H180" s="174">
        <v>127.17999999999998</v>
      </c>
      <c r="I180" s="175"/>
      <c r="J180" s="175"/>
      <c r="M180" s="171"/>
      <c r="N180" s="176"/>
      <c r="X180" s="177"/>
      <c r="AT180" s="172" t="s">
        <v>303</v>
      </c>
      <c r="AU180" s="172" t="s">
        <v>93</v>
      </c>
      <c r="AV180" s="13" t="s">
        <v>158</v>
      </c>
      <c r="AW180" s="13" t="s">
        <v>4</v>
      </c>
      <c r="AX180" s="13" t="s">
        <v>87</v>
      </c>
      <c r="AY180" s="172" t="s">
        <v>219</v>
      </c>
    </row>
    <row r="181" spans="2:65" s="1" customFormat="1" ht="33" customHeight="1">
      <c r="B181" s="30"/>
      <c r="C181" s="142" t="s">
        <v>298</v>
      </c>
      <c r="D181" s="142" t="s">
        <v>220</v>
      </c>
      <c r="E181" s="143" t="s">
        <v>444</v>
      </c>
      <c r="F181" s="144" t="s">
        <v>445</v>
      </c>
      <c r="G181" s="145" t="s">
        <v>398</v>
      </c>
      <c r="H181" s="146">
        <v>22.718</v>
      </c>
      <c r="I181" s="147"/>
      <c r="J181" s="147"/>
      <c r="K181" s="148">
        <f>ROUND(P181*H181,2)</f>
        <v>0</v>
      </c>
      <c r="L181" s="149"/>
      <c r="M181" s="30"/>
      <c r="N181" s="150" t="s">
        <v>1</v>
      </c>
      <c r="O181" s="151" t="s">
        <v>43</v>
      </c>
      <c r="P181" s="152">
        <f>I181+J181</f>
        <v>0</v>
      </c>
      <c r="Q181" s="152">
        <f>ROUND(I181*H181,2)</f>
        <v>0</v>
      </c>
      <c r="R181" s="152">
        <f>ROUND(J181*H181,2)</f>
        <v>0</v>
      </c>
      <c r="T181" s="153">
        <f>S181*H181</f>
        <v>0</v>
      </c>
      <c r="U181" s="153">
        <v>0</v>
      </c>
      <c r="V181" s="153">
        <f>U181*H181</f>
        <v>0</v>
      </c>
      <c r="W181" s="153">
        <v>0</v>
      </c>
      <c r="X181" s="154">
        <f>W181*H181</f>
        <v>0</v>
      </c>
      <c r="AR181" s="155" t="s">
        <v>158</v>
      </c>
      <c r="AT181" s="155" t="s">
        <v>220</v>
      </c>
      <c r="AU181" s="155" t="s">
        <v>93</v>
      </c>
      <c r="AY181" s="15" t="s">
        <v>219</v>
      </c>
      <c r="BE181" s="156">
        <f>IF(O181="základní",K181,0)</f>
        <v>0</v>
      </c>
      <c r="BF181" s="156">
        <f>IF(O181="snížená",K181,0)</f>
        <v>0</v>
      </c>
      <c r="BG181" s="156">
        <f>IF(O181="zákl. přenesená",K181,0)</f>
        <v>0</v>
      </c>
      <c r="BH181" s="156">
        <f>IF(O181="sníž. přenesená",K181,0)</f>
        <v>0</v>
      </c>
      <c r="BI181" s="156">
        <f>IF(O181="nulová",K181,0)</f>
        <v>0</v>
      </c>
      <c r="BJ181" s="15" t="s">
        <v>87</v>
      </c>
      <c r="BK181" s="156">
        <f>ROUND(P181*H181,2)</f>
        <v>0</v>
      </c>
      <c r="BL181" s="15" t="s">
        <v>158</v>
      </c>
      <c r="BM181" s="155" t="s">
        <v>3106</v>
      </c>
    </row>
    <row r="182" spans="2:65" s="1" customFormat="1" ht="29.25">
      <c r="B182" s="30"/>
      <c r="D182" s="157" t="s">
        <v>226</v>
      </c>
      <c r="F182" s="158" t="s">
        <v>447</v>
      </c>
      <c r="I182" s="159"/>
      <c r="J182" s="159"/>
      <c r="M182" s="30"/>
      <c r="N182" s="160"/>
      <c r="X182" s="54"/>
      <c r="AT182" s="15" t="s">
        <v>226</v>
      </c>
      <c r="AU182" s="15" t="s">
        <v>93</v>
      </c>
    </row>
    <row r="183" spans="2:65" s="12" customFormat="1" ht="22.5">
      <c r="B183" s="161"/>
      <c r="D183" s="157" t="s">
        <v>303</v>
      </c>
      <c r="E183" s="162" t="s">
        <v>1</v>
      </c>
      <c r="F183" s="163" t="s">
        <v>3107</v>
      </c>
      <c r="H183" s="164">
        <v>25.950800000000001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80</v>
      </c>
      <c r="AY183" s="162" t="s">
        <v>219</v>
      </c>
    </row>
    <row r="184" spans="2:65" s="12" customFormat="1" ht="11.25">
      <c r="B184" s="161"/>
      <c r="D184" s="157" t="s">
        <v>303</v>
      </c>
      <c r="E184" s="162" t="s">
        <v>1</v>
      </c>
      <c r="F184" s="163" t="s">
        <v>3108</v>
      </c>
      <c r="H184" s="164">
        <v>-3.2328000000000006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80</v>
      </c>
      <c r="AY184" s="162" t="s">
        <v>219</v>
      </c>
    </row>
    <row r="185" spans="2:65" s="13" customFormat="1" ht="11.25">
      <c r="B185" s="171"/>
      <c r="D185" s="157" t="s">
        <v>303</v>
      </c>
      <c r="E185" s="172" t="s">
        <v>1</v>
      </c>
      <c r="F185" s="173" t="s">
        <v>362</v>
      </c>
      <c r="H185" s="174">
        <v>22.718</v>
      </c>
      <c r="I185" s="175"/>
      <c r="J185" s="175"/>
      <c r="M185" s="171"/>
      <c r="N185" s="176"/>
      <c r="X185" s="177"/>
      <c r="AT185" s="172" t="s">
        <v>303</v>
      </c>
      <c r="AU185" s="172" t="s">
        <v>93</v>
      </c>
      <c r="AV185" s="13" t="s">
        <v>158</v>
      </c>
      <c r="AW185" s="13" t="s">
        <v>4</v>
      </c>
      <c r="AX185" s="13" t="s">
        <v>87</v>
      </c>
      <c r="AY185" s="172" t="s">
        <v>219</v>
      </c>
    </row>
    <row r="186" spans="2:65" s="1" customFormat="1" ht="33" customHeight="1">
      <c r="B186" s="30"/>
      <c r="C186" s="142" t="s">
        <v>306</v>
      </c>
      <c r="D186" s="142" t="s">
        <v>220</v>
      </c>
      <c r="E186" s="143" t="s">
        <v>450</v>
      </c>
      <c r="F186" s="144" t="s">
        <v>451</v>
      </c>
      <c r="G186" s="145" t="s">
        <v>398</v>
      </c>
      <c r="H186" s="146">
        <v>22.718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3109</v>
      </c>
    </row>
    <row r="187" spans="2:65" s="1" customFormat="1" ht="29.25">
      <c r="B187" s="30"/>
      <c r="D187" s="157" t="s">
        <v>226</v>
      </c>
      <c r="F187" s="158" t="s">
        <v>453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3107</v>
      </c>
      <c r="H188" s="164">
        <v>25.950800000000001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3108</v>
      </c>
      <c r="H189" s="164">
        <v>-3.2328000000000006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22.718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24.2" customHeight="1">
      <c r="B191" s="30"/>
      <c r="C191" s="142" t="s">
        <v>313</v>
      </c>
      <c r="D191" s="142" t="s">
        <v>220</v>
      </c>
      <c r="E191" s="143" t="s">
        <v>513</v>
      </c>
      <c r="F191" s="144" t="s">
        <v>514</v>
      </c>
      <c r="G191" s="145" t="s">
        <v>398</v>
      </c>
      <c r="H191" s="146">
        <v>817.84799999999996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3110</v>
      </c>
    </row>
    <row r="192" spans="2:65" s="1" customFormat="1" ht="39">
      <c r="B192" s="30"/>
      <c r="D192" s="157" t="s">
        <v>226</v>
      </c>
      <c r="F192" s="158" t="s">
        <v>516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3111</v>
      </c>
      <c r="H193" s="164">
        <v>934.22879999999998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3112</v>
      </c>
      <c r="H194" s="164">
        <v>-116.38080000000001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3" customFormat="1" ht="11.25">
      <c r="B195" s="171"/>
      <c r="D195" s="157" t="s">
        <v>303</v>
      </c>
      <c r="E195" s="172" t="s">
        <v>1</v>
      </c>
      <c r="F195" s="173" t="s">
        <v>362</v>
      </c>
      <c r="H195" s="174">
        <v>817.84799999999996</v>
      </c>
      <c r="I195" s="175"/>
      <c r="J195" s="175"/>
      <c r="M195" s="171"/>
      <c r="N195" s="176"/>
      <c r="X195" s="177"/>
      <c r="AT195" s="172" t="s">
        <v>303</v>
      </c>
      <c r="AU195" s="172" t="s">
        <v>93</v>
      </c>
      <c r="AV195" s="13" t="s">
        <v>158</v>
      </c>
      <c r="AW195" s="13" t="s">
        <v>4</v>
      </c>
      <c r="AX195" s="13" t="s">
        <v>87</v>
      </c>
      <c r="AY195" s="172" t="s">
        <v>219</v>
      </c>
    </row>
    <row r="196" spans="2:65" s="1" customFormat="1" ht="24.2" customHeight="1">
      <c r="B196" s="30"/>
      <c r="C196" s="142" t="s">
        <v>318</v>
      </c>
      <c r="D196" s="142" t="s">
        <v>220</v>
      </c>
      <c r="E196" s="143" t="s">
        <v>521</v>
      </c>
      <c r="F196" s="144" t="s">
        <v>522</v>
      </c>
      <c r="G196" s="145" t="s">
        <v>398</v>
      </c>
      <c r="H196" s="146">
        <v>90.872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3113</v>
      </c>
    </row>
    <row r="197" spans="2:65" s="1" customFormat="1" ht="39">
      <c r="B197" s="30"/>
      <c r="D197" s="157" t="s">
        <v>226</v>
      </c>
      <c r="F197" s="158" t="s">
        <v>524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3114</v>
      </c>
      <c r="H198" s="164">
        <v>103.8032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3115</v>
      </c>
      <c r="H199" s="164">
        <v>-12.931200000000002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90.872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3" customHeight="1">
      <c r="B201" s="30"/>
      <c r="C201" s="142" t="s">
        <v>323</v>
      </c>
      <c r="D201" s="142" t="s">
        <v>220</v>
      </c>
      <c r="E201" s="143" t="s">
        <v>529</v>
      </c>
      <c r="F201" s="144" t="s">
        <v>530</v>
      </c>
      <c r="G201" s="145" t="s">
        <v>398</v>
      </c>
      <c r="H201" s="146">
        <v>817.84799999999996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3116</v>
      </c>
    </row>
    <row r="202" spans="2:65" s="1" customFormat="1" ht="39">
      <c r="B202" s="30"/>
      <c r="D202" s="157" t="s">
        <v>226</v>
      </c>
      <c r="F202" s="158" t="s">
        <v>532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22.5">
      <c r="B203" s="161"/>
      <c r="D203" s="157" t="s">
        <v>303</v>
      </c>
      <c r="E203" s="162" t="s">
        <v>1</v>
      </c>
      <c r="F203" s="163" t="s">
        <v>3111</v>
      </c>
      <c r="H203" s="164">
        <v>934.22879999999998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3112</v>
      </c>
      <c r="H204" s="164">
        <v>-116.38080000000001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3" customFormat="1" ht="11.25">
      <c r="B205" s="171"/>
      <c r="D205" s="157" t="s">
        <v>303</v>
      </c>
      <c r="E205" s="172" t="s">
        <v>1</v>
      </c>
      <c r="F205" s="173" t="s">
        <v>362</v>
      </c>
      <c r="H205" s="174">
        <v>817.84799999999996</v>
      </c>
      <c r="I205" s="175"/>
      <c r="J205" s="175"/>
      <c r="M205" s="171"/>
      <c r="N205" s="176"/>
      <c r="X205" s="177"/>
      <c r="AT205" s="172" t="s">
        <v>303</v>
      </c>
      <c r="AU205" s="172" t="s">
        <v>93</v>
      </c>
      <c r="AV205" s="13" t="s">
        <v>158</v>
      </c>
      <c r="AW205" s="13" t="s">
        <v>4</v>
      </c>
      <c r="AX205" s="13" t="s">
        <v>87</v>
      </c>
      <c r="AY205" s="172" t="s">
        <v>219</v>
      </c>
    </row>
    <row r="206" spans="2:65" s="1" customFormat="1" ht="33" customHeight="1">
      <c r="B206" s="30"/>
      <c r="C206" s="142" t="s">
        <v>8</v>
      </c>
      <c r="D206" s="142" t="s">
        <v>220</v>
      </c>
      <c r="E206" s="143" t="s">
        <v>534</v>
      </c>
      <c r="F206" s="144" t="s">
        <v>535</v>
      </c>
      <c r="G206" s="145" t="s">
        <v>398</v>
      </c>
      <c r="H206" s="146">
        <v>90.872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3117</v>
      </c>
    </row>
    <row r="207" spans="2:65" s="1" customFormat="1" ht="39">
      <c r="B207" s="30"/>
      <c r="D207" s="157" t="s">
        <v>226</v>
      </c>
      <c r="F207" s="158" t="s">
        <v>537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22.5">
      <c r="B208" s="161"/>
      <c r="D208" s="157" t="s">
        <v>303</v>
      </c>
      <c r="E208" s="162" t="s">
        <v>1</v>
      </c>
      <c r="F208" s="163" t="s">
        <v>3114</v>
      </c>
      <c r="H208" s="164">
        <v>103.8032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80</v>
      </c>
      <c r="AY208" s="162" t="s">
        <v>219</v>
      </c>
    </row>
    <row r="209" spans="2:65" s="12" customFormat="1" ht="11.25">
      <c r="B209" s="161"/>
      <c r="D209" s="157" t="s">
        <v>303</v>
      </c>
      <c r="E209" s="162" t="s">
        <v>1</v>
      </c>
      <c r="F209" s="163" t="s">
        <v>3115</v>
      </c>
      <c r="H209" s="164">
        <v>-12.931200000000002</v>
      </c>
      <c r="I209" s="165"/>
      <c r="J209" s="165"/>
      <c r="M209" s="161"/>
      <c r="N209" s="166"/>
      <c r="X209" s="167"/>
      <c r="AT209" s="162" t="s">
        <v>303</v>
      </c>
      <c r="AU209" s="162" t="s">
        <v>93</v>
      </c>
      <c r="AV209" s="12" t="s">
        <v>93</v>
      </c>
      <c r="AW209" s="12" t="s">
        <v>5</v>
      </c>
      <c r="AX209" s="12" t="s">
        <v>80</v>
      </c>
      <c r="AY209" s="162" t="s">
        <v>219</v>
      </c>
    </row>
    <row r="210" spans="2:65" s="13" customFormat="1" ht="11.25">
      <c r="B210" s="171"/>
      <c r="D210" s="157" t="s">
        <v>303</v>
      </c>
      <c r="E210" s="172" t="s">
        <v>1</v>
      </c>
      <c r="F210" s="173" t="s">
        <v>362</v>
      </c>
      <c r="H210" s="174">
        <v>90.872</v>
      </c>
      <c r="I210" s="175"/>
      <c r="J210" s="175"/>
      <c r="M210" s="171"/>
      <c r="N210" s="176"/>
      <c r="X210" s="177"/>
      <c r="AT210" s="172" t="s">
        <v>303</v>
      </c>
      <c r="AU210" s="172" t="s">
        <v>93</v>
      </c>
      <c r="AV210" s="13" t="s">
        <v>158</v>
      </c>
      <c r="AW210" s="13" t="s">
        <v>4</v>
      </c>
      <c r="AX210" s="13" t="s">
        <v>87</v>
      </c>
      <c r="AY210" s="172" t="s">
        <v>219</v>
      </c>
    </row>
    <row r="211" spans="2:65" s="1" customFormat="1" ht="37.9" customHeight="1">
      <c r="B211" s="30"/>
      <c r="C211" s="142" t="s">
        <v>464</v>
      </c>
      <c r="D211" s="142" t="s">
        <v>220</v>
      </c>
      <c r="E211" s="143" t="s">
        <v>539</v>
      </c>
      <c r="F211" s="144" t="s">
        <v>540</v>
      </c>
      <c r="G211" s="145" t="s">
        <v>398</v>
      </c>
      <c r="H211" s="146">
        <v>169.233</v>
      </c>
      <c r="I211" s="147"/>
      <c r="J211" s="147"/>
      <c r="K211" s="148">
        <f>ROUND(P211*H211,2)</f>
        <v>0</v>
      </c>
      <c r="L211" s="149"/>
      <c r="M211" s="30"/>
      <c r="N211" s="150" t="s">
        <v>1</v>
      </c>
      <c r="O211" s="151" t="s">
        <v>43</v>
      </c>
      <c r="P211" s="152">
        <f>I211+J211</f>
        <v>0</v>
      </c>
      <c r="Q211" s="152">
        <f>ROUND(I211*H211,2)</f>
        <v>0</v>
      </c>
      <c r="R211" s="152">
        <f>ROUND(J211*H211,2)</f>
        <v>0</v>
      </c>
      <c r="T211" s="153">
        <f>S211*H211</f>
        <v>0</v>
      </c>
      <c r="U211" s="153">
        <v>0</v>
      </c>
      <c r="V211" s="153">
        <f>U211*H211</f>
        <v>0</v>
      </c>
      <c r="W211" s="153">
        <v>0</v>
      </c>
      <c r="X211" s="154">
        <f>W211*H211</f>
        <v>0</v>
      </c>
      <c r="AR211" s="155" t="s">
        <v>158</v>
      </c>
      <c r="AT211" s="155" t="s">
        <v>220</v>
      </c>
      <c r="AU211" s="155" t="s">
        <v>93</v>
      </c>
      <c r="AY211" s="15" t="s">
        <v>219</v>
      </c>
      <c r="BE211" s="156">
        <f>IF(O211="základní",K211,0)</f>
        <v>0</v>
      </c>
      <c r="BF211" s="156">
        <f>IF(O211="snížená",K211,0)</f>
        <v>0</v>
      </c>
      <c r="BG211" s="156">
        <f>IF(O211="zákl. přenesená",K211,0)</f>
        <v>0</v>
      </c>
      <c r="BH211" s="156">
        <f>IF(O211="sníž. přenesená",K211,0)</f>
        <v>0</v>
      </c>
      <c r="BI211" s="156">
        <f>IF(O211="nulová",K211,0)</f>
        <v>0</v>
      </c>
      <c r="BJ211" s="15" t="s">
        <v>87</v>
      </c>
      <c r="BK211" s="156">
        <f>ROUND(P211*H211,2)</f>
        <v>0</v>
      </c>
      <c r="BL211" s="15" t="s">
        <v>158</v>
      </c>
      <c r="BM211" s="155" t="s">
        <v>3118</v>
      </c>
    </row>
    <row r="212" spans="2:65" s="1" customFormat="1" ht="39">
      <c r="B212" s="30"/>
      <c r="D212" s="157" t="s">
        <v>226</v>
      </c>
      <c r="F212" s="158" t="s">
        <v>542</v>
      </c>
      <c r="I212" s="159"/>
      <c r="J212" s="159"/>
      <c r="M212" s="30"/>
      <c r="N212" s="160"/>
      <c r="X212" s="54"/>
      <c r="AT212" s="15" t="s">
        <v>226</v>
      </c>
      <c r="AU212" s="15" t="s">
        <v>93</v>
      </c>
    </row>
    <row r="213" spans="2:65" s="12" customFormat="1" ht="11.25">
      <c r="B213" s="161"/>
      <c r="D213" s="157" t="s">
        <v>303</v>
      </c>
      <c r="E213" s="162" t="s">
        <v>1</v>
      </c>
      <c r="F213" s="163" t="s">
        <v>3119</v>
      </c>
      <c r="H213" s="164">
        <v>169.233</v>
      </c>
      <c r="I213" s="165"/>
      <c r="J213" s="165"/>
      <c r="M213" s="161"/>
      <c r="N213" s="166"/>
      <c r="X213" s="167"/>
      <c r="AT213" s="162" t="s">
        <v>303</v>
      </c>
      <c r="AU213" s="162" t="s">
        <v>93</v>
      </c>
      <c r="AV213" s="12" t="s">
        <v>93</v>
      </c>
      <c r="AW213" s="12" t="s">
        <v>5</v>
      </c>
      <c r="AX213" s="12" t="s">
        <v>87</v>
      </c>
      <c r="AY213" s="162" t="s">
        <v>219</v>
      </c>
    </row>
    <row r="214" spans="2:65" s="1" customFormat="1" ht="37.9" customHeight="1">
      <c r="B214" s="30"/>
      <c r="C214" s="142" t="s">
        <v>470</v>
      </c>
      <c r="D214" s="142" t="s">
        <v>220</v>
      </c>
      <c r="E214" s="143" t="s">
        <v>545</v>
      </c>
      <c r="F214" s="144" t="s">
        <v>546</v>
      </c>
      <c r="G214" s="145" t="s">
        <v>398</v>
      </c>
      <c r="H214" s="146">
        <v>42.363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3120</v>
      </c>
    </row>
    <row r="215" spans="2:65" s="1" customFormat="1" ht="39">
      <c r="B215" s="30"/>
      <c r="D215" s="157" t="s">
        <v>226</v>
      </c>
      <c r="F215" s="158" t="s">
        <v>548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" customFormat="1" ht="24.2" customHeight="1">
      <c r="B216" s="30"/>
      <c r="C216" s="142" t="s">
        <v>474</v>
      </c>
      <c r="D216" s="142" t="s">
        <v>220</v>
      </c>
      <c r="E216" s="143" t="s">
        <v>1043</v>
      </c>
      <c r="F216" s="144" t="s">
        <v>1044</v>
      </c>
      <c r="G216" s="145" t="s">
        <v>398</v>
      </c>
      <c r="H216" s="146">
        <v>817.84799999999996</v>
      </c>
      <c r="I216" s="147"/>
      <c r="J216" s="147"/>
      <c r="K216" s="148">
        <f>ROUND(P216*H216,2)</f>
        <v>0</v>
      </c>
      <c r="L216" s="149"/>
      <c r="M216" s="30"/>
      <c r="N216" s="150" t="s">
        <v>1</v>
      </c>
      <c r="O216" s="151" t="s">
        <v>43</v>
      </c>
      <c r="P216" s="152">
        <f>I216+J216</f>
        <v>0</v>
      </c>
      <c r="Q216" s="152">
        <f>ROUND(I216*H216,2)</f>
        <v>0</v>
      </c>
      <c r="R216" s="152">
        <f>ROUND(J216*H216,2)</f>
        <v>0</v>
      </c>
      <c r="T216" s="153">
        <f>S216*H216</f>
        <v>0</v>
      </c>
      <c r="U216" s="153">
        <v>0</v>
      </c>
      <c r="V216" s="153">
        <f>U216*H216</f>
        <v>0</v>
      </c>
      <c r="W216" s="153">
        <v>0</v>
      </c>
      <c r="X216" s="154">
        <f>W216*H216</f>
        <v>0</v>
      </c>
      <c r="AR216" s="155" t="s">
        <v>158</v>
      </c>
      <c r="AT216" s="155" t="s">
        <v>220</v>
      </c>
      <c r="AU216" s="155" t="s">
        <v>93</v>
      </c>
      <c r="AY216" s="15" t="s">
        <v>219</v>
      </c>
      <c r="BE216" s="156">
        <f>IF(O216="základní",K216,0)</f>
        <v>0</v>
      </c>
      <c r="BF216" s="156">
        <f>IF(O216="snížená",K216,0)</f>
        <v>0</v>
      </c>
      <c r="BG216" s="156">
        <f>IF(O216="zákl. přenesená",K216,0)</f>
        <v>0</v>
      </c>
      <c r="BH216" s="156">
        <f>IF(O216="sníž. přenesená",K216,0)</f>
        <v>0</v>
      </c>
      <c r="BI216" s="156">
        <f>IF(O216="nulová",K216,0)</f>
        <v>0</v>
      </c>
      <c r="BJ216" s="15" t="s">
        <v>87</v>
      </c>
      <c r="BK216" s="156">
        <f>ROUND(P216*H216,2)</f>
        <v>0</v>
      </c>
      <c r="BL216" s="15" t="s">
        <v>158</v>
      </c>
      <c r="BM216" s="155" t="s">
        <v>3121</v>
      </c>
    </row>
    <row r="217" spans="2:65" s="1" customFormat="1" ht="29.25">
      <c r="B217" s="30"/>
      <c r="D217" s="157" t="s">
        <v>226</v>
      </c>
      <c r="F217" s="158" t="s">
        <v>1046</v>
      </c>
      <c r="I217" s="159"/>
      <c r="J217" s="159"/>
      <c r="M217" s="30"/>
      <c r="N217" s="160"/>
      <c r="X217" s="54"/>
      <c r="AT217" s="15" t="s">
        <v>226</v>
      </c>
      <c r="AU217" s="15" t="s">
        <v>93</v>
      </c>
    </row>
    <row r="218" spans="2:65" s="12" customFormat="1" ht="22.5">
      <c r="B218" s="161"/>
      <c r="D218" s="157" t="s">
        <v>303</v>
      </c>
      <c r="E218" s="162" t="s">
        <v>1</v>
      </c>
      <c r="F218" s="163" t="s">
        <v>3122</v>
      </c>
      <c r="H218" s="164">
        <v>934.22879999999998</v>
      </c>
      <c r="I218" s="165"/>
      <c r="J218" s="165"/>
      <c r="M218" s="161"/>
      <c r="N218" s="166"/>
      <c r="X218" s="167"/>
      <c r="AT218" s="162" t="s">
        <v>303</v>
      </c>
      <c r="AU218" s="162" t="s">
        <v>93</v>
      </c>
      <c r="AV218" s="12" t="s">
        <v>93</v>
      </c>
      <c r="AW218" s="12" t="s">
        <v>5</v>
      </c>
      <c r="AX218" s="12" t="s">
        <v>80</v>
      </c>
      <c r="AY218" s="162" t="s">
        <v>219</v>
      </c>
    </row>
    <row r="219" spans="2:65" s="12" customFormat="1" ht="11.25">
      <c r="B219" s="161"/>
      <c r="D219" s="157" t="s">
        <v>303</v>
      </c>
      <c r="E219" s="162" t="s">
        <v>1</v>
      </c>
      <c r="F219" s="163" t="s">
        <v>3112</v>
      </c>
      <c r="H219" s="164">
        <v>-116.38080000000001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80</v>
      </c>
      <c r="AY219" s="162" t="s">
        <v>219</v>
      </c>
    </row>
    <row r="220" spans="2:65" s="13" customFormat="1" ht="11.25">
      <c r="B220" s="171"/>
      <c r="D220" s="157" t="s">
        <v>303</v>
      </c>
      <c r="E220" s="172" t="s">
        <v>1</v>
      </c>
      <c r="F220" s="173" t="s">
        <v>362</v>
      </c>
      <c r="H220" s="174">
        <v>817.84799999999996</v>
      </c>
      <c r="I220" s="175"/>
      <c r="J220" s="175"/>
      <c r="M220" s="171"/>
      <c r="N220" s="176"/>
      <c r="X220" s="177"/>
      <c r="AT220" s="172" t="s">
        <v>303</v>
      </c>
      <c r="AU220" s="172" t="s">
        <v>93</v>
      </c>
      <c r="AV220" s="13" t="s">
        <v>158</v>
      </c>
      <c r="AW220" s="13" t="s">
        <v>4</v>
      </c>
      <c r="AX220" s="13" t="s">
        <v>87</v>
      </c>
      <c r="AY220" s="172" t="s">
        <v>219</v>
      </c>
    </row>
    <row r="221" spans="2:65" s="1" customFormat="1" ht="24.2" customHeight="1">
      <c r="B221" s="30"/>
      <c r="C221" s="142" t="s">
        <v>480</v>
      </c>
      <c r="D221" s="142" t="s">
        <v>220</v>
      </c>
      <c r="E221" s="143" t="s">
        <v>550</v>
      </c>
      <c r="F221" s="144" t="s">
        <v>551</v>
      </c>
      <c r="G221" s="145" t="s">
        <v>398</v>
      </c>
      <c r="H221" s="146">
        <v>90.872</v>
      </c>
      <c r="I221" s="147"/>
      <c r="J221" s="147"/>
      <c r="K221" s="148">
        <f>ROUND(P221*H221,2)</f>
        <v>0</v>
      </c>
      <c r="L221" s="149"/>
      <c r="M221" s="30"/>
      <c r="N221" s="150" t="s">
        <v>1</v>
      </c>
      <c r="O221" s="151" t="s">
        <v>43</v>
      </c>
      <c r="P221" s="152">
        <f>I221+J221</f>
        <v>0</v>
      </c>
      <c r="Q221" s="152">
        <f>ROUND(I221*H221,2)</f>
        <v>0</v>
      </c>
      <c r="R221" s="152">
        <f>ROUND(J221*H221,2)</f>
        <v>0</v>
      </c>
      <c r="T221" s="153">
        <f>S221*H221</f>
        <v>0</v>
      </c>
      <c r="U221" s="153">
        <v>0</v>
      </c>
      <c r="V221" s="153">
        <f>U221*H221</f>
        <v>0</v>
      </c>
      <c r="W221" s="153">
        <v>0</v>
      </c>
      <c r="X221" s="154">
        <f>W221*H221</f>
        <v>0</v>
      </c>
      <c r="AR221" s="155" t="s">
        <v>158</v>
      </c>
      <c r="AT221" s="155" t="s">
        <v>220</v>
      </c>
      <c r="AU221" s="155" t="s">
        <v>93</v>
      </c>
      <c r="AY221" s="15" t="s">
        <v>219</v>
      </c>
      <c r="BE221" s="156">
        <f>IF(O221="základní",K221,0)</f>
        <v>0</v>
      </c>
      <c r="BF221" s="156">
        <f>IF(O221="snížená",K221,0)</f>
        <v>0</v>
      </c>
      <c r="BG221" s="156">
        <f>IF(O221="zákl. přenesená",K221,0)</f>
        <v>0</v>
      </c>
      <c r="BH221" s="156">
        <f>IF(O221="sníž. přenesená",K221,0)</f>
        <v>0</v>
      </c>
      <c r="BI221" s="156">
        <f>IF(O221="nulová",K221,0)</f>
        <v>0</v>
      </c>
      <c r="BJ221" s="15" t="s">
        <v>87</v>
      </c>
      <c r="BK221" s="156">
        <f>ROUND(P221*H221,2)</f>
        <v>0</v>
      </c>
      <c r="BL221" s="15" t="s">
        <v>158</v>
      </c>
      <c r="BM221" s="155" t="s">
        <v>3123</v>
      </c>
    </row>
    <row r="222" spans="2:65" s="1" customFormat="1" ht="29.25">
      <c r="B222" s="30"/>
      <c r="D222" s="157" t="s">
        <v>226</v>
      </c>
      <c r="F222" s="158" t="s">
        <v>553</v>
      </c>
      <c r="I222" s="159"/>
      <c r="J222" s="159"/>
      <c r="M222" s="30"/>
      <c r="N222" s="160"/>
      <c r="X222" s="54"/>
      <c r="AT222" s="15" t="s">
        <v>226</v>
      </c>
      <c r="AU222" s="15" t="s">
        <v>93</v>
      </c>
    </row>
    <row r="223" spans="2:65" s="12" customFormat="1" ht="22.5">
      <c r="B223" s="161"/>
      <c r="D223" s="157" t="s">
        <v>303</v>
      </c>
      <c r="E223" s="162" t="s">
        <v>1</v>
      </c>
      <c r="F223" s="163" t="s">
        <v>3114</v>
      </c>
      <c r="H223" s="164">
        <v>103.8032</v>
      </c>
      <c r="I223" s="165"/>
      <c r="J223" s="165"/>
      <c r="M223" s="161"/>
      <c r="N223" s="166"/>
      <c r="X223" s="167"/>
      <c r="AT223" s="162" t="s">
        <v>303</v>
      </c>
      <c r="AU223" s="162" t="s">
        <v>93</v>
      </c>
      <c r="AV223" s="12" t="s">
        <v>93</v>
      </c>
      <c r="AW223" s="12" t="s">
        <v>5</v>
      </c>
      <c r="AX223" s="12" t="s">
        <v>80</v>
      </c>
      <c r="AY223" s="162" t="s">
        <v>219</v>
      </c>
    </row>
    <row r="224" spans="2:65" s="12" customFormat="1" ht="11.25">
      <c r="B224" s="161"/>
      <c r="D224" s="157" t="s">
        <v>303</v>
      </c>
      <c r="E224" s="162" t="s">
        <v>1</v>
      </c>
      <c r="F224" s="163" t="s">
        <v>3115</v>
      </c>
      <c r="H224" s="164">
        <v>-12.931200000000002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80</v>
      </c>
      <c r="AY224" s="162" t="s">
        <v>219</v>
      </c>
    </row>
    <row r="225" spans="2:65" s="13" customFormat="1" ht="11.25">
      <c r="B225" s="171"/>
      <c r="D225" s="157" t="s">
        <v>303</v>
      </c>
      <c r="E225" s="172" t="s">
        <v>1</v>
      </c>
      <c r="F225" s="173" t="s">
        <v>362</v>
      </c>
      <c r="H225" s="174">
        <v>90.872</v>
      </c>
      <c r="I225" s="175"/>
      <c r="J225" s="175"/>
      <c r="M225" s="171"/>
      <c r="N225" s="176"/>
      <c r="X225" s="177"/>
      <c r="AT225" s="172" t="s">
        <v>303</v>
      </c>
      <c r="AU225" s="172" t="s">
        <v>93</v>
      </c>
      <c r="AV225" s="13" t="s">
        <v>158</v>
      </c>
      <c r="AW225" s="13" t="s">
        <v>4</v>
      </c>
      <c r="AX225" s="13" t="s">
        <v>87</v>
      </c>
      <c r="AY225" s="172" t="s">
        <v>219</v>
      </c>
    </row>
    <row r="226" spans="2:65" s="1" customFormat="1" ht="16.5" customHeight="1">
      <c r="B226" s="30"/>
      <c r="C226" s="142" t="s">
        <v>485</v>
      </c>
      <c r="D226" s="142" t="s">
        <v>220</v>
      </c>
      <c r="E226" s="143" t="s">
        <v>556</v>
      </c>
      <c r="F226" s="144" t="s">
        <v>557</v>
      </c>
      <c r="G226" s="145" t="s">
        <v>398</v>
      </c>
      <c r="H226" s="146">
        <v>211.596</v>
      </c>
      <c r="I226" s="147"/>
      <c r="J226" s="147"/>
      <c r="K226" s="148">
        <f>ROUND(P226*H226,2)</f>
        <v>0</v>
      </c>
      <c r="L226" s="149"/>
      <c r="M226" s="30"/>
      <c r="N226" s="150" t="s">
        <v>1</v>
      </c>
      <c r="O226" s="151" t="s">
        <v>43</v>
      </c>
      <c r="P226" s="152">
        <f>I226+J226</f>
        <v>0</v>
      </c>
      <c r="Q226" s="152">
        <f>ROUND(I226*H226,2)</f>
        <v>0</v>
      </c>
      <c r="R226" s="152">
        <f>ROUND(J226*H226,2)</f>
        <v>0</v>
      </c>
      <c r="T226" s="153">
        <f>S226*H226</f>
        <v>0</v>
      </c>
      <c r="U226" s="153">
        <v>0</v>
      </c>
      <c r="V226" s="153">
        <f>U226*H226</f>
        <v>0</v>
      </c>
      <c r="W226" s="153">
        <v>0</v>
      </c>
      <c r="X226" s="154">
        <f>W226*H226</f>
        <v>0</v>
      </c>
      <c r="AR226" s="155" t="s">
        <v>158</v>
      </c>
      <c r="AT226" s="155" t="s">
        <v>220</v>
      </c>
      <c r="AU226" s="155" t="s">
        <v>93</v>
      </c>
      <c r="AY226" s="15" t="s">
        <v>219</v>
      </c>
      <c r="BE226" s="156">
        <f>IF(O226="základní",K226,0)</f>
        <v>0</v>
      </c>
      <c r="BF226" s="156">
        <f>IF(O226="snížená",K226,0)</f>
        <v>0</v>
      </c>
      <c r="BG226" s="156">
        <f>IF(O226="zákl. přenesená",K226,0)</f>
        <v>0</v>
      </c>
      <c r="BH226" s="156">
        <f>IF(O226="sníž. přenesená",K226,0)</f>
        <v>0</v>
      </c>
      <c r="BI226" s="156">
        <f>IF(O226="nulová",K226,0)</f>
        <v>0</v>
      </c>
      <c r="BJ226" s="15" t="s">
        <v>87</v>
      </c>
      <c r="BK226" s="156">
        <f>ROUND(P226*H226,2)</f>
        <v>0</v>
      </c>
      <c r="BL226" s="15" t="s">
        <v>158</v>
      </c>
      <c r="BM226" s="155" t="s">
        <v>3124</v>
      </c>
    </row>
    <row r="227" spans="2:65" s="1" customFormat="1" ht="19.5">
      <c r="B227" s="30"/>
      <c r="D227" s="157" t="s">
        <v>226</v>
      </c>
      <c r="F227" s="158" t="s">
        <v>559</v>
      </c>
      <c r="I227" s="159"/>
      <c r="J227" s="159"/>
      <c r="M227" s="30"/>
      <c r="N227" s="160"/>
      <c r="X227" s="54"/>
      <c r="AT227" s="15" t="s">
        <v>226</v>
      </c>
      <c r="AU227" s="15" t="s">
        <v>93</v>
      </c>
    </row>
    <row r="228" spans="2:65" s="12" customFormat="1" ht="11.25">
      <c r="B228" s="161"/>
      <c r="D228" s="157" t="s">
        <v>303</v>
      </c>
      <c r="E228" s="162" t="s">
        <v>1</v>
      </c>
      <c r="F228" s="163" t="s">
        <v>3125</v>
      </c>
      <c r="H228" s="164">
        <v>149.39600000000002</v>
      </c>
      <c r="I228" s="165"/>
      <c r="J228" s="165"/>
      <c r="M228" s="161"/>
      <c r="N228" s="166"/>
      <c r="X228" s="167"/>
      <c r="AT228" s="162" t="s">
        <v>303</v>
      </c>
      <c r="AU228" s="162" t="s">
        <v>93</v>
      </c>
      <c r="AV228" s="12" t="s">
        <v>93</v>
      </c>
      <c r="AW228" s="12" t="s">
        <v>5</v>
      </c>
      <c r="AX228" s="12" t="s">
        <v>80</v>
      </c>
      <c r="AY228" s="162" t="s">
        <v>219</v>
      </c>
    </row>
    <row r="229" spans="2:65" s="12" customFormat="1" ht="11.25">
      <c r="B229" s="161"/>
      <c r="D229" s="157" t="s">
        <v>303</v>
      </c>
      <c r="E229" s="162" t="s">
        <v>1</v>
      </c>
      <c r="F229" s="163" t="s">
        <v>3126</v>
      </c>
      <c r="H229" s="164">
        <v>62.2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80</v>
      </c>
      <c r="AY229" s="162" t="s">
        <v>219</v>
      </c>
    </row>
    <row r="230" spans="2:65" s="13" customFormat="1" ht="11.25">
      <c r="B230" s="171"/>
      <c r="D230" s="157" t="s">
        <v>303</v>
      </c>
      <c r="E230" s="172" t="s">
        <v>1</v>
      </c>
      <c r="F230" s="173" t="s">
        <v>362</v>
      </c>
      <c r="H230" s="174">
        <v>211.596</v>
      </c>
      <c r="I230" s="175"/>
      <c r="J230" s="175"/>
      <c r="M230" s="171"/>
      <c r="N230" s="176"/>
      <c r="X230" s="177"/>
      <c r="AT230" s="172" t="s">
        <v>303</v>
      </c>
      <c r="AU230" s="172" t="s">
        <v>93</v>
      </c>
      <c r="AV230" s="13" t="s">
        <v>158</v>
      </c>
      <c r="AW230" s="13" t="s">
        <v>4</v>
      </c>
      <c r="AX230" s="13" t="s">
        <v>87</v>
      </c>
      <c r="AY230" s="172" t="s">
        <v>219</v>
      </c>
    </row>
    <row r="231" spans="2:65" s="1" customFormat="1" ht="33" customHeight="1">
      <c r="B231" s="30"/>
      <c r="C231" s="142" t="s">
        <v>491</v>
      </c>
      <c r="D231" s="142" t="s">
        <v>220</v>
      </c>
      <c r="E231" s="143" t="s">
        <v>563</v>
      </c>
      <c r="F231" s="144" t="s">
        <v>564</v>
      </c>
      <c r="G231" s="145" t="s">
        <v>565</v>
      </c>
      <c r="H231" s="146">
        <v>423.19200000000001</v>
      </c>
      <c r="I231" s="147"/>
      <c r="J231" s="147"/>
      <c r="K231" s="148">
        <f>ROUND(P231*H231,2)</f>
        <v>0</v>
      </c>
      <c r="L231" s="149"/>
      <c r="M231" s="30"/>
      <c r="N231" s="150" t="s">
        <v>1</v>
      </c>
      <c r="O231" s="151" t="s">
        <v>43</v>
      </c>
      <c r="P231" s="152">
        <f>I231+J231</f>
        <v>0</v>
      </c>
      <c r="Q231" s="152">
        <f>ROUND(I231*H231,2)</f>
        <v>0</v>
      </c>
      <c r="R231" s="152">
        <f>ROUND(J231*H231,2)</f>
        <v>0</v>
      </c>
      <c r="T231" s="153">
        <f>S231*H231</f>
        <v>0</v>
      </c>
      <c r="U231" s="153">
        <v>0</v>
      </c>
      <c r="V231" s="153">
        <f>U231*H231</f>
        <v>0</v>
      </c>
      <c r="W231" s="153">
        <v>0</v>
      </c>
      <c r="X231" s="154">
        <f>W231*H231</f>
        <v>0</v>
      </c>
      <c r="AR231" s="155" t="s">
        <v>158</v>
      </c>
      <c r="AT231" s="155" t="s">
        <v>220</v>
      </c>
      <c r="AU231" s="155" t="s">
        <v>93</v>
      </c>
      <c r="AY231" s="15" t="s">
        <v>219</v>
      </c>
      <c r="BE231" s="156">
        <f>IF(O231="základní",K231,0)</f>
        <v>0</v>
      </c>
      <c r="BF231" s="156">
        <f>IF(O231="snížená",K231,0)</f>
        <v>0</v>
      </c>
      <c r="BG231" s="156">
        <f>IF(O231="zákl. přenesená",K231,0)</f>
        <v>0</v>
      </c>
      <c r="BH231" s="156">
        <f>IF(O231="sníž. přenesená",K231,0)</f>
        <v>0</v>
      </c>
      <c r="BI231" s="156">
        <f>IF(O231="nulová",K231,0)</f>
        <v>0</v>
      </c>
      <c r="BJ231" s="15" t="s">
        <v>87</v>
      </c>
      <c r="BK231" s="156">
        <f>ROUND(P231*H231,2)</f>
        <v>0</v>
      </c>
      <c r="BL231" s="15" t="s">
        <v>158</v>
      </c>
      <c r="BM231" s="155" t="s">
        <v>3127</v>
      </c>
    </row>
    <row r="232" spans="2:65" s="1" customFormat="1" ht="29.25">
      <c r="B232" s="30"/>
      <c r="D232" s="157" t="s">
        <v>226</v>
      </c>
      <c r="F232" s="158" t="s">
        <v>567</v>
      </c>
      <c r="I232" s="159"/>
      <c r="J232" s="159"/>
      <c r="M232" s="30"/>
      <c r="N232" s="160"/>
      <c r="X232" s="54"/>
      <c r="AT232" s="15" t="s">
        <v>226</v>
      </c>
      <c r="AU232" s="15" t="s">
        <v>93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3128</v>
      </c>
      <c r="H233" s="164">
        <v>423.19200000000001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87</v>
      </c>
      <c r="AY233" s="162" t="s">
        <v>219</v>
      </c>
    </row>
    <row r="234" spans="2:65" s="1" customFormat="1" ht="24.2" customHeight="1">
      <c r="B234" s="30"/>
      <c r="C234" s="142" t="s">
        <v>496</v>
      </c>
      <c r="D234" s="142" t="s">
        <v>220</v>
      </c>
      <c r="E234" s="143" t="s">
        <v>570</v>
      </c>
      <c r="F234" s="144" t="s">
        <v>571</v>
      </c>
      <c r="G234" s="145" t="s">
        <v>398</v>
      </c>
      <c r="H234" s="146">
        <v>398.99599999999998</v>
      </c>
      <c r="I234" s="147"/>
      <c r="J234" s="147"/>
      <c r="K234" s="148">
        <f>ROUND(P234*H234,2)</f>
        <v>0</v>
      </c>
      <c r="L234" s="149"/>
      <c r="M234" s="30"/>
      <c r="N234" s="150" t="s">
        <v>1</v>
      </c>
      <c r="O234" s="151" t="s">
        <v>43</v>
      </c>
      <c r="P234" s="152">
        <f>I234+J234</f>
        <v>0</v>
      </c>
      <c r="Q234" s="152">
        <f>ROUND(I234*H234,2)</f>
        <v>0</v>
      </c>
      <c r="R234" s="152">
        <f>ROUND(J234*H234,2)</f>
        <v>0</v>
      </c>
      <c r="T234" s="153">
        <f>S234*H234</f>
        <v>0</v>
      </c>
      <c r="U234" s="153">
        <v>0</v>
      </c>
      <c r="V234" s="153">
        <f>U234*H234</f>
        <v>0</v>
      </c>
      <c r="W234" s="153">
        <v>0</v>
      </c>
      <c r="X234" s="154">
        <f>W234*H234</f>
        <v>0</v>
      </c>
      <c r="AR234" s="155" t="s">
        <v>158</v>
      </c>
      <c r="AT234" s="155" t="s">
        <v>220</v>
      </c>
      <c r="AU234" s="155" t="s">
        <v>93</v>
      </c>
      <c r="AY234" s="15" t="s">
        <v>219</v>
      </c>
      <c r="BE234" s="156">
        <f>IF(O234="základní",K234,0)</f>
        <v>0</v>
      </c>
      <c r="BF234" s="156">
        <f>IF(O234="snížená",K234,0)</f>
        <v>0</v>
      </c>
      <c r="BG234" s="156">
        <f>IF(O234="zákl. přenesená",K234,0)</f>
        <v>0</v>
      </c>
      <c r="BH234" s="156">
        <f>IF(O234="sníž. přenesená",K234,0)</f>
        <v>0</v>
      </c>
      <c r="BI234" s="156">
        <f>IF(O234="nulová",K234,0)</f>
        <v>0</v>
      </c>
      <c r="BJ234" s="15" t="s">
        <v>87</v>
      </c>
      <c r="BK234" s="156">
        <f>ROUND(P234*H234,2)</f>
        <v>0</v>
      </c>
      <c r="BL234" s="15" t="s">
        <v>158</v>
      </c>
      <c r="BM234" s="155" t="s">
        <v>3129</v>
      </c>
    </row>
    <row r="235" spans="2:65" s="1" customFormat="1" ht="29.25">
      <c r="B235" s="30"/>
      <c r="D235" s="157" t="s">
        <v>226</v>
      </c>
      <c r="F235" s="158" t="s">
        <v>573</v>
      </c>
      <c r="I235" s="159"/>
      <c r="J235" s="159"/>
      <c r="M235" s="30"/>
      <c r="N235" s="160"/>
      <c r="X235" s="54"/>
      <c r="AT235" s="15" t="s">
        <v>226</v>
      </c>
      <c r="AU235" s="15" t="s">
        <v>93</v>
      </c>
    </row>
    <row r="236" spans="2:65" s="12" customFormat="1" ht="22.5">
      <c r="B236" s="161"/>
      <c r="D236" s="157" t="s">
        <v>303</v>
      </c>
      <c r="E236" s="162" t="s">
        <v>1</v>
      </c>
      <c r="F236" s="163" t="s">
        <v>3130</v>
      </c>
      <c r="H236" s="164">
        <v>519.01599999999996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80</v>
      </c>
      <c r="AY236" s="162" t="s">
        <v>219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3131</v>
      </c>
      <c r="H237" s="164">
        <v>-149.39600000000002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3132</v>
      </c>
      <c r="H238" s="164">
        <v>29.376000000000005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3" customFormat="1" ht="11.25">
      <c r="B239" s="171"/>
      <c r="D239" s="157" t="s">
        <v>303</v>
      </c>
      <c r="E239" s="172" t="s">
        <v>1</v>
      </c>
      <c r="F239" s="173" t="s">
        <v>362</v>
      </c>
      <c r="H239" s="174">
        <v>398.99599999999998</v>
      </c>
      <c r="I239" s="175"/>
      <c r="J239" s="175"/>
      <c r="M239" s="171"/>
      <c r="N239" s="176"/>
      <c r="X239" s="177"/>
      <c r="AT239" s="172" t="s">
        <v>303</v>
      </c>
      <c r="AU239" s="172" t="s">
        <v>93</v>
      </c>
      <c r="AV239" s="13" t="s">
        <v>158</v>
      </c>
      <c r="AW239" s="13" t="s">
        <v>4</v>
      </c>
      <c r="AX239" s="13" t="s">
        <v>87</v>
      </c>
      <c r="AY239" s="172" t="s">
        <v>219</v>
      </c>
    </row>
    <row r="240" spans="2:65" s="1" customFormat="1" ht="24.2" customHeight="1">
      <c r="B240" s="30"/>
      <c r="C240" s="142" t="s">
        <v>502</v>
      </c>
      <c r="D240" s="142" t="s">
        <v>220</v>
      </c>
      <c r="E240" s="143" t="s">
        <v>580</v>
      </c>
      <c r="F240" s="144" t="s">
        <v>581</v>
      </c>
      <c r="G240" s="145" t="s">
        <v>398</v>
      </c>
      <c r="H240" s="146">
        <v>115.905</v>
      </c>
      <c r="I240" s="147"/>
      <c r="J240" s="147"/>
      <c r="K240" s="148">
        <f>ROUND(P240*H240,2)</f>
        <v>0</v>
      </c>
      <c r="L240" s="149"/>
      <c r="M240" s="30"/>
      <c r="N240" s="150" t="s">
        <v>1</v>
      </c>
      <c r="O240" s="151" t="s">
        <v>43</v>
      </c>
      <c r="P240" s="152">
        <f>I240+J240</f>
        <v>0</v>
      </c>
      <c r="Q240" s="152">
        <f>ROUND(I240*H240,2)</f>
        <v>0</v>
      </c>
      <c r="R240" s="152">
        <f>ROUND(J240*H240,2)</f>
        <v>0</v>
      </c>
      <c r="T240" s="153">
        <f>S240*H240</f>
        <v>0</v>
      </c>
      <c r="U240" s="153">
        <v>0</v>
      </c>
      <c r="V240" s="153">
        <f>U240*H240</f>
        <v>0</v>
      </c>
      <c r="W240" s="153">
        <v>0</v>
      </c>
      <c r="X240" s="154">
        <f>W240*H240</f>
        <v>0</v>
      </c>
      <c r="AR240" s="155" t="s">
        <v>158</v>
      </c>
      <c r="AT240" s="155" t="s">
        <v>220</v>
      </c>
      <c r="AU240" s="155" t="s">
        <v>93</v>
      </c>
      <c r="AY240" s="15" t="s">
        <v>219</v>
      </c>
      <c r="BE240" s="156">
        <f>IF(O240="základní",K240,0)</f>
        <v>0</v>
      </c>
      <c r="BF240" s="156">
        <f>IF(O240="snížená",K240,0)</f>
        <v>0</v>
      </c>
      <c r="BG240" s="156">
        <f>IF(O240="zákl. přenesená",K240,0)</f>
        <v>0</v>
      </c>
      <c r="BH240" s="156">
        <f>IF(O240="sníž. přenesená",K240,0)</f>
        <v>0</v>
      </c>
      <c r="BI240" s="156">
        <f>IF(O240="nulová",K240,0)</f>
        <v>0</v>
      </c>
      <c r="BJ240" s="15" t="s">
        <v>87</v>
      </c>
      <c r="BK240" s="156">
        <f>ROUND(P240*H240,2)</f>
        <v>0</v>
      </c>
      <c r="BL240" s="15" t="s">
        <v>158</v>
      </c>
      <c r="BM240" s="155" t="s">
        <v>3133</v>
      </c>
    </row>
    <row r="241" spans="2:65" s="1" customFormat="1" ht="39">
      <c r="B241" s="30"/>
      <c r="D241" s="157" t="s">
        <v>226</v>
      </c>
      <c r="F241" s="158" t="s">
        <v>583</v>
      </c>
      <c r="I241" s="159"/>
      <c r="J241" s="159"/>
      <c r="M241" s="30"/>
      <c r="N241" s="160"/>
      <c r="X241" s="54"/>
      <c r="AT241" s="15" t="s">
        <v>226</v>
      </c>
      <c r="AU241" s="15" t="s">
        <v>93</v>
      </c>
    </row>
    <row r="242" spans="2:65" s="12" customFormat="1" ht="11.25">
      <c r="B242" s="161"/>
      <c r="D242" s="157" t="s">
        <v>303</v>
      </c>
      <c r="E242" s="162" t="s">
        <v>1</v>
      </c>
      <c r="F242" s="163" t="s">
        <v>3134</v>
      </c>
      <c r="H242" s="164">
        <v>121.86800000000001</v>
      </c>
      <c r="I242" s="165"/>
      <c r="J242" s="165"/>
      <c r="M242" s="161"/>
      <c r="N242" s="166"/>
      <c r="X242" s="167"/>
      <c r="AT242" s="162" t="s">
        <v>303</v>
      </c>
      <c r="AU242" s="162" t="s">
        <v>93</v>
      </c>
      <c r="AV242" s="12" t="s">
        <v>93</v>
      </c>
      <c r="AW242" s="12" t="s">
        <v>5</v>
      </c>
      <c r="AX242" s="12" t="s">
        <v>80</v>
      </c>
      <c r="AY242" s="162" t="s">
        <v>219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3135</v>
      </c>
      <c r="H243" s="164">
        <v>-5.9633624000000003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3" customFormat="1" ht="11.25">
      <c r="B244" s="171"/>
      <c r="D244" s="157" t="s">
        <v>303</v>
      </c>
      <c r="E244" s="172" t="s">
        <v>1</v>
      </c>
      <c r="F244" s="173" t="s">
        <v>362</v>
      </c>
      <c r="H244" s="174">
        <v>115.90463760000002</v>
      </c>
      <c r="I244" s="175"/>
      <c r="J244" s="175"/>
      <c r="M244" s="171"/>
      <c r="N244" s="176"/>
      <c r="X244" s="177"/>
      <c r="AT244" s="172" t="s">
        <v>303</v>
      </c>
      <c r="AU244" s="172" t="s">
        <v>93</v>
      </c>
      <c r="AV244" s="13" t="s">
        <v>158</v>
      </c>
      <c r="AW244" s="13" t="s">
        <v>4</v>
      </c>
      <c r="AX244" s="13" t="s">
        <v>87</v>
      </c>
      <c r="AY244" s="172" t="s">
        <v>219</v>
      </c>
    </row>
    <row r="245" spans="2:65" s="1" customFormat="1" ht="24.2" customHeight="1">
      <c r="B245" s="30"/>
      <c r="C245" s="142" t="s">
        <v>385</v>
      </c>
      <c r="D245" s="142" t="s">
        <v>220</v>
      </c>
      <c r="E245" s="143" t="s">
        <v>1060</v>
      </c>
      <c r="F245" s="144" t="s">
        <v>1061</v>
      </c>
      <c r="G245" s="145" t="s">
        <v>353</v>
      </c>
      <c r="H245" s="146">
        <v>130.19999999999999</v>
      </c>
      <c r="I245" s="147"/>
      <c r="J245" s="147"/>
      <c r="K245" s="148">
        <f>ROUND(P245*H245,2)</f>
        <v>0</v>
      </c>
      <c r="L245" s="149"/>
      <c r="M245" s="30"/>
      <c r="N245" s="150" t="s">
        <v>1</v>
      </c>
      <c r="O245" s="151" t="s">
        <v>43</v>
      </c>
      <c r="P245" s="152">
        <f>I245+J245</f>
        <v>0</v>
      </c>
      <c r="Q245" s="152">
        <f>ROUND(I245*H245,2)</f>
        <v>0</v>
      </c>
      <c r="R245" s="152">
        <f>ROUND(J245*H245,2)</f>
        <v>0</v>
      </c>
      <c r="T245" s="153">
        <f>S245*H245</f>
        <v>0</v>
      </c>
      <c r="U245" s="153">
        <v>0</v>
      </c>
      <c r="V245" s="153">
        <f>U245*H245</f>
        <v>0</v>
      </c>
      <c r="W245" s="153">
        <v>0</v>
      </c>
      <c r="X245" s="154">
        <f>W245*H245</f>
        <v>0</v>
      </c>
      <c r="AR245" s="155" t="s">
        <v>158</v>
      </c>
      <c r="AT245" s="155" t="s">
        <v>220</v>
      </c>
      <c r="AU245" s="155" t="s">
        <v>93</v>
      </c>
      <c r="AY245" s="15" t="s">
        <v>219</v>
      </c>
      <c r="BE245" s="156">
        <f>IF(O245="základní",K245,0)</f>
        <v>0</v>
      </c>
      <c r="BF245" s="156">
        <f>IF(O245="snížená",K245,0)</f>
        <v>0</v>
      </c>
      <c r="BG245" s="156">
        <f>IF(O245="zákl. přenesená",K245,0)</f>
        <v>0</v>
      </c>
      <c r="BH245" s="156">
        <f>IF(O245="sníž. přenesená",K245,0)</f>
        <v>0</v>
      </c>
      <c r="BI245" s="156">
        <f>IF(O245="nulová",K245,0)</f>
        <v>0</v>
      </c>
      <c r="BJ245" s="15" t="s">
        <v>87</v>
      </c>
      <c r="BK245" s="156">
        <f>ROUND(P245*H245,2)</f>
        <v>0</v>
      </c>
      <c r="BL245" s="15" t="s">
        <v>158</v>
      </c>
      <c r="BM245" s="155" t="s">
        <v>3136</v>
      </c>
    </row>
    <row r="246" spans="2:65" s="1" customFormat="1" ht="19.5">
      <c r="B246" s="30"/>
      <c r="D246" s="157" t="s">
        <v>226</v>
      </c>
      <c r="F246" s="158" t="s">
        <v>1063</v>
      </c>
      <c r="I246" s="159"/>
      <c r="J246" s="159"/>
      <c r="M246" s="30"/>
      <c r="N246" s="160"/>
      <c r="X246" s="54"/>
      <c r="AT246" s="15" t="s">
        <v>226</v>
      </c>
      <c r="AU246" s="15" t="s">
        <v>93</v>
      </c>
    </row>
    <row r="247" spans="2:65" s="12" customFormat="1" ht="11.25">
      <c r="B247" s="161"/>
      <c r="D247" s="157" t="s">
        <v>303</v>
      </c>
      <c r="E247" s="162" t="s">
        <v>1</v>
      </c>
      <c r="F247" s="163" t="s">
        <v>3098</v>
      </c>
      <c r="H247" s="164">
        <v>130.19999999999999</v>
      </c>
      <c r="I247" s="165"/>
      <c r="J247" s="165"/>
      <c r="M247" s="161"/>
      <c r="N247" s="166"/>
      <c r="X247" s="167"/>
      <c r="AT247" s="162" t="s">
        <v>303</v>
      </c>
      <c r="AU247" s="162" t="s">
        <v>93</v>
      </c>
      <c r="AV247" s="12" t="s">
        <v>93</v>
      </c>
      <c r="AW247" s="12" t="s">
        <v>5</v>
      </c>
      <c r="AX247" s="12" t="s">
        <v>87</v>
      </c>
      <c r="AY247" s="162" t="s">
        <v>219</v>
      </c>
    </row>
    <row r="248" spans="2:65" s="1" customFormat="1" ht="16.5" customHeight="1">
      <c r="B248" s="30"/>
      <c r="C248" s="178" t="s">
        <v>512</v>
      </c>
      <c r="D248" s="178" t="s">
        <v>460</v>
      </c>
      <c r="E248" s="179" t="s">
        <v>1064</v>
      </c>
      <c r="F248" s="180" t="s">
        <v>1065</v>
      </c>
      <c r="G248" s="181" t="s">
        <v>1066</v>
      </c>
      <c r="H248" s="182">
        <v>3.2549999999999999</v>
      </c>
      <c r="I248" s="183"/>
      <c r="J248" s="184"/>
      <c r="K248" s="185">
        <f>ROUND(P248*H248,2)</f>
        <v>0</v>
      </c>
      <c r="L248" s="184"/>
      <c r="M248" s="186"/>
      <c r="N248" s="187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1E-3</v>
      </c>
      <c r="V248" s="153">
        <f>U248*H248</f>
        <v>3.2550000000000001E-3</v>
      </c>
      <c r="W248" s="153">
        <v>0</v>
      </c>
      <c r="X248" s="154">
        <f>W248*H248</f>
        <v>0</v>
      </c>
      <c r="AR248" s="155" t="s">
        <v>254</v>
      </c>
      <c r="AT248" s="155" t="s">
        <v>460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3137</v>
      </c>
    </row>
    <row r="249" spans="2:65" s="1" customFormat="1" ht="11.25">
      <c r="B249" s="30"/>
      <c r="D249" s="157" t="s">
        <v>226</v>
      </c>
      <c r="F249" s="158" t="s">
        <v>1065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3098</v>
      </c>
      <c r="H250" s="164">
        <v>130.19999999999999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80</v>
      </c>
      <c r="AY250" s="162" t="s">
        <v>219</v>
      </c>
    </row>
    <row r="251" spans="2:65" s="12" customFormat="1" ht="11.25">
      <c r="B251" s="161"/>
      <c r="D251" s="157" t="s">
        <v>303</v>
      </c>
      <c r="E251" s="162" t="s">
        <v>1</v>
      </c>
      <c r="F251" s="163" t="s">
        <v>3138</v>
      </c>
      <c r="H251" s="164">
        <v>3.2549999999999999</v>
      </c>
      <c r="I251" s="165"/>
      <c r="J251" s="165"/>
      <c r="M251" s="161"/>
      <c r="N251" s="166"/>
      <c r="X251" s="167"/>
      <c r="AT251" s="162" t="s">
        <v>303</v>
      </c>
      <c r="AU251" s="162" t="s">
        <v>93</v>
      </c>
      <c r="AV251" s="12" t="s">
        <v>93</v>
      </c>
      <c r="AW251" s="12" t="s">
        <v>5</v>
      </c>
      <c r="AX251" s="12" t="s">
        <v>87</v>
      </c>
      <c r="AY251" s="162" t="s">
        <v>219</v>
      </c>
    </row>
    <row r="252" spans="2:65" s="11" customFormat="1" ht="22.9" customHeight="1">
      <c r="B252" s="129"/>
      <c r="D252" s="130" t="s">
        <v>79</v>
      </c>
      <c r="E252" s="140" t="s">
        <v>158</v>
      </c>
      <c r="F252" s="140" t="s">
        <v>613</v>
      </c>
      <c r="I252" s="132"/>
      <c r="J252" s="132"/>
      <c r="K252" s="141">
        <f>BK252</f>
        <v>0</v>
      </c>
      <c r="M252" s="129"/>
      <c r="N252" s="134"/>
      <c r="Q252" s="135">
        <f>SUM(Q253:Q255)</f>
        <v>0</v>
      </c>
      <c r="R252" s="135">
        <f>SUM(R253:R255)</f>
        <v>0</v>
      </c>
      <c r="T252" s="136">
        <f>SUM(T253:T255)</f>
        <v>0</v>
      </c>
      <c r="V252" s="136">
        <f>SUM(V253:V255)</f>
        <v>52.049116560000002</v>
      </c>
      <c r="X252" s="137">
        <f>SUM(X253:X255)</f>
        <v>0</v>
      </c>
      <c r="AR252" s="130" t="s">
        <v>87</v>
      </c>
      <c r="AT252" s="138" t="s">
        <v>79</v>
      </c>
      <c r="AU252" s="138" t="s">
        <v>87</v>
      </c>
      <c r="AY252" s="130" t="s">
        <v>219</v>
      </c>
      <c r="BK252" s="139">
        <f>SUM(BK253:BK255)</f>
        <v>0</v>
      </c>
    </row>
    <row r="253" spans="2:65" s="1" customFormat="1" ht="16.5" customHeight="1">
      <c r="B253" s="30"/>
      <c r="C253" s="142" t="s">
        <v>520</v>
      </c>
      <c r="D253" s="142" t="s">
        <v>220</v>
      </c>
      <c r="E253" s="143" t="s">
        <v>620</v>
      </c>
      <c r="F253" s="144" t="s">
        <v>621</v>
      </c>
      <c r="G253" s="145" t="s">
        <v>398</v>
      </c>
      <c r="H253" s="146">
        <v>27.527999999999999</v>
      </c>
      <c r="I253" s="147"/>
      <c r="J253" s="147"/>
      <c r="K253" s="148">
        <f>ROUND(P253*H253,2)</f>
        <v>0</v>
      </c>
      <c r="L253" s="149"/>
      <c r="M253" s="30"/>
      <c r="N253" s="150" t="s">
        <v>1</v>
      </c>
      <c r="O253" s="151" t="s">
        <v>43</v>
      </c>
      <c r="P253" s="152">
        <f>I253+J253</f>
        <v>0</v>
      </c>
      <c r="Q253" s="152">
        <f>ROUND(I253*H253,2)</f>
        <v>0</v>
      </c>
      <c r="R253" s="152">
        <f>ROUND(J253*H253,2)</f>
        <v>0</v>
      </c>
      <c r="T253" s="153">
        <f>S253*H253</f>
        <v>0</v>
      </c>
      <c r="U253" s="153">
        <v>1.8907700000000001</v>
      </c>
      <c r="V253" s="153">
        <f>U253*H253</f>
        <v>52.049116560000002</v>
      </c>
      <c r="W253" s="153">
        <v>0</v>
      </c>
      <c r="X253" s="154">
        <f>W253*H253</f>
        <v>0</v>
      </c>
      <c r="AR253" s="155" t="s">
        <v>158</v>
      </c>
      <c r="AT253" s="155" t="s">
        <v>220</v>
      </c>
      <c r="AU253" s="155" t="s">
        <v>93</v>
      </c>
      <c r="AY253" s="15" t="s">
        <v>219</v>
      </c>
      <c r="BE253" s="156">
        <f>IF(O253="základní",K253,0)</f>
        <v>0</v>
      </c>
      <c r="BF253" s="156">
        <f>IF(O253="snížená",K253,0)</f>
        <v>0</v>
      </c>
      <c r="BG253" s="156">
        <f>IF(O253="zákl. přenesená",K253,0)</f>
        <v>0</v>
      </c>
      <c r="BH253" s="156">
        <f>IF(O253="sníž. přenesená",K253,0)</f>
        <v>0</v>
      </c>
      <c r="BI253" s="156">
        <f>IF(O253="nulová",K253,0)</f>
        <v>0</v>
      </c>
      <c r="BJ253" s="15" t="s">
        <v>87</v>
      </c>
      <c r="BK253" s="156">
        <f>ROUND(P253*H253,2)</f>
        <v>0</v>
      </c>
      <c r="BL253" s="15" t="s">
        <v>158</v>
      </c>
      <c r="BM253" s="155" t="s">
        <v>3139</v>
      </c>
    </row>
    <row r="254" spans="2:65" s="1" customFormat="1" ht="19.5">
      <c r="B254" s="30"/>
      <c r="D254" s="157" t="s">
        <v>226</v>
      </c>
      <c r="F254" s="158" t="s">
        <v>623</v>
      </c>
      <c r="I254" s="159"/>
      <c r="J254" s="159"/>
      <c r="M254" s="30"/>
      <c r="N254" s="160"/>
      <c r="X254" s="54"/>
      <c r="AT254" s="15" t="s">
        <v>226</v>
      </c>
      <c r="AU254" s="15" t="s">
        <v>93</v>
      </c>
    </row>
    <row r="255" spans="2:65" s="12" customFormat="1" ht="11.25">
      <c r="B255" s="161"/>
      <c r="D255" s="157" t="s">
        <v>303</v>
      </c>
      <c r="E255" s="162" t="s">
        <v>1</v>
      </c>
      <c r="F255" s="163" t="s">
        <v>3140</v>
      </c>
      <c r="H255" s="164">
        <v>27.528000000000006</v>
      </c>
      <c r="I255" s="165"/>
      <c r="J255" s="165"/>
      <c r="M255" s="161"/>
      <c r="N255" s="166"/>
      <c r="X255" s="167"/>
      <c r="AT255" s="162" t="s">
        <v>303</v>
      </c>
      <c r="AU255" s="162" t="s">
        <v>93</v>
      </c>
      <c r="AV255" s="12" t="s">
        <v>93</v>
      </c>
      <c r="AW255" s="12" t="s">
        <v>5</v>
      </c>
      <c r="AX255" s="12" t="s">
        <v>87</v>
      </c>
      <c r="AY255" s="162" t="s">
        <v>219</v>
      </c>
    </row>
    <row r="256" spans="2:65" s="11" customFormat="1" ht="22.9" customHeight="1">
      <c r="B256" s="129"/>
      <c r="D256" s="130" t="s">
        <v>79</v>
      </c>
      <c r="E256" s="140" t="s">
        <v>218</v>
      </c>
      <c r="F256" s="140" t="s">
        <v>631</v>
      </c>
      <c r="I256" s="132"/>
      <c r="J256" s="132"/>
      <c r="K256" s="141">
        <f>BK256</f>
        <v>0</v>
      </c>
      <c r="M256" s="129"/>
      <c r="N256" s="134"/>
      <c r="Q256" s="135">
        <f>SUM(Q257:Q284)</f>
        <v>0</v>
      </c>
      <c r="R256" s="135">
        <f>SUM(R257:R284)</f>
        <v>0</v>
      </c>
      <c r="T256" s="136">
        <f>SUM(T257:T284)</f>
        <v>0</v>
      </c>
      <c r="V256" s="136">
        <f>SUM(V257:V284)</f>
        <v>6.31752</v>
      </c>
      <c r="X256" s="137">
        <f>SUM(X257:X284)</f>
        <v>0</v>
      </c>
      <c r="AR256" s="130" t="s">
        <v>87</v>
      </c>
      <c r="AT256" s="138" t="s">
        <v>79</v>
      </c>
      <c r="AU256" s="138" t="s">
        <v>87</v>
      </c>
      <c r="AY256" s="130" t="s">
        <v>219</v>
      </c>
      <c r="BK256" s="139">
        <f>SUM(BK257:BK284)</f>
        <v>0</v>
      </c>
    </row>
    <row r="257" spans="2:65" s="1" customFormat="1" ht="24.2" customHeight="1">
      <c r="B257" s="30"/>
      <c r="C257" s="142" t="s">
        <v>528</v>
      </c>
      <c r="D257" s="142" t="s">
        <v>220</v>
      </c>
      <c r="E257" s="143" t="s">
        <v>633</v>
      </c>
      <c r="F257" s="144" t="s">
        <v>634</v>
      </c>
      <c r="G257" s="145" t="s">
        <v>353</v>
      </c>
      <c r="H257" s="146">
        <v>446.4</v>
      </c>
      <c r="I257" s="147"/>
      <c r="J257" s="147"/>
      <c r="K257" s="148">
        <f>ROUND(P257*H257,2)</f>
        <v>0</v>
      </c>
      <c r="L257" s="149"/>
      <c r="M257" s="30"/>
      <c r="N257" s="150" t="s">
        <v>1</v>
      </c>
      <c r="O257" s="151" t="s">
        <v>43</v>
      </c>
      <c r="P257" s="152">
        <f>I257+J257</f>
        <v>0</v>
      </c>
      <c r="Q257" s="152">
        <f>ROUND(I257*H257,2)</f>
        <v>0</v>
      </c>
      <c r="R257" s="152">
        <f>ROUND(J257*H257,2)</f>
        <v>0</v>
      </c>
      <c r="T257" s="153">
        <f>S257*H257</f>
        <v>0</v>
      </c>
      <c r="U257" s="153">
        <v>0</v>
      </c>
      <c r="V257" s="153">
        <f>U257*H257</f>
        <v>0</v>
      </c>
      <c r="W257" s="153">
        <v>0</v>
      </c>
      <c r="X257" s="154">
        <f>W257*H257</f>
        <v>0</v>
      </c>
      <c r="AR257" s="155" t="s">
        <v>158</v>
      </c>
      <c r="AT257" s="155" t="s">
        <v>220</v>
      </c>
      <c r="AU257" s="155" t="s">
        <v>93</v>
      </c>
      <c r="AY257" s="15" t="s">
        <v>219</v>
      </c>
      <c r="BE257" s="156">
        <f>IF(O257="základní",K257,0)</f>
        <v>0</v>
      </c>
      <c r="BF257" s="156">
        <f>IF(O257="snížená",K257,0)</f>
        <v>0</v>
      </c>
      <c r="BG257" s="156">
        <f>IF(O257="zákl. přenesená",K257,0)</f>
        <v>0</v>
      </c>
      <c r="BH257" s="156">
        <f>IF(O257="sníž. přenesená",K257,0)</f>
        <v>0</v>
      </c>
      <c r="BI257" s="156">
        <f>IF(O257="nulová",K257,0)</f>
        <v>0</v>
      </c>
      <c r="BJ257" s="15" t="s">
        <v>87</v>
      </c>
      <c r="BK257" s="156">
        <f>ROUND(P257*H257,2)</f>
        <v>0</v>
      </c>
      <c r="BL257" s="15" t="s">
        <v>158</v>
      </c>
      <c r="BM257" s="155" t="s">
        <v>3141</v>
      </c>
    </row>
    <row r="258" spans="2:65" s="1" customFormat="1" ht="19.5">
      <c r="B258" s="30"/>
      <c r="D258" s="157" t="s">
        <v>226</v>
      </c>
      <c r="F258" s="158" t="s">
        <v>636</v>
      </c>
      <c r="I258" s="159"/>
      <c r="J258" s="159"/>
      <c r="M258" s="30"/>
      <c r="N258" s="160"/>
      <c r="X258" s="54"/>
      <c r="AT258" s="15" t="s">
        <v>226</v>
      </c>
      <c r="AU258" s="15" t="s">
        <v>93</v>
      </c>
    </row>
    <row r="259" spans="2:65" s="12" customFormat="1" ht="11.25">
      <c r="B259" s="161"/>
      <c r="D259" s="157" t="s">
        <v>303</v>
      </c>
      <c r="E259" s="162" t="s">
        <v>1</v>
      </c>
      <c r="F259" s="163" t="s">
        <v>3142</v>
      </c>
      <c r="H259" s="164">
        <v>446.40000000000003</v>
      </c>
      <c r="I259" s="165"/>
      <c r="J259" s="165"/>
      <c r="M259" s="161"/>
      <c r="N259" s="166"/>
      <c r="X259" s="167"/>
      <c r="AT259" s="162" t="s">
        <v>303</v>
      </c>
      <c r="AU259" s="162" t="s">
        <v>93</v>
      </c>
      <c r="AV259" s="12" t="s">
        <v>93</v>
      </c>
      <c r="AW259" s="12" t="s">
        <v>5</v>
      </c>
      <c r="AX259" s="12" t="s">
        <v>87</v>
      </c>
      <c r="AY259" s="162" t="s">
        <v>219</v>
      </c>
    </row>
    <row r="260" spans="2:65" s="1" customFormat="1" ht="24.2" customHeight="1">
      <c r="B260" s="30"/>
      <c r="C260" s="142" t="s">
        <v>533</v>
      </c>
      <c r="D260" s="142" t="s">
        <v>220</v>
      </c>
      <c r="E260" s="143" t="s">
        <v>638</v>
      </c>
      <c r="F260" s="144" t="s">
        <v>639</v>
      </c>
      <c r="G260" s="145" t="s">
        <v>353</v>
      </c>
      <c r="H260" s="146">
        <v>104</v>
      </c>
      <c r="I260" s="147"/>
      <c r="J260" s="147"/>
      <c r="K260" s="148">
        <f>ROUND(P260*H260,2)</f>
        <v>0</v>
      </c>
      <c r="L260" s="149"/>
      <c r="M260" s="30"/>
      <c r="N260" s="150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0</v>
      </c>
      <c r="V260" s="153">
        <f>U260*H260</f>
        <v>0</v>
      </c>
      <c r="W260" s="153">
        <v>0</v>
      </c>
      <c r="X260" s="154">
        <f>W260*H260</f>
        <v>0</v>
      </c>
      <c r="AR260" s="155" t="s">
        <v>158</v>
      </c>
      <c r="AT260" s="155" t="s">
        <v>220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158</v>
      </c>
      <c r="BM260" s="155" t="s">
        <v>3143</v>
      </c>
    </row>
    <row r="261" spans="2:65" s="1" customFormat="1" ht="29.25">
      <c r="B261" s="30"/>
      <c r="D261" s="157" t="s">
        <v>226</v>
      </c>
      <c r="F261" s="158" t="s">
        <v>641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3144</v>
      </c>
      <c r="H262" s="164">
        <v>104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87</v>
      </c>
      <c r="AY262" s="162" t="s">
        <v>219</v>
      </c>
    </row>
    <row r="263" spans="2:65" s="1" customFormat="1" ht="24.2" customHeight="1">
      <c r="B263" s="30"/>
      <c r="C263" s="142" t="s">
        <v>538</v>
      </c>
      <c r="D263" s="142" t="s">
        <v>220</v>
      </c>
      <c r="E263" s="143" t="s">
        <v>644</v>
      </c>
      <c r="F263" s="144" t="s">
        <v>645</v>
      </c>
      <c r="G263" s="145" t="s">
        <v>353</v>
      </c>
      <c r="H263" s="146">
        <v>25</v>
      </c>
      <c r="I263" s="147"/>
      <c r="J263" s="147"/>
      <c r="K263" s="148">
        <f>ROUND(P263*H263,2)</f>
        <v>0</v>
      </c>
      <c r="L263" s="149"/>
      <c r="M263" s="30"/>
      <c r="N263" s="150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0.23</v>
      </c>
      <c r="V263" s="153">
        <f>U263*H263</f>
        <v>5.75</v>
      </c>
      <c r="W263" s="153">
        <v>0</v>
      </c>
      <c r="X263" s="154">
        <f>W263*H263</f>
        <v>0</v>
      </c>
      <c r="AR263" s="155" t="s">
        <v>158</v>
      </c>
      <c r="AT263" s="155" t="s">
        <v>220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3145</v>
      </c>
    </row>
    <row r="264" spans="2:65" s="1" customFormat="1" ht="29.25">
      <c r="B264" s="30"/>
      <c r="D264" s="157" t="s">
        <v>226</v>
      </c>
      <c r="F264" s="158" t="s">
        <v>647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1078</v>
      </c>
      <c r="H265" s="164">
        <v>25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" customFormat="1" ht="24.2" customHeight="1">
      <c r="B266" s="30"/>
      <c r="C266" s="142" t="s">
        <v>544</v>
      </c>
      <c r="D266" s="142" t="s">
        <v>220</v>
      </c>
      <c r="E266" s="143" t="s">
        <v>655</v>
      </c>
      <c r="F266" s="144" t="s">
        <v>656</v>
      </c>
      <c r="G266" s="145" t="s">
        <v>353</v>
      </c>
      <c r="H266" s="146">
        <v>64</v>
      </c>
      <c r="I266" s="147"/>
      <c r="J266" s="147"/>
      <c r="K266" s="148">
        <f>ROUND(P266*H266,2)</f>
        <v>0</v>
      </c>
      <c r="L266" s="149"/>
      <c r="M266" s="30"/>
      <c r="N266" s="150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6.0099999999999997E-3</v>
      </c>
      <c r="V266" s="153">
        <f>U266*H266</f>
        <v>0.38463999999999998</v>
      </c>
      <c r="W266" s="153">
        <v>0</v>
      </c>
      <c r="X266" s="154">
        <f>W266*H266</f>
        <v>0</v>
      </c>
      <c r="AR266" s="155" t="s">
        <v>158</v>
      </c>
      <c r="AT266" s="155" t="s">
        <v>220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158</v>
      </c>
      <c r="BM266" s="155" t="s">
        <v>3146</v>
      </c>
    </row>
    <row r="267" spans="2:65" s="1" customFormat="1" ht="19.5">
      <c r="B267" s="30"/>
      <c r="D267" s="157" t="s">
        <v>226</v>
      </c>
      <c r="F267" s="158" t="s">
        <v>658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3147</v>
      </c>
      <c r="H268" s="164">
        <v>64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" customFormat="1" ht="24.2" customHeight="1">
      <c r="B269" s="30"/>
      <c r="C269" s="142" t="s">
        <v>549</v>
      </c>
      <c r="D269" s="142" t="s">
        <v>220</v>
      </c>
      <c r="E269" s="143" t="s">
        <v>661</v>
      </c>
      <c r="F269" s="144" t="s">
        <v>662</v>
      </c>
      <c r="G269" s="145" t="s">
        <v>353</v>
      </c>
      <c r="H269" s="146">
        <v>208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7.1000000000000002E-4</v>
      </c>
      <c r="V269" s="153">
        <f>U269*H269</f>
        <v>0.14768000000000001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3148</v>
      </c>
    </row>
    <row r="270" spans="2:65" s="1" customFormat="1" ht="19.5">
      <c r="B270" s="30"/>
      <c r="D270" s="157" t="s">
        <v>226</v>
      </c>
      <c r="F270" s="158" t="s">
        <v>664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3149</v>
      </c>
      <c r="H271" s="164">
        <v>208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80</v>
      </c>
      <c r="AY271" s="162" t="s">
        <v>219</v>
      </c>
    </row>
    <row r="272" spans="2:65" s="13" customFormat="1" ht="11.25">
      <c r="B272" s="171"/>
      <c r="D272" s="157" t="s">
        <v>303</v>
      </c>
      <c r="E272" s="172" t="s">
        <v>1</v>
      </c>
      <c r="F272" s="173" t="s">
        <v>362</v>
      </c>
      <c r="H272" s="174">
        <v>208</v>
      </c>
      <c r="I272" s="175"/>
      <c r="J272" s="175"/>
      <c r="M272" s="171"/>
      <c r="N272" s="176"/>
      <c r="X272" s="177"/>
      <c r="AT272" s="172" t="s">
        <v>303</v>
      </c>
      <c r="AU272" s="172" t="s">
        <v>93</v>
      </c>
      <c r="AV272" s="13" t="s">
        <v>158</v>
      </c>
      <c r="AW272" s="13" t="s">
        <v>4</v>
      </c>
      <c r="AX272" s="13" t="s">
        <v>87</v>
      </c>
      <c r="AY272" s="172" t="s">
        <v>219</v>
      </c>
    </row>
    <row r="273" spans="2:65" s="1" customFormat="1" ht="33" customHeight="1">
      <c r="B273" s="30"/>
      <c r="C273" s="142" t="s">
        <v>555</v>
      </c>
      <c r="D273" s="142" t="s">
        <v>220</v>
      </c>
      <c r="E273" s="143" t="s">
        <v>667</v>
      </c>
      <c r="F273" s="144" t="s">
        <v>668</v>
      </c>
      <c r="G273" s="145" t="s">
        <v>353</v>
      </c>
      <c r="H273" s="146">
        <v>208</v>
      </c>
      <c r="I273" s="147"/>
      <c r="J273" s="147"/>
      <c r="K273" s="148">
        <f>ROUND(P273*H273,2)</f>
        <v>0</v>
      </c>
      <c r="L273" s="149"/>
      <c r="M273" s="30"/>
      <c r="N273" s="150" t="s">
        <v>1</v>
      </c>
      <c r="O273" s="151" t="s">
        <v>43</v>
      </c>
      <c r="P273" s="152">
        <f>I273+J273</f>
        <v>0</v>
      </c>
      <c r="Q273" s="152">
        <f>ROUND(I273*H273,2)</f>
        <v>0</v>
      </c>
      <c r="R273" s="152">
        <f>ROUND(J273*H273,2)</f>
        <v>0</v>
      </c>
      <c r="T273" s="153">
        <f>S273*H273</f>
        <v>0</v>
      </c>
      <c r="U273" s="153">
        <v>0</v>
      </c>
      <c r="V273" s="153">
        <f>U273*H273</f>
        <v>0</v>
      </c>
      <c r="W273" s="153">
        <v>0</v>
      </c>
      <c r="X273" s="154">
        <f>W273*H273</f>
        <v>0</v>
      </c>
      <c r="AR273" s="155" t="s">
        <v>158</v>
      </c>
      <c r="AT273" s="155" t="s">
        <v>220</v>
      </c>
      <c r="AU273" s="155" t="s">
        <v>93</v>
      </c>
      <c r="AY273" s="15" t="s">
        <v>219</v>
      </c>
      <c r="BE273" s="156">
        <f>IF(O273="základní",K273,0)</f>
        <v>0</v>
      </c>
      <c r="BF273" s="156">
        <f>IF(O273="snížená",K273,0)</f>
        <v>0</v>
      </c>
      <c r="BG273" s="156">
        <f>IF(O273="zákl. přenesená",K273,0)</f>
        <v>0</v>
      </c>
      <c r="BH273" s="156">
        <f>IF(O273="sníž. přenesená",K273,0)</f>
        <v>0</v>
      </c>
      <c r="BI273" s="156">
        <f>IF(O273="nulová",K273,0)</f>
        <v>0</v>
      </c>
      <c r="BJ273" s="15" t="s">
        <v>87</v>
      </c>
      <c r="BK273" s="156">
        <f>ROUND(P273*H273,2)</f>
        <v>0</v>
      </c>
      <c r="BL273" s="15" t="s">
        <v>158</v>
      </c>
      <c r="BM273" s="155" t="s">
        <v>3150</v>
      </c>
    </row>
    <row r="274" spans="2:65" s="1" customFormat="1" ht="29.25">
      <c r="B274" s="30"/>
      <c r="D274" s="157" t="s">
        <v>226</v>
      </c>
      <c r="F274" s="158" t="s">
        <v>670</v>
      </c>
      <c r="I274" s="159"/>
      <c r="J274" s="159"/>
      <c r="M274" s="30"/>
      <c r="N274" s="160"/>
      <c r="X274" s="54"/>
      <c r="AT274" s="15" t="s">
        <v>226</v>
      </c>
      <c r="AU274" s="15" t="s">
        <v>93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3149</v>
      </c>
      <c r="H275" s="164">
        <v>208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87</v>
      </c>
      <c r="AY275" s="162" t="s">
        <v>219</v>
      </c>
    </row>
    <row r="276" spans="2:65" s="1" customFormat="1" ht="24.2" customHeight="1">
      <c r="B276" s="30"/>
      <c r="C276" s="142" t="s">
        <v>562</v>
      </c>
      <c r="D276" s="142" t="s">
        <v>220</v>
      </c>
      <c r="E276" s="143" t="s">
        <v>672</v>
      </c>
      <c r="F276" s="144" t="s">
        <v>673</v>
      </c>
      <c r="G276" s="145" t="s">
        <v>353</v>
      </c>
      <c r="H276" s="146">
        <v>104</v>
      </c>
      <c r="I276" s="147"/>
      <c r="J276" s="147"/>
      <c r="K276" s="148">
        <f>ROUND(P276*H276,2)</f>
        <v>0</v>
      </c>
      <c r="L276" s="149"/>
      <c r="M276" s="30"/>
      <c r="N276" s="150" t="s">
        <v>1</v>
      </c>
      <c r="O276" s="151" t="s">
        <v>43</v>
      </c>
      <c r="P276" s="152">
        <f>I276+J276</f>
        <v>0</v>
      </c>
      <c r="Q276" s="152">
        <f>ROUND(I276*H276,2)</f>
        <v>0</v>
      </c>
      <c r="R276" s="152">
        <f>ROUND(J276*H276,2)</f>
        <v>0</v>
      </c>
      <c r="T276" s="153">
        <f>S276*H276</f>
        <v>0</v>
      </c>
      <c r="U276" s="153">
        <v>0</v>
      </c>
      <c r="V276" s="153">
        <f>U276*H276</f>
        <v>0</v>
      </c>
      <c r="W276" s="153">
        <v>0</v>
      </c>
      <c r="X276" s="154">
        <f>W276*H276</f>
        <v>0</v>
      </c>
      <c r="AR276" s="155" t="s">
        <v>158</v>
      </c>
      <c r="AT276" s="155" t="s">
        <v>220</v>
      </c>
      <c r="AU276" s="155" t="s">
        <v>93</v>
      </c>
      <c r="AY276" s="15" t="s">
        <v>219</v>
      </c>
      <c r="BE276" s="156">
        <f>IF(O276="základní",K276,0)</f>
        <v>0</v>
      </c>
      <c r="BF276" s="156">
        <f>IF(O276="snížená",K276,0)</f>
        <v>0</v>
      </c>
      <c r="BG276" s="156">
        <f>IF(O276="zákl. přenesená",K276,0)</f>
        <v>0</v>
      </c>
      <c r="BH276" s="156">
        <f>IF(O276="sníž. přenesená",K276,0)</f>
        <v>0</v>
      </c>
      <c r="BI276" s="156">
        <f>IF(O276="nulová",K276,0)</f>
        <v>0</v>
      </c>
      <c r="BJ276" s="15" t="s">
        <v>87</v>
      </c>
      <c r="BK276" s="156">
        <f>ROUND(P276*H276,2)</f>
        <v>0</v>
      </c>
      <c r="BL276" s="15" t="s">
        <v>158</v>
      </c>
      <c r="BM276" s="155" t="s">
        <v>3151</v>
      </c>
    </row>
    <row r="277" spans="2:65" s="1" customFormat="1" ht="29.25">
      <c r="B277" s="30"/>
      <c r="D277" s="157" t="s">
        <v>226</v>
      </c>
      <c r="F277" s="158" t="s">
        <v>675</v>
      </c>
      <c r="I277" s="159"/>
      <c r="J277" s="159"/>
      <c r="M277" s="30"/>
      <c r="N277" s="160"/>
      <c r="X277" s="54"/>
      <c r="AT277" s="15" t="s">
        <v>226</v>
      </c>
      <c r="AU277" s="15" t="s">
        <v>93</v>
      </c>
    </row>
    <row r="278" spans="2:65" s="12" customFormat="1" ht="11.25">
      <c r="B278" s="161"/>
      <c r="D278" s="157" t="s">
        <v>303</v>
      </c>
      <c r="E278" s="162" t="s">
        <v>1</v>
      </c>
      <c r="F278" s="163" t="s">
        <v>3144</v>
      </c>
      <c r="H278" s="164">
        <v>104</v>
      </c>
      <c r="I278" s="165"/>
      <c r="J278" s="165"/>
      <c r="M278" s="161"/>
      <c r="N278" s="166"/>
      <c r="X278" s="167"/>
      <c r="AT278" s="162" t="s">
        <v>303</v>
      </c>
      <c r="AU278" s="162" t="s">
        <v>93</v>
      </c>
      <c r="AV278" s="12" t="s">
        <v>93</v>
      </c>
      <c r="AW278" s="12" t="s">
        <v>5</v>
      </c>
      <c r="AX278" s="12" t="s">
        <v>87</v>
      </c>
      <c r="AY278" s="162" t="s">
        <v>219</v>
      </c>
    </row>
    <row r="279" spans="2:65" s="1" customFormat="1" ht="24.2" customHeight="1">
      <c r="B279" s="30"/>
      <c r="C279" s="142" t="s">
        <v>569</v>
      </c>
      <c r="D279" s="142" t="s">
        <v>220</v>
      </c>
      <c r="E279" s="143" t="s">
        <v>677</v>
      </c>
      <c r="F279" s="144" t="s">
        <v>678</v>
      </c>
      <c r="G279" s="145" t="s">
        <v>370</v>
      </c>
      <c r="H279" s="146">
        <v>160</v>
      </c>
      <c r="I279" s="147"/>
      <c r="J279" s="147"/>
      <c r="K279" s="148">
        <f>ROUND(P279*H279,2)</f>
        <v>0</v>
      </c>
      <c r="L279" s="149"/>
      <c r="M279" s="30"/>
      <c r="N279" s="150" t="s">
        <v>1</v>
      </c>
      <c r="O279" s="151" t="s">
        <v>43</v>
      </c>
      <c r="P279" s="152">
        <f>I279+J279</f>
        <v>0</v>
      </c>
      <c r="Q279" s="152">
        <f>ROUND(I279*H279,2)</f>
        <v>0</v>
      </c>
      <c r="R279" s="152">
        <f>ROUND(J279*H279,2)</f>
        <v>0</v>
      </c>
      <c r="T279" s="153">
        <f>S279*H279</f>
        <v>0</v>
      </c>
      <c r="U279" s="153">
        <v>2.2000000000000001E-4</v>
      </c>
      <c r="V279" s="153">
        <f>U279*H279</f>
        <v>3.5200000000000002E-2</v>
      </c>
      <c r="W279" s="153">
        <v>0</v>
      </c>
      <c r="X279" s="154">
        <f>W279*H279</f>
        <v>0</v>
      </c>
      <c r="AR279" s="155" t="s">
        <v>158</v>
      </c>
      <c r="AT279" s="155" t="s">
        <v>220</v>
      </c>
      <c r="AU279" s="155" t="s">
        <v>93</v>
      </c>
      <c r="AY279" s="15" t="s">
        <v>219</v>
      </c>
      <c r="BE279" s="156">
        <f>IF(O279="základní",K279,0)</f>
        <v>0</v>
      </c>
      <c r="BF279" s="156">
        <f>IF(O279="snížená",K279,0)</f>
        <v>0</v>
      </c>
      <c r="BG279" s="156">
        <f>IF(O279="zákl. přenesená",K279,0)</f>
        <v>0</v>
      </c>
      <c r="BH279" s="156">
        <f>IF(O279="sníž. přenesená",K279,0)</f>
        <v>0</v>
      </c>
      <c r="BI279" s="156">
        <f>IF(O279="nulová",K279,0)</f>
        <v>0</v>
      </c>
      <c r="BJ279" s="15" t="s">
        <v>87</v>
      </c>
      <c r="BK279" s="156">
        <f>ROUND(P279*H279,2)</f>
        <v>0</v>
      </c>
      <c r="BL279" s="15" t="s">
        <v>158</v>
      </c>
      <c r="BM279" s="155" t="s">
        <v>3152</v>
      </c>
    </row>
    <row r="280" spans="2:65" s="1" customFormat="1" ht="29.25">
      <c r="B280" s="30"/>
      <c r="D280" s="157" t="s">
        <v>226</v>
      </c>
      <c r="F280" s="158" t="s">
        <v>680</v>
      </c>
      <c r="I280" s="159"/>
      <c r="J280" s="159"/>
      <c r="M280" s="30"/>
      <c r="N280" s="160"/>
      <c r="X280" s="54"/>
      <c r="AT280" s="15" t="s">
        <v>226</v>
      </c>
      <c r="AU280" s="15" t="s">
        <v>93</v>
      </c>
    </row>
    <row r="281" spans="2:65" s="12" customFormat="1" ht="11.25">
      <c r="B281" s="161"/>
      <c r="D281" s="157" t="s">
        <v>303</v>
      </c>
      <c r="E281" s="162" t="s">
        <v>1</v>
      </c>
      <c r="F281" s="163" t="s">
        <v>3153</v>
      </c>
      <c r="H281" s="164">
        <v>160</v>
      </c>
      <c r="I281" s="165"/>
      <c r="J281" s="165"/>
      <c r="M281" s="161"/>
      <c r="N281" s="166"/>
      <c r="X281" s="167"/>
      <c r="AT281" s="162" t="s">
        <v>303</v>
      </c>
      <c r="AU281" s="162" t="s">
        <v>93</v>
      </c>
      <c r="AV281" s="12" t="s">
        <v>93</v>
      </c>
      <c r="AW281" s="12" t="s">
        <v>5</v>
      </c>
      <c r="AX281" s="12" t="s">
        <v>87</v>
      </c>
      <c r="AY281" s="162" t="s">
        <v>219</v>
      </c>
    </row>
    <row r="282" spans="2:65" s="1" customFormat="1" ht="24.2" customHeight="1">
      <c r="B282" s="30"/>
      <c r="C282" s="142" t="s">
        <v>579</v>
      </c>
      <c r="D282" s="142" t="s">
        <v>220</v>
      </c>
      <c r="E282" s="143" t="s">
        <v>683</v>
      </c>
      <c r="F282" s="144" t="s">
        <v>684</v>
      </c>
      <c r="G282" s="145" t="s">
        <v>370</v>
      </c>
      <c r="H282" s="146">
        <v>160</v>
      </c>
      <c r="I282" s="147"/>
      <c r="J282" s="147"/>
      <c r="K282" s="148">
        <f>ROUND(P282*H282,2)</f>
        <v>0</v>
      </c>
      <c r="L282" s="149"/>
      <c r="M282" s="30"/>
      <c r="N282" s="150" t="s">
        <v>1</v>
      </c>
      <c r="O282" s="151" t="s">
        <v>43</v>
      </c>
      <c r="P282" s="152">
        <f>I282+J282</f>
        <v>0</v>
      </c>
      <c r="Q282" s="152">
        <f>ROUND(I282*H282,2)</f>
        <v>0</v>
      </c>
      <c r="R282" s="152">
        <f>ROUND(J282*H282,2)</f>
        <v>0</v>
      </c>
      <c r="T282" s="153">
        <f>S282*H282</f>
        <v>0</v>
      </c>
      <c r="U282" s="153">
        <v>0</v>
      </c>
      <c r="V282" s="153">
        <f>U282*H282</f>
        <v>0</v>
      </c>
      <c r="W282" s="153">
        <v>0</v>
      </c>
      <c r="X282" s="154">
        <f>W282*H282</f>
        <v>0</v>
      </c>
      <c r="AR282" s="155" t="s">
        <v>158</v>
      </c>
      <c r="AT282" s="155" t="s">
        <v>220</v>
      </c>
      <c r="AU282" s="155" t="s">
        <v>93</v>
      </c>
      <c r="AY282" s="15" t="s">
        <v>219</v>
      </c>
      <c r="BE282" s="156">
        <f>IF(O282="základní",K282,0)</f>
        <v>0</v>
      </c>
      <c r="BF282" s="156">
        <f>IF(O282="snížená",K282,0)</f>
        <v>0</v>
      </c>
      <c r="BG282" s="156">
        <f>IF(O282="zákl. přenesená",K282,0)</f>
        <v>0</v>
      </c>
      <c r="BH282" s="156">
        <f>IF(O282="sníž. přenesená",K282,0)</f>
        <v>0</v>
      </c>
      <c r="BI282" s="156">
        <f>IF(O282="nulová",K282,0)</f>
        <v>0</v>
      </c>
      <c r="BJ282" s="15" t="s">
        <v>87</v>
      </c>
      <c r="BK282" s="156">
        <f>ROUND(P282*H282,2)</f>
        <v>0</v>
      </c>
      <c r="BL282" s="15" t="s">
        <v>158</v>
      </c>
      <c r="BM282" s="155" t="s">
        <v>3154</v>
      </c>
    </row>
    <row r="283" spans="2:65" s="1" customFormat="1" ht="29.25">
      <c r="B283" s="30"/>
      <c r="D283" s="157" t="s">
        <v>226</v>
      </c>
      <c r="F283" s="158" t="s">
        <v>686</v>
      </c>
      <c r="I283" s="159"/>
      <c r="J283" s="159"/>
      <c r="M283" s="30"/>
      <c r="N283" s="160"/>
      <c r="X283" s="54"/>
      <c r="AT283" s="15" t="s">
        <v>226</v>
      </c>
      <c r="AU283" s="15" t="s">
        <v>93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3153</v>
      </c>
      <c r="H284" s="164">
        <v>160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87</v>
      </c>
      <c r="AY284" s="162" t="s">
        <v>219</v>
      </c>
    </row>
    <row r="285" spans="2:65" s="11" customFormat="1" ht="22.9" customHeight="1">
      <c r="B285" s="129"/>
      <c r="D285" s="130" t="s">
        <v>79</v>
      </c>
      <c r="E285" s="140" t="s">
        <v>254</v>
      </c>
      <c r="F285" s="140" t="s">
        <v>1240</v>
      </c>
      <c r="I285" s="132"/>
      <c r="J285" s="132"/>
      <c r="K285" s="141">
        <f>BK285</f>
        <v>0</v>
      </c>
      <c r="M285" s="129"/>
      <c r="N285" s="134"/>
      <c r="Q285" s="135">
        <f>SUM(Q286:Q347)</f>
        <v>0</v>
      </c>
      <c r="R285" s="135">
        <f>SUM(R286:R347)</f>
        <v>0</v>
      </c>
      <c r="T285" s="136">
        <f>SUM(T286:T347)</f>
        <v>0</v>
      </c>
      <c r="V285" s="136">
        <f>SUM(V286:V347)</f>
        <v>1.60629219</v>
      </c>
      <c r="X285" s="137">
        <f>SUM(X286:X347)</f>
        <v>0</v>
      </c>
      <c r="AR285" s="130" t="s">
        <v>87</v>
      </c>
      <c r="AT285" s="138" t="s">
        <v>79</v>
      </c>
      <c r="AU285" s="138" t="s">
        <v>87</v>
      </c>
      <c r="AY285" s="130" t="s">
        <v>219</v>
      </c>
      <c r="BK285" s="139">
        <f>SUM(BK286:BK347)</f>
        <v>0</v>
      </c>
    </row>
    <row r="286" spans="2:65" s="1" customFormat="1" ht="21.75" customHeight="1">
      <c r="B286" s="30"/>
      <c r="C286" s="142" t="s">
        <v>587</v>
      </c>
      <c r="D286" s="142" t="s">
        <v>220</v>
      </c>
      <c r="E286" s="143" t="s">
        <v>872</v>
      </c>
      <c r="F286" s="144" t="s">
        <v>873</v>
      </c>
      <c r="G286" s="145" t="s">
        <v>370</v>
      </c>
      <c r="H286" s="146">
        <v>344.1</v>
      </c>
      <c r="I286" s="147"/>
      <c r="J286" s="147"/>
      <c r="K286" s="148">
        <f>ROUND(P286*H286,2)</f>
        <v>0</v>
      </c>
      <c r="L286" s="149"/>
      <c r="M286" s="30"/>
      <c r="N286" s="150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1.2999999999999999E-4</v>
      </c>
      <c r="V286" s="153">
        <f>U286*H286</f>
        <v>4.4733000000000002E-2</v>
      </c>
      <c r="W286" s="153">
        <v>0</v>
      </c>
      <c r="X286" s="154">
        <f>W286*H286</f>
        <v>0</v>
      </c>
      <c r="AR286" s="155" t="s">
        <v>158</v>
      </c>
      <c r="AT286" s="155" t="s">
        <v>220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3155</v>
      </c>
    </row>
    <row r="287" spans="2:65" s="1" customFormat="1" ht="11.25">
      <c r="B287" s="30"/>
      <c r="D287" s="157" t="s">
        <v>226</v>
      </c>
      <c r="F287" s="158" t="s">
        <v>875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2" customFormat="1" ht="11.25">
      <c r="B288" s="161"/>
      <c r="D288" s="157" t="s">
        <v>303</v>
      </c>
      <c r="E288" s="162" t="s">
        <v>1</v>
      </c>
      <c r="F288" s="163" t="s">
        <v>3156</v>
      </c>
      <c r="H288" s="164">
        <v>344.1</v>
      </c>
      <c r="I288" s="165"/>
      <c r="J288" s="165"/>
      <c r="M288" s="161"/>
      <c r="N288" s="166"/>
      <c r="X288" s="167"/>
      <c r="AT288" s="162" t="s">
        <v>303</v>
      </c>
      <c r="AU288" s="162" t="s">
        <v>93</v>
      </c>
      <c r="AV288" s="12" t="s">
        <v>93</v>
      </c>
      <c r="AW288" s="12" t="s">
        <v>5</v>
      </c>
      <c r="AX288" s="12" t="s">
        <v>87</v>
      </c>
      <c r="AY288" s="162" t="s">
        <v>219</v>
      </c>
    </row>
    <row r="289" spans="2:65" s="1" customFormat="1" ht="37.9" customHeight="1">
      <c r="B289" s="30"/>
      <c r="C289" s="178" t="s">
        <v>594</v>
      </c>
      <c r="D289" s="178" t="s">
        <v>460</v>
      </c>
      <c r="E289" s="179" t="s">
        <v>3157</v>
      </c>
      <c r="F289" s="180" t="s">
        <v>3158</v>
      </c>
      <c r="G289" s="181" t="s">
        <v>370</v>
      </c>
      <c r="H289" s="182">
        <v>25.1</v>
      </c>
      <c r="I289" s="183"/>
      <c r="J289" s="184"/>
      <c r="K289" s="185">
        <f>ROUND(P289*H289,2)</f>
        <v>0</v>
      </c>
      <c r="L289" s="184"/>
      <c r="M289" s="186"/>
      <c r="N289" s="187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6.8000000000000005E-4</v>
      </c>
      <c r="V289" s="153">
        <f>U289*H289</f>
        <v>1.7068000000000003E-2</v>
      </c>
      <c r="W289" s="153">
        <v>0</v>
      </c>
      <c r="X289" s="154">
        <f>W289*H289</f>
        <v>0</v>
      </c>
      <c r="AR289" s="155" t="s">
        <v>254</v>
      </c>
      <c r="AT289" s="155" t="s">
        <v>460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3159</v>
      </c>
    </row>
    <row r="290" spans="2:65" s="1" customFormat="1" ht="19.5">
      <c r="B290" s="30"/>
      <c r="D290" s="157" t="s">
        <v>226</v>
      </c>
      <c r="F290" s="158" t="s">
        <v>3158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3160</v>
      </c>
      <c r="H291" s="164">
        <v>25.1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87</v>
      </c>
      <c r="AY291" s="162" t="s">
        <v>219</v>
      </c>
    </row>
    <row r="292" spans="2:65" s="1" customFormat="1" ht="16.5" customHeight="1">
      <c r="B292" s="30"/>
      <c r="C292" s="178" t="s">
        <v>600</v>
      </c>
      <c r="D292" s="178" t="s">
        <v>460</v>
      </c>
      <c r="E292" s="179" t="s">
        <v>2171</v>
      </c>
      <c r="F292" s="180" t="s">
        <v>2172</v>
      </c>
      <c r="G292" s="181" t="s">
        <v>370</v>
      </c>
      <c r="H292" s="182">
        <v>25.1</v>
      </c>
      <c r="I292" s="183"/>
      <c r="J292" s="184"/>
      <c r="K292" s="185">
        <f>ROUND(P292*H292,2)</f>
        <v>0</v>
      </c>
      <c r="L292" s="184"/>
      <c r="M292" s="186"/>
      <c r="N292" s="187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1.2E-4</v>
      </c>
      <c r="V292" s="153">
        <f>U292*H292</f>
        <v>3.0120000000000004E-3</v>
      </c>
      <c r="W292" s="153">
        <v>0</v>
      </c>
      <c r="X292" s="154">
        <f>W292*H292</f>
        <v>0</v>
      </c>
      <c r="AR292" s="155" t="s">
        <v>254</v>
      </c>
      <c r="AT292" s="155" t="s">
        <v>460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3161</v>
      </c>
    </row>
    <row r="293" spans="2:65" s="1" customFormat="1" ht="19.5">
      <c r="B293" s="30"/>
      <c r="D293" s="157" t="s">
        <v>226</v>
      </c>
      <c r="F293" s="158" t="s">
        <v>2174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3160</v>
      </c>
      <c r="H294" s="164">
        <v>25.1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33" customHeight="1">
      <c r="B295" s="30"/>
      <c r="C295" s="142" t="s">
        <v>607</v>
      </c>
      <c r="D295" s="142" t="s">
        <v>220</v>
      </c>
      <c r="E295" s="143" t="s">
        <v>3162</v>
      </c>
      <c r="F295" s="144" t="s">
        <v>3163</v>
      </c>
      <c r="G295" s="145" t="s">
        <v>370</v>
      </c>
      <c r="H295" s="146">
        <v>25.1</v>
      </c>
      <c r="I295" s="147"/>
      <c r="J295" s="147"/>
      <c r="K295" s="148">
        <f>ROUND(P295*H295,2)</f>
        <v>0</v>
      </c>
      <c r="L295" s="149"/>
      <c r="M295" s="30"/>
      <c r="N295" s="150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0</v>
      </c>
      <c r="V295" s="153">
        <f>U295*H295</f>
        <v>0</v>
      </c>
      <c r="W295" s="153">
        <v>0</v>
      </c>
      <c r="X295" s="154">
        <f>W295*H295</f>
        <v>0</v>
      </c>
      <c r="AR295" s="155" t="s">
        <v>158</v>
      </c>
      <c r="AT295" s="155" t="s">
        <v>220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3164</v>
      </c>
    </row>
    <row r="296" spans="2:65" s="1" customFormat="1" ht="29.25">
      <c r="B296" s="30"/>
      <c r="D296" s="157" t="s">
        <v>226</v>
      </c>
      <c r="F296" s="158" t="s">
        <v>3165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3160</v>
      </c>
      <c r="H297" s="164">
        <v>25.1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87</v>
      </c>
      <c r="AY297" s="162" t="s">
        <v>219</v>
      </c>
    </row>
    <row r="298" spans="2:65" s="1" customFormat="1" ht="24.2" customHeight="1">
      <c r="B298" s="30"/>
      <c r="C298" s="142" t="s">
        <v>614</v>
      </c>
      <c r="D298" s="142" t="s">
        <v>220</v>
      </c>
      <c r="E298" s="143" t="s">
        <v>3166</v>
      </c>
      <c r="F298" s="144" t="s">
        <v>3167</v>
      </c>
      <c r="G298" s="145" t="s">
        <v>370</v>
      </c>
      <c r="H298" s="146">
        <v>315.10000000000002</v>
      </c>
      <c r="I298" s="147"/>
      <c r="J298" s="147"/>
      <c r="K298" s="148">
        <f>ROUND(P298*H298,2)</f>
        <v>0</v>
      </c>
      <c r="L298" s="149"/>
      <c r="M298" s="30"/>
      <c r="N298" s="150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1.0000000000000001E-5</v>
      </c>
      <c r="V298" s="153">
        <f>U298*H298</f>
        <v>3.1510000000000006E-3</v>
      </c>
      <c r="W298" s="153">
        <v>0</v>
      </c>
      <c r="X298" s="154">
        <f>W298*H298</f>
        <v>0</v>
      </c>
      <c r="AR298" s="155" t="s">
        <v>158</v>
      </c>
      <c r="AT298" s="155" t="s">
        <v>220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3168</v>
      </c>
    </row>
    <row r="299" spans="2:65" s="1" customFormat="1" ht="19.5">
      <c r="B299" s="30"/>
      <c r="D299" s="157" t="s">
        <v>226</v>
      </c>
      <c r="F299" s="158" t="s">
        <v>3169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3170</v>
      </c>
      <c r="H300" s="164">
        <v>315.10000000000002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87</v>
      </c>
      <c r="AY300" s="162" t="s">
        <v>219</v>
      </c>
    </row>
    <row r="301" spans="2:65" s="1" customFormat="1" ht="24.2" customHeight="1">
      <c r="B301" s="30"/>
      <c r="C301" s="178" t="s">
        <v>619</v>
      </c>
      <c r="D301" s="178" t="s">
        <v>460</v>
      </c>
      <c r="E301" s="179" t="s">
        <v>3171</v>
      </c>
      <c r="F301" s="180" t="s">
        <v>3172</v>
      </c>
      <c r="G301" s="181" t="s">
        <v>370</v>
      </c>
      <c r="H301" s="182">
        <v>319.827</v>
      </c>
      <c r="I301" s="183"/>
      <c r="J301" s="184"/>
      <c r="K301" s="185">
        <f>ROUND(P301*H301,2)</f>
        <v>0</v>
      </c>
      <c r="L301" s="184"/>
      <c r="M301" s="186"/>
      <c r="N301" s="187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3.5999999999999999E-3</v>
      </c>
      <c r="V301" s="153">
        <f>U301*H301</f>
        <v>1.1513772</v>
      </c>
      <c r="W301" s="153">
        <v>0</v>
      </c>
      <c r="X301" s="154">
        <f>W301*H301</f>
        <v>0</v>
      </c>
      <c r="AR301" s="155" t="s">
        <v>254</v>
      </c>
      <c r="AT301" s="155" t="s">
        <v>460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3173</v>
      </c>
    </row>
    <row r="302" spans="2:65" s="1" customFormat="1" ht="11.25">
      <c r="B302" s="30"/>
      <c r="D302" s="157" t="s">
        <v>226</v>
      </c>
      <c r="F302" s="158" t="s">
        <v>3172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3174</v>
      </c>
      <c r="H303" s="164">
        <v>319.82650000000001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" customFormat="1" ht="24.2" customHeight="1">
      <c r="B304" s="30"/>
      <c r="C304" s="142" t="s">
        <v>625</v>
      </c>
      <c r="D304" s="142" t="s">
        <v>220</v>
      </c>
      <c r="E304" s="143" t="s">
        <v>3175</v>
      </c>
      <c r="F304" s="144" t="s">
        <v>3176</v>
      </c>
      <c r="G304" s="145" t="s">
        <v>370</v>
      </c>
      <c r="H304" s="146">
        <v>3.9</v>
      </c>
      <c r="I304" s="147"/>
      <c r="J304" s="147"/>
      <c r="K304" s="148">
        <f>ROUND(P304*H304,2)</f>
        <v>0</v>
      </c>
      <c r="L304" s="149"/>
      <c r="M304" s="30"/>
      <c r="N304" s="150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1.0000000000000001E-5</v>
      </c>
      <c r="V304" s="153">
        <f>U304*H304</f>
        <v>3.8999999999999999E-5</v>
      </c>
      <c r="W304" s="153">
        <v>0</v>
      </c>
      <c r="X304" s="154">
        <f>W304*H304</f>
        <v>0</v>
      </c>
      <c r="AR304" s="155" t="s">
        <v>158</v>
      </c>
      <c r="AT304" s="155" t="s">
        <v>220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3177</v>
      </c>
    </row>
    <row r="305" spans="2:65" s="1" customFormat="1" ht="19.5">
      <c r="B305" s="30"/>
      <c r="D305" s="157" t="s">
        <v>226</v>
      </c>
      <c r="F305" s="158" t="s">
        <v>3178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" customFormat="1" ht="24.2" customHeight="1">
      <c r="B306" s="30"/>
      <c r="C306" s="178" t="s">
        <v>632</v>
      </c>
      <c r="D306" s="178" t="s">
        <v>460</v>
      </c>
      <c r="E306" s="179" t="s">
        <v>3179</v>
      </c>
      <c r="F306" s="180" t="s">
        <v>3180</v>
      </c>
      <c r="G306" s="181" t="s">
        <v>370</v>
      </c>
      <c r="H306" s="182">
        <v>3.9590000000000001</v>
      </c>
      <c r="I306" s="183"/>
      <c r="J306" s="184"/>
      <c r="K306" s="185">
        <f>ROUND(P306*H306,2)</f>
        <v>0</v>
      </c>
      <c r="L306" s="184"/>
      <c r="M306" s="186"/>
      <c r="N306" s="187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3.6099999999999999E-3</v>
      </c>
      <c r="V306" s="153">
        <f>U306*H306</f>
        <v>1.4291989999999999E-2</v>
      </c>
      <c r="W306" s="153">
        <v>0</v>
      </c>
      <c r="X306" s="154">
        <f>W306*H306</f>
        <v>0</v>
      </c>
      <c r="AR306" s="155" t="s">
        <v>254</v>
      </c>
      <c r="AT306" s="155" t="s">
        <v>460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3181</v>
      </c>
    </row>
    <row r="307" spans="2:65" s="1" customFormat="1" ht="11.25">
      <c r="B307" s="30"/>
      <c r="D307" s="157" t="s">
        <v>226</v>
      </c>
      <c r="F307" s="158" t="s">
        <v>3180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3182</v>
      </c>
      <c r="H308" s="164">
        <v>3.9584999999999995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" customFormat="1" ht="33" customHeight="1">
      <c r="B309" s="30"/>
      <c r="C309" s="142" t="s">
        <v>443</v>
      </c>
      <c r="D309" s="142" t="s">
        <v>220</v>
      </c>
      <c r="E309" s="143" t="s">
        <v>3183</v>
      </c>
      <c r="F309" s="144" t="s">
        <v>3184</v>
      </c>
      <c r="G309" s="145" t="s">
        <v>467</v>
      </c>
      <c r="H309" s="146">
        <v>308</v>
      </c>
      <c r="I309" s="147"/>
      <c r="J309" s="147"/>
      <c r="K309" s="148">
        <f>ROUND(P309*H309,2)</f>
        <v>0</v>
      </c>
      <c r="L309" s="149"/>
      <c r="M309" s="30"/>
      <c r="N309" s="150" t="s">
        <v>1</v>
      </c>
      <c r="O309" s="151" t="s">
        <v>43</v>
      </c>
      <c r="P309" s="152">
        <f>I309+J309</f>
        <v>0</v>
      </c>
      <c r="Q309" s="152">
        <f>ROUND(I309*H309,2)</f>
        <v>0</v>
      </c>
      <c r="R309" s="152">
        <f>ROUND(J309*H309,2)</f>
        <v>0</v>
      </c>
      <c r="T309" s="153">
        <f>S309*H309</f>
        <v>0</v>
      </c>
      <c r="U309" s="153">
        <v>0</v>
      </c>
      <c r="V309" s="153">
        <f>U309*H309</f>
        <v>0</v>
      </c>
      <c r="W309" s="153">
        <v>0</v>
      </c>
      <c r="X309" s="154">
        <f>W309*H309</f>
        <v>0</v>
      </c>
      <c r="AR309" s="155" t="s">
        <v>158</v>
      </c>
      <c r="AT309" s="155" t="s">
        <v>220</v>
      </c>
      <c r="AU309" s="155" t="s">
        <v>93</v>
      </c>
      <c r="AY309" s="15" t="s">
        <v>219</v>
      </c>
      <c r="BE309" s="156">
        <f>IF(O309="základní",K309,0)</f>
        <v>0</v>
      </c>
      <c r="BF309" s="156">
        <f>IF(O309="snížená",K309,0)</f>
        <v>0</v>
      </c>
      <c r="BG309" s="156">
        <f>IF(O309="zákl. přenesená",K309,0)</f>
        <v>0</v>
      </c>
      <c r="BH309" s="156">
        <f>IF(O309="sníž. přenesená",K309,0)</f>
        <v>0</v>
      </c>
      <c r="BI309" s="156">
        <f>IF(O309="nulová",K309,0)</f>
        <v>0</v>
      </c>
      <c r="BJ309" s="15" t="s">
        <v>87</v>
      </c>
      <c r="BK309" s="156">
        <f>ROUND(P309*H309,2)</f>
        <v>0</v>
      </c>
      <c r="BL309" s="15" t="s">
        <v>158</v>
      </c>
      <c r="BM309" s="155" t="s">
        <v>3185</v>
      </c>
    </row>
    <row r="310" spans="2:65" s="1" customFormat="1" ht="19.5">
      <c r="B310" s="30"/>
      <c r="D310" s="157" t="s">
        <v>226</v>
      </c>
      <c r="F310" s="158" t="s">
        <v>3186</v>
      </c>
      <c r="I310" s="159"/>
      <c r="J310" s="159"/>
      <c r="M310" s="30"/>
      <c r="N310" s="160"/>
      <c r="X310" s="54"/>
      <c r="AT310" s="15" t="s">
        <v>226</v>
      </c>
      <c r="AU310" s="15" t="s">
        <v>93</v>
      </c>
    </row>
    <row r="311" spans="2:65" s="12" customFormat="1" ht="11.25">
      <c r="B311" s="161"/>
      <c r="D311" s="157" t="s">
        <v>303</v>
      </c>
      <c r="E311" s="162" t="s">
        <v>1</v>
      </c>
      <c r="F311" s="163" t="s">
        <v>3187</v>
      </c>
      <c r="H311" s="164">
        <v>308</v>
      </c>
      <c r="I311" s="165"/>
      <c r="J311" s="165"/>
      <c r="M311" s="161"/>
      <c r="N311" s="166"/>
      <c r="X311" s="167"/>
      <c r="AT311" s="162" t="s">
        <v>303</v>
      </c>
      <c r="AU311" s="162" t="s">
        <v>93</v>
      </c>
      <c r="AV311" s="12" t="s">
        <v>93</v>
      </c>
      <c r="AW311" s="12" t="s">
        <v>5</v>
      </c>
      <c r="AX311" s="12" t="s">
        <v>87</v>
      </c>
      <c r="AY311" s="162" t="s">
        <v>219</v>
      </c>
    </row>
    <row r="312" spans="2:65" s="1" customFormat="1" ht="16.5" customHeight="1">
      <c r="B312" s="30"/>
      <c r="C312" s="178" t="s">
        <v>643</v>
      </c>
      <c r="D312" s="178" t="s">
        <v>460</v>
      </c>
      <c r="E312" s="179" t="s">
        <v>3188</v>
      </c>
      <c r="F312" s="180" t="s">
        <v>3189</v>
      </c>
      <c r="G312" s="181" t="s">
        <v>467</v>
      </c>
      <c r="H312" s="182">
        <v>77</v>
      </c>
      <c r="I312" s="183"/>
      <c r="J312" s="184"/>
      <c r="K312" s="185">
        <f>ROUND(P312*H312,2)</f>
        <v>0</v>
      </c>
      <c r="L312" s="184"/>
      <c r="M312" s="186"/>
      <c r="N312" s="187" t="s">
        <v>1</v>
      </c>
      <c r="O312" s="151" t="s">
        <v>43</v>
      </c>
      <c r="P312" s="152">
        <f>I312+J312</f>
        <v>0</v>
      </c>
      <c r="Q312" s="152">
        <f>ROUND(I312*H312,2)</f>
        <v>0</v>
      </c>
      <c r="R312" s="152">
        <f>ROUND(J312*H312,2)</f>
        <v>0</v>
      </c>
      <c r="T312" s="153">
        <f>S312*H312</f>
        <v>0</v>
      </c>
      <c r="U312" s="153">
        <v>7.6000000000000004E-4</v>
      </c>
      <c r="V312" s="153">
        <f>U312*H312</f>
        <v>5.8520000000000003E-2</v>
      </c>
      <c r="W312" s="153">
        <v>0</v>
      </c>
      <c r="X312" s="154">
        <f>W312*H312</f>
        <v>0</v>
      </c>
      <c r="AR312" s="155" t="s">
        <v>3190</v>
      </c>
      <c r="AT312" s="155" t="s">
        <v>460</v>
      </c>
      <c r="AU312" s="155" t="s">
        <v>93</v>
      </c>
      <c r="AY312" s="15" t="s">
        <v>219</v>
      </c>
      <c r="BE312" s="156">
        <f>IF(O312="základní",K312,0)</f>
        <v>0</v>
      </c>
      <c r="BF312" s="156">
        <f>IF(O312="snížená",K312,0)</f>
        <v>0</v>
      </c>
      <c r="BG312" s="156">
        <f>IF(O312="zákl. přenesená",K312,0)</f>
        <v>0</v>
      </c>
      <c r="BH312" s="156">
        <f>IF(O312="sníž. přenesená",K312,0)</f>
        <v>0</v>
      </c>
      <c r="BI312" s="156">
        <f>IF(O312="nulová",K312,0)</f>
        <v>0</v>
      </c>
      <c r="BJ312" s="15" t="s">
        <v>87</v>
      </c>
      <c r="BK312" s="156">
        <f>ROUND(P312*H312,2)</f>
        <v>0</v>
      </c>
      <c r="BL312" s="15" t="s">
        <v>716</v>
      </c>
      <c r="BM312" s="155" t="s">
        <v>3191</v>
      </c>
    </row>
    <row r="313" spans="2:65" s="1" customFormat="1" ht="11.25">
      <c r="B313" s="30"/>
      <c r="D313" s="157" t="s">
        <v>226</v>
      </c>
      <c r="F313" s="158" t="s">
        <v>3189</v>
      </c>
      <c r="I313" s="159"/>
      <c r="J313" s="159"/>
      <c r="M313" s="30"/>
      <c r="N313" s="160"/>
      <c r="X313" s="54"/>
      <c r="AT313" s="15" t="s">
        <v>226</v>
      </c>
      <c r="AU313" s="15" t="s">
        <v>93</v>
      </c>
    </row>
    <row r="314" spans="2:65" s="12" customFormat="1" ht="11.25">
      <c r="B314" s="161"/>
      <c r="D314" s="157" t="s">
        <v>303</v>
      </c>
      <c r="E314" s="162" t="s">
        <v>1</v>
      </c>
      <c r="F314" s="163" t="s">
        <v>777</v>
      </c>
      <c r="H314" s="164">
        <v>77</v>
      </c>
      <c r="I314" s="165"/>
      <c r="J314" s="165"/>
      <c r="M314" s="161"/>
      <c r="N314" s="166"/>
      <c r="X314" s="167"/>
      <c r="AT314" s="162" t="s">
        <v>303</v>
      </c>
      <c r="AU314" s="162" t="s">
        <v>93</v>
      </c>
      <c r="AV314" s="12" t="s">
        <v>93</v>
      </c>
      <c r="AW314" s="12" t="s">
        <v>5</v>
      </c>
      <c r="AX314" s="12" t="s">
        <v>87</v>
      </c>
      <c r="AY314" s="162" t="s">
        <v>219</v>
      </c>
    </row>
    <row r="315" spans="2:65" s="1" customFormat="1" ht="16.5" customHeight="1">
      <c r="B315" s="30"/>
      <c r="C315" s="178" t="s">
        <v>649</v>
      </c>
      <c r="D315" s="178" t="s">
        <v>460</v>
      </c>
      <c r="E315" s="179" t="s">
        <v>3192</v>
      </c>
      <c r="F315" s="180" t="s">
        <v>3193</v>
      </c>
      <c r="G315" s="181" t="s">
        <v>467</v>
      </c>
      <c r="H315" s="182">
        <v>77</v>
      </c>
      <c r="I315" s="183"/>
      <c r="J315" s="184"/>
      <c r="K315" s="185">
        <f>ROUND(P315*H315,2)</f>
        <v>0</v>
      </c>
      <c r="L315" s="184"/>
      <c r="M315" s="186"/>
      <c r="N315" s="187" t="s">
        <v>1</v>
      </c>
      <c r="O315" s="151" t="s">
        <v>43</v>
      </c>
      <c r="P315" s="152">
        <f>I315+J315</f>
        <v>0</v>
      </c>
      <c r="Q315" s="152">
        <f>ROUND(I315*H315,2)</f>
        <v>0</v>
      </c>
      <c r="R315" s="152">
        <f>ROUND(J315*H315,2)</f>
        <v>0</v>
      </c>
      <c r="T315" s="153">
        <f>S315*H315</f>
        <v>0</v>
      </c>
      <c r="U315" s="153">
        <v>1.48E-3</v>
      </c>
      <c r="V315" s="153">
        <f>U315*H315</f>
        <v>0.11395999999999999</v>
      </c>
      <c r="W315" s="153">
        <v>0</v>
      </c>
      <c r="X315" s="154">
        <f>W315*H315</f>
        <v>0</v>
      </c>
      <c r="AR315" s="155" t="s">
        <v>3190</v>
      </c>
      <c r="AT315" s="155" t="s">
        <v>460</v>
      </c>
      <c r="AU315" s="155" t="s">
        <v>93</v>
      </c>
      <c r="AY315" s="15" t="s">
        <v>219</v>
      </c>
      <c r="BE315" s="156">
        <f>IF(O315="základní",K315,0)</f>
        <v>0</v>
      </c>
      <c r="BF315" s="156">
        <f>IF(O315="snížená",K315,0)</f>
        <v>0</v>
      </c>
      <c r="BG315" s="156">
        <f>IF(O315="zákl. přenesená",K315,0)</f>
        <v>0</v>
      </c>
      <c r="BH315" s="156">
        <f>IF(O315="sníž. přenesená",K315,0)</f>
        <v>0</v>
      </c>
      <c r="BI315" s="156">
        <f>IF(O315="nulová",K315,0)</f>
        <v>0</v>
      </c>
      <c r="BJ315" s="15" t="s">
        <v>87</v>
      </c>
      <c r="BK315" s="156">
        <f>ROUND(P315*H315,2)</f>
        <v>0</v>
      </c>
      <c r="BL315" s="15" t="s">
        <v>716</v>
      </c>
      <c r="BM315" s="155" t="s">
        <v>3194</v>
      </c>
    </row>
    <row r="316" spans="2:65" s="1" customFormat="1" ht="11.25">
      <c r="B316" s="30"/>
      <c r="D316" s="157" t="s">
        <v>226</v>
      </c>
      <c r="F316" s="158" t="s">
        <v>3193</v>
      </c>
      <c r="I316" s="159"/>
      <c r="J316" s="159"/>
      <c r="M316" s="30"/>
      <c r="N316" s="160"/>
      <c r="X316" s="54"/>
      <c r="AT316" s="15" t="s">
        <v>226</v>
      </c>
      <c r="AU316" s="15" t="s">
        <v>93</v>
      </c>
    </row>
    <row r="317" spans="2:65" s="12" customFormat="1" ht="11.25">
      <c r="B317" s="161"/>
      <c r="D317" s="157" t="s">
        <v>303</v>
      </c>
      <c r="E317" s="162" t="s">
        <v>1</v>
      </c>
      <c r="F317" s="163" t="s">
        <v>777</v>
      </c>
      <c r="H317" s="164">
        <v>77</v>
      </c>
      <c r="I317" s="165"/>
      <c r="J317" s="165"/>
      <c r="M317" s="161"/>
      <c r="N317" s="166"/>
      <c r="X317" s="167"/>
      <c r="AT317" s="162" t="s">
        <v>303</v>
      </c>
      <c r="AU317" s="162" t="s">
        <v>93</v>
      </c>
      <c r="AV317" s="12" t="s">
        <v>93</v>
      </c>
      <c r="AW317" s="12" t="s">
        <v>5</v>
      </c>
      <c r="AX317" s="12" t="s">
        <v>87</v>
      </c>
      <c r="AY317" s="162" t="s">
        <v>219</v>
      </c>
    </row>
    <row r="318" spans="2:65" s="1" customFormat="1" ht="16.5" customHeight="1">
      <c r="B318" s="30"/>
      <c r="C318" s="178" t="s">
        <v>654</v>
      </c>
      <c r="D318" s="178" t="s">
        <v>460</v>
      </c>
      <c r="E318" s="179" t="s">
        <v>3195</v>
      </c>
      <c r="F318" s="180" t="s">
        <v>3196</v>
      </c>
      <c r="G318" s="181" t="s">
        <v>467</v>
      </c>
      <c r="H318" s="182">
        <v>77</v>
      </c>
      <c r="I318" s="183"/>
      <c r="J318" s="184"/>
      <c r="K318" s="185">
        <f>ROUND(P318*H318,2)</f>
        <v>0</v>
      </c>
      <c r="L318" s="184"/>
      <c r="M318" s="186"/>
      <c r="N318" s="187" t="s">
        <v>1</v>
      </c>
      <c r="O318" s="151" t="s">
        <v>43</v>
      </c>
      <c r="P318" s="152">
        <f>I318+J318</f>
        <v>0</v>
      </c>
      <c r="Q318" s="152">
        <f>ROUND(I318*H318,2)</f>
        <v>0</v>
      </c>
      <c r="R318" s="152">
        <f>ROUND(J318*H318,2)</f>
        <v>0</v>
      </c>
      <c r="T318" s="153">
        <f>S318*H318</f>
        <v>0</v>
      </c>
      <c r="U318" s="153">
        <v>1.23E-3</v>
      </c>
      <c r="V318" s="153">
        <f>U318*H318</f>
        <v>9.4710000000000003E-2</v>
      </c>
      <c r="W318" s="153">
        <v>0</v>
      </c>
      <c r="X318" s="154">
        <f>W318*H318</f>
        <v>0</v>
      </c>
      <c r="AR318" s="155" t="s">
        <v>3190</v>
      </c>
      <c r="AT318" s="155" t="s">
        <v>460</v>
      </c>
      <c r="AU318" s="155" t="s">
        <v>93</v>
      </c>
      <c r="AY318" s="15" t="s">
        <v>219</v>
      </c>
      <c r="BE318" s="156">
        <f>IF(O318="základní",K318,0)</f>
        <v>0</v>
      </c>
      <c r="BF318" s="156">
        <f>IF(O318="snížená",K318,0)</f>
        <v>0</v>
      </c>
      <c r="BG318" s="156">
        <f>IF(O318="zákl. přenesená",K318,0)</f>
        <v>0</v>
      </c>
      <c r="BH318" s="156">
        <f>IF(O318="sníž. přenesená",K318,0)</f>
        <v>0</v>
      </c>
      <c r="BI318" s="156">
        <f>IF(O318="nulová",K318,0)</f>
        <v>0</v>
      </c>
      <c r="BJ318" s="15" t="s">
        <v>87</v>
      </c>
      <c r="BK318" s="156">
        <f>ROUND(P318*H318,2)</f>
        <v>0</v>
      </c>
      <c r="BL318" s="15" t="s">
        <v>716</v>
      </c>
      <c r="BM318" s="155" t="s">
        <v>3197</v>
      </c>
    </row>
    <row r="319" spans="2:65" s="1" customFormat="1" ht="11.25">
      <c r="B319" s="30"/>
      <c r="D319" s="157" t="s">
        <v>226</v>
      </c>
      <c r="F319" s="158" t="s">
        <v>3196</v>
      </c>
      <c r="I319" s="159"/>
      <c r="J319" s="159"/>
      <c r="M319" s="30"/>
      <c r="N319" s="160"/>
      <c r="X319" s="54"/>
      <c r="AT319" s="15" t="s">
        <v>226</v>
      </c>
      <c r="AU319" s="15" t="s">
        <v>93</v>
      </c>
    </row>
    <row r="320" spans="2:65" s="12" customFormat="1" ht="11.25">
      <c r="B320" s="161"/>
      <c r="D320" s="157" t="s">
        <v>303</v>
      </c>
      <c r="E320" s="162" t="s">
        <v>1</v>
      </c>
      <c r="F320" s="163" t="s">
        <v>777</v>
      </c>
      <c r="H320" s="164">
        <v>77</v>
      </c>
      <c r="I320" s="165"/>
      <c r="J320" s="165"/>
      <c r="M320" s="161"/>
      <c r="N320" s="166"/>
      <c r="X320" s="167"/>
      <c r="AT320" s="162" t="s">
        <v>303</v>
      </c>
      <c r="AU320" s="162" t="s">
        <v>93</v>
      </c>
      <c r="AV320" s="12" t="s">
        <v>93</v>
      </c>
      <c r="AW320" s="12" t="s">
        <v>5</v>
      </c>
      <c r="AX320" s="12" t="s">
        <v>87</v>
      </c>
      <c r="AY320" s="162" t="s">
        <v>219</v>
      </c>
    </row>
    <row r="321" spans="2:65" s="1" customFormat="1" ht="16.5" customHeight="1">
      <c r="B321" s="30"/>
      <c r="C321" s="178" t="s">
        <v>660</v>
      </c>
      <c r="D321" s="178" t="s">
        <v>460</v>
      </c>
      <c r="E321" s="179" t="s">
        <v>3198</v>
      </c>
      <c r="F321" s="180" t="s">
        <v>3199</v>
      </c>
      <c r="G321" s="181" t="s">
        <v>467</v>
      </c>
      <c r="H321" s="182">
        <v>77</v>
      </c>
      <c r="I321" s="183"/>
      <c r="J321" s="184"/>
      <c r="K321" s="185">
        <f>ROUND(P321*H321,2)</f>
        <v>0</v>
      </c>
      <c r="L321" s="184"/>
      <c r="M321" s="186"/>
      <c r="N321" s="187" t="s">
        <v>1</v>
      </c>
      <c r="O321" s="151" t="s">
        <v>43</v>
      </c>
      <c r="P321" s="152">
        <f>I321+J321</f>
        <v>0</v>
      </c>
      <c r="Q321" s="152">
        <f>ROUND(I321*H321,2)</f>
        <v>0</v>
      </c>
      <c r="R321" s="152">
        <f>ROUND(J321*H321,2)</f>
        <v>0</v>
      </c>
      <c r="T321" s="153">
        <f>S321*H321</f>
        <v>0</v>
      </c>
      <c r="U321" s="153">
        <v>8.7000000000000001E-4</v>
      </c>
      <c r="V321" s="153">
        <f>U321*H321</f>
        <v>6.6989999999999994E-2</v>
      </c>
      <c r="W321" s="153">
        <v>0</v>
      </c>
      <c r="X321" s="154">
        <f>W321*H321</f>
        <v>0</v>
      </c>
      <c r="AR321" s="155" t="s">
        <v>3190</v>
      </c>
      <c r="AT321" s="155" t="s">
        <v>460</v>
      </c>
      <c r="AU321" s="155" t="s">
        <v>93</v>
      </c>
      <c r="AY321" s="15" t="s">
        <v>219</v>
      </c>
      <c r="BE321" s="156">
        <f>IF(O321="základní",K321,0)</f>
        <v>0</v>
      </c>
      <c r="BF321" s="156">
        <f>IF(O321="snížená",K321,0)</f>
        <v>0</v>
      </c>
      <c r="BG321" s="156">
        <f>IF(O321="zákl. přenesená",K321,0)</f>
        <v>0</v>
      </c>
      <c r="BH321" s="156">
        <f>IF(O321="sníž. přenesená",K321,0)</f>
        <v>0</v>
      </c>
      <c r="BI321" s="156">
        <f>IF(O321="nulová",K321,0)</f>
        <v>0</v>
      </c>
      <c r="BJ321" s="15" t="s">
        <v>87</v>
      </c>
      <c r="BK321" s="156">
        <f>ROUND(P321*H321,2)</f>
        <v>0</v>
      </c>
      <c r="BL321" s="15" t="s">
        <v>716</v>
      </c>
      <c r="BM321" s="155" t="s">
        <v>3200</v>
      </c>
    </row>
    <row r="322" spans="2:65" s="1" customFormat="1" ht="11.25">
      <c r="B322" s="30"/>
      <c r="D322" s="157" t="s">
        <v>226</v>
      </c>
      <c r="F322" s="158" t="s">
        <v>3199</v>
      </c>
      <c r="I322" s="159"/>
      <c r="J322" s="159"/>
      <c r="M322" s="30"/>
      <c r="N322" s="160"/>
      <c r="X322" s="54"/>
      <c r="AT322" s="15" t="s">
        <v>226</v>
      </c>
      <c r="AU322" s="15" t="s">
        <v>93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777</v>
      </c>
      <c r="H323" s="164">
        <v>77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16.5" customHeight="1">
      <c r="B324" s="30"/>
      <c r="C324" s="142" t="s">
        <v>666</v>
      </c>
      <c r="D324" s="142" t="s">
        <v>220</v>
      </c>
      <c r="E324" s="143" t="s">
        <v>3201</v>
      </c>
      <c r="F324" s="144" t="s">
        <v>3202</v>
      </c>
      <c r="G324" s="145" t="s">
        <v>467</v>
      </c>
      <c r="H324" s="146">
        <v>77</v>
      </c>
      <c r="I324" s="147"/>
      <c r="J324" s="147"/>
      <c r="K324" s="148">
        <f>ROUND(P324*H324,2)</f>
        <v>0</v>
      </c>
      <c r="L324" s="149"/>
      <c r="M324" s="30"/>
      <c r="N324" s="150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0</v>
      </c>
      <c r="V324" s="153">
        <f>U324*H324</f>
        <v>0</v>
      </c>
      <c r="W324" s="153">
        <v>0</v>
      </c>
      <c r="X324" s="154">
        <f>W324*H324</f>
        <v>0</v>
      </c>
      <c r="AR324" s="155" t="s">
        <v>158</v>
      </c>
      <c r="AT324" s="155" t="s">
        <v>220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3203</v>
      </c>
    </row>
    <row r="325" spans="2:65" s="1" customFormat="1" ht="19.5">
      <c r="B325" s="30"/>
      <c r="D325" s="157" t="s">
        <v>226</v>
      </c>
      <c r="F325" s="158" t="s">
        <v>3204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2" customFormat="1" ht="11.25">
      <c r="B326" s="161"/>
      <c r="D326" s="157" t="s">
        <v>303</v>
      </c>
      <c r="E326" s="162" t="s">
        <v>1</v>
      </c>
      <c r="F326" s="163" t="s">
        <v>777</v>
      </c>
      <c r="H326" s="164">
        <v>77</v>
      </c>
      <c r="I326" s="165"/>
      <c r="J326" s="165"/>
      <c r="M326" s="161"/>
      <c r="N326" s="166"/>
      <c r="X326" s="167"/>
      <c r="AT326" s="162" t="s">
        <v>303</v>
      </c>
      <c r="AU326" s="162" t="s">
        <v>93</v>
      </c>
      <c r="AV326" s="12" t="s">
        <v>93</v>
      </c>
      <c r="AW326" s="12" t="s">
        <v>5</v>
      </c>
      <c r="AX326" s="12" t="s">
        <v>87</v>
      </c>
      <c r="AY326" s="162" t="s">
        <v>219</v>
      </c>
    </row>
    <row r="327" spans="2:65" s="1" customFormat="1" ht="21.75" customHeight="1">
      <c r="B327" s="30"/>
      <c r="C327" s="178" t="s">
        <v>671</v>
      </c>
      <c r="D327" s="178" t="s">
        <v>460</v>
      </c>
      <c r="E327" s="179" t="s">
        <v>3205</v>
      </c>
      <c r="F327" s="180" t="s">
        <v>3206</v>
      </c>
      <c r="G327" s="181" t="s">
        <v>467</v>
      </c>
      <c r="H327" s="182">
        <v>77</v>
      </c>
      <c r="I327" s="183"/>
      <c r="J327" s="184"/>
      <c r="K327" s="185">
        <f>ROUND(P327*H327,2)</f>
        <v>0</v>
      </c>
      <c r="L327" s="184"/>
      <c r="M327" s="186"/>
      <c r="N327" s="187" t="s">
        <v>1</v>
      </c>
      <c r="O327" s="151" t="s">
        <v>43</v>
      </c>
      <c r="P327" s="152">
        <f>I327+J327</f>
        <v>0</v>
      </c>
      <c r="Q327" s="152">
        <f>ROUND(I327*H327,2)</f>
        <v>0</v>
      </c>
      <c r="R327" s="152">
        <f>ROUND(J327*H327,2)</f>
        <v>0</v>
      </c>
      <c r="T327" s="153">
        <f>S327*H327</f>
        <v>0</v>
      </c>
      <c r="U327" s="153">
        <v>4.0000000000000002E-4</v>
      </c>
      <c r="V327" s="153">
        <f>U327*H327</f>
        <v>3.0800000000000001E-2</v>
      </c>
      <c r="W327" s="153">
        <v>0</v>
      </c>
      <c r="X327" s="154">
        <f>W327*H327</f>
        <v>0</v>
      </c>
      <c r="AR327" s="155" t="s">
        <v>254</v>
      </c>
      <c r="AT327" s="155" t="s">
        <v>460</v>
      </c>
      <c r="AU327" s="155" t="s">
        <v>93</v>
      </c>
      <c r="AY327" s="15" t="s">
        <v>219</v>
      </c>
      <c r="BE327" s="156">
        <f>IF(O327="základní",K327,0)</f>
        <v>0</v>
      </c>
      <c r="BF327" s="156">
        <f>IF(O327="snížená",K327,0)</f>
        <v>0</v>
      </c>
      <c r="BG327" s="156">
        <f>IF(O327="zákl. přenesená",K327,0)</f>
        <v>0</v>
      </c>
      <c r="BH327" s="156">
        <f>IF(O327="sníž. přenesená",K327,0)</f>
        <v>0</v>
      </c>
      <c r="BI327" s="156">
        <f>IF(O327="nulová",K327,0)</f>
        <v>0</v>
      </c>
      <c r="BJ327" s="15" t="s">
        <v>87</v>
      </c>
      <c r="BK327" s="156">
        <f>ROUND(P327*H327,2)</f>
        <v>0</v>
      </c>
      <c r="BL327" s="15" t="s">
        <v>158</v>
      </c>
      <c r="BM327" s="155" t="s">
        <v>3207</v>
      </c>
    </row>
    <row r="328" spans="2:65" s="1" customFormat="1" ht="11.25">
      <c r="B328" s="30"/>
      <c r="D328" s="157" t="s">
        <v>226</v>
      </c>
      <c r="F328" s="158" t="s">
        <v>3206</v>
      </c>
      <c r="I328" s="159"/>
      <c r="J328" s="159"/>
      <c r="M328" s="30"/>
      <c r="N328" s="160"/>
      <c r="X328" s="54"/>
      <c r="AT328" s="15" t="s">
        <v>226</v>
      </c>
      <c r="AU328" s="15" t="s">
        <v>93</v>
      </c>
    </row>
    <row r="329" spans="2:65" s="1" customFormat="1" ht="33" customHeight="1">
      <c r="B329" s="30"/>
      <c r="C329" s="142" t="s">
        <v>676</v>
      </c>
      <c r="D329" s="142" t="s">
        <v>220</v>
      </c>
      <c r="E329" s="143" t="s">
        <v>3208</v>
      </c>
      <c r="F329" s="144" t="s">
        <v>3209</v>
      </c>
      <c r="G329" s="145" t="s">
        <v>467</v>
      </c>
      <c r="H329" s="146">
        <v>4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0</v>
      </c>
      <c r="V329" s="153">
        <f>U329*H329</f>
        <v>0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3210</v>
      </c>
    </row>
    <row r="330" spans="2:65" s="1" customFormat="1" ht="19.5">
      <c r="B330" s="30"/>
      <c r="D330" s="157" t="s">
        <v>226</v>
      </c>
      <c r="F330" s="158" t="s">
        <v>3211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3212</v>
      </c>
      <c r="H331" s="164">
        <v>4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16.5" customHeight="1">
      <c r="B332" s="30"/>
      <c r="C332" s="178" t="s">
        <v>682</v>
      </c>
      <c r="D332" s="178" t="s">
        <v>460</v>
      </c>
      <c r="E332" s="179" t="s">
        <v>3213</v>
      </c>
      <c r="F332" s="180" t="s">
        <v>3214</v>
      </c>
      <c r="G332" s="181" t="s">
        <v>467</v>
      </c>
      <c r="H332" s="182">
        <v>1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1.4599999999999999E-3</v>
      </c>
      <c r="V332" s="153">
        <f>U332*H332</f>
        <v>1.4599999999999999E-3</v>
      </c>
      <c r="W332" s="153">
        <v>0</v>
      </c>
      <c r="X332" s="154">
        <f>W332*H332</f>
        <v>0</v>
      </c>
      <c r="AR332" s="155" t="s">
        <v>3190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716</v>
      </c>
      <c r="BM332" s="155" t="s">
        <v>3215</v>
      </c>
    </row>
    <row r="333" spans="2:65" s="1" customFormat="1" ht="11.25">
      <c r="B333" s="30"/>
      <c r="D333" s="157" t="s">
        <v>226</v>
      </c>
      <c r="F333" s="158" t="s">
        <v>3214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" customFormat="1" ht="16.5" customHeight="1">
      <c r="B334" s="30"/>
      <c r="C334" s="178" t="s">
        <v>688</v>
      </c>
      <c r="D334" s="178" t="s">
        <v>460</v>
      </c>
      <c r="E334" s="179" t="s">
        <v>3216</v>
      </c>
      <c r="F334" s="180" t="s">
        <v>3217</v>
      </c>
      <c r="G334" s="181" t="s">
        <v>467</v>
      </c>
      <c r="H334" s="182">
        <v>1</v>
      </c>
      <c r="I334" s="183"/>
      <c r="J334" s="184"/>
      <c r="K334" s="185">
        <f>ROUND(P334*H334,2)</f>
        <v>0</v>
      </c>
      <c r="L334" s="184"/>
      <c r="M334" s="186"/>
      <c r="N334" s="187" t="s">
        <v>1</v>
      </c>
      <c r="O334" s="151" t="s">
        <v>43</v>
      </c>
      <c r="P334" s="152">
        <f>I334+J334</f>
        <v>0</v>
      </c>
      <c r="Q334" s="152">
        <f>ROUND(I334*H334,2)</f>
        <v>0</v>
      </c>
      <c r="R334" s="152">
        <f>ROUND(J334*H334,2)</f>
        <v>0</v>
      </c>
      <c r="T334" s="153">
        <f>S334*H334</f>
        <v>0</v>
      </c>
      <c r="U334" s="153">
        <v>1.6000000000000001E-3</v>
      </c>
      <c r="V334" s="153">
        <f>U334*H334</f>
        <v>1.6000000000000001E-3</v>
      </c>
      <c r="W334" s="153">
        <v>0</v>
      </c>
      <c r="X334" s="154">
        <f>W334*H334</f>
        <v>0</v>
      </c>
      <c r="AR334" s="155" t="s">
        <v>3190</v>
      </c>
      <c r="AT334" s="155" t="s">
        <v>460</v>
      </c>
      <c r="AU334" s="155" t="s">
        <v>93</v>
      </c>
      <c r="AY334" s="15" t="s">
        <v>219</v>
      </c>
      <c r="BE334" s="156">
        <f>IF(O334="základní",K334,0)</f>
        <v>0</v>
      </c>
      <c r="BF334" s="156">
        <f>IF(O334="snížená",K334,0)</f>
        <v>0</v>
      </c>
      <c r="BG334" s="156">
        <f>IF(O334="zákl. přenesená",K334,0)</f>
        <v>0</v>
      </c>
      <c r="BH334" s="156">
        <f>IF(O334="sníž. přenesená",K334,0)</f>
        <v>0</v>
      </c>
      <c r="BI334" s="156">
        <f>IF(O334="nulová",K334,0)</f>
        <v>0</v>
      </c>
      <c r="BJ334" s="15" t="s">
        <v>87</v>
      </c>
      <c r="BK334" s="156">
        <f>ROUND(P334*H334,2)</f>
        <v>0</v>
      </c>
      <c r="BL334" s="15" t="s">
        <v>716</v>
      </c>
      <c r="BM334" s="155" t="s">
        <v>3218</v>
      </c>
    </row>
    <row r="335" spans="2:65" s="1" customFormat="1" ht="11.25">
      <c r="B335" s="30"/>
      <c r="D335" s="157" t="s">
        <v>226</v>
      </c>
      <c r="F335" s="158" t="s">
        <v>3217</v>
      </c>
      <c r="I335" s="159"/>
      <c r="J335" s="159"/>
      <c r="M335" s="30"/>
      <c r="N335" s="160"/>
      <c r="X335" s="54"/>
      <c r="AT335" s="15" t="s">
        <v>226</v>
      </c>
      <c r="AU335" s="15" t="s">
        <v>93</v>
      </c>
    </row>
    <row r="336" spans="2:65" s="1" customFormat="1" ht="16.5" customHeight="1">
      <c r="B336" s="30"/>
      <c r="C336" s="178" t="s">
        <v>432</v>
      </c>
      <c r="D336" s="178" t="s">
        <v>460</v>
      </c>
      <c r="E336" s="179" t="s">
        <v>3219</v>
      </c>
      <c r="F336" s="180" t="s">
        <v>3220</v>
      </c>
      <c r="G336" s="181" t="s">
        <v>467</v>
      </c>
      <c r="H336" s="182">
        <v>1</v>
      </c>
      <c r="I336" s="183"/>
      <c r="J336" s="184"/>
      <c r="K336" s="185">
        <f>ROUND(P336*H336,2)</f>
        <v>0</v>
      </c>
      <c r="L336" s="184"/>
      <c r="M336" s="186"/>
      <c r="N336" s="187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1.73E-3</v>
      </c>
      <c r="V336" s="153">
        <f>U336*H336</f>
        <v>1.73E-3</v>
      </c>
      <c r="W336" s="153">
        <v>0</v>
      </c>
      <c r="X336" s="154">
        <f>W336*H336</f>
        <v>0</v>
      </c>
      <c r="AR336" s="155" t="s">
        <v>3190</v>
      </c>
      <c r="AT336" s="155" t="s">
        <v>460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716</v>
      </c>
      <c r="BM336" s="155" t="s">
        <v>3221</v>
      </c>
    </row>
    <row r="337" spans="2:65" s="1" customFormat="1" ht="11.25">
      <c r="B337" s="30"/>
      <c r="D337" s="157" t="s">
        <v>226</v>
      </c>
      <c r="F337" s="158" t="s">
        <v>3220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" customFormat="1" ht="16.5" customHeight="1">
      <c r="B338" s="30"/>
      <c r="C338" s="178" t="s">
        <v>700</v>
      </c>
      <c r="D338" s="178" t="s">
        <v>460</v>
      </c>
      <c r="E338" s="179" t="s">
        <v>3222</v>
      </c>
      <c r="F338" s="180" t="s">
        <v>3223</v>
      </c>
      <c r="G338" s="181" t="s">
        <v>467</v>
      </c>
      <c r="H338" s="182">
        <v>1</v>
      </c>
      <c r="I338" s="183"/>
      <c r="J338" s="184"/>
      <c r="K338" s="185">
        <f>ROUND(P338*H338,2)</f>
        <v>0</v>
      </c>
      <c r="L338" s="184"/>
      <c r="M338" s="186"/>
      <c r="N338" s="187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1.56E-3</v>
      </c>
      <c r="V338" s="153">
        <f>U338*H338</f>
        <v>1.56E-3</v>
      </c>
      <c r="W338" s="153">
        <v>0</v>
      </c>
      <c r="X338" s="154">
        <f>W338*H338</f>
        <v>0</v>
      </c>
      <c r="AR338" s="155" t="s">
        <v>3190</v>
      </c>
      <c r="AT338" s="155" t="s">
        <v>460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716</v>
      </c>
      <c r="BM338" s="155" t="s">
        <v>3224</v>
      </c>
    </row>
    <row r="339" spans="2:65" s="1" customFormat="1" ht="11.25">
      <c r="B339" s="30"/>
      <c r="D339" s="157" t="s">
        <v>226</v>
      </c>
      <c r="F339" s="158" t="s">
        <v>3223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" customFormat="1" ht="16.5" customHeight="1">
      <c r="B340" s="30"/>
      <c r="C340" s="142" t="s">
        <v>706</v>
      </c>
      <c r="D340" s="142" t="s">
        <v>220</v>
      </c>
      <c r="E340" s="143" t="s">
        <v>3225</v>
      </c>
      <c r="F340" s="144" t="s">
        <v>3226</v>
      </c>
      <c r="G340" s="145" t="s">
        <v>467</v>
      </c>
      <c r="H340" s="146">
        <v>1</v>
      </c>
      <c r="I340" s="147"/>
      <c r="J340" s="147"/>
      <c r="K340" s="148">
        <f>ROUND(P340*H340,2)</f>
        <v>0</v>
      </c>
      <c r="L340" s="149"/>
      <c r="M340" s="30"/>
      <c r="N340" s="150" t="s">
        <v>1</v>
      </c>
      <c r="O340" s="151" t="s">
        <v>43</v>
      </c>
      <c r="P340" s="152">
        <f>I340+J340</f>
        <v>0</v>
      </c>
      <c r="Q340" s="152">
        <f>ROUND(I340*H340,2)</f>
        <v>0</v>
      </c>
      <c r="R340" s="152">
        <f>ROUND(J340*H340,2)</f>
        <v>0</v>
      </c>
      <c r="T340" s="153">
        <f>S340*H340</f>
        <v>0</v>
      </c>
      <c r="U340" s="153">
        <v>1.0000000000000001E-5</v>
      </c>
      <c r="V340" s="153">
        <f>U340*H340</f>
        <v>1.0000000000000001E-5</v>
      </c>
      <c r="W340" s="153">
        <v>0</v>
      </c>
      <c r="X340" s="154">
        <f>W340*H340</f>
        <v>0</v>
      </c>
      <c r="AR340" s="155" t="s">
        <v>158</v>
      </c>
      <c r="AT340" s="155" t="s">
        <v>220</v>
      </c>
      <c r="AU340" s="155" t="s">
        <v>93</v>
      </c>
      <c r="AY340" s="15" t="s">
        <v>219</v>
      </c>
      <c r="BE340" s="156">
        <f>IF(O340="základní",K340,0)</f>
        <v>0</v>
      </c>
      <c r="BF340" s="156">
        <f>IF(O340="snížená",K340,0)</f>
        <v>0</v>
      </c>
      <c r="BG340" s="156">
        <f>IF(O340="zákl. přenesená",K340,0)</f>
        <v>0</v>
      </c>
      <c r="BH340" s="156">
        <f>IF(O340="sníž. přenesená",K340,0)</f>
        <v>0</v>
      </c>
      <c r="BI340" s="156">
        <f>IF(O340="nulová",K340,0)</f>
        <v>0</v>
      </c>
      <c r="BJ340" s="15" t="s">
        <v>87</v>
      </c>
      <c r="BK340" s="156">
        <f>ROUND(P340*H340,2)</f>
        <v>0</v>
      </c>
      <c r="BL340" s="15" t="s">
        <v>158</v>
      </c>
      <c r="BM340" s="155" t="s">
        <v>3227</v>
      </c>
    </row>
    <row r="341" spans="2:65" s="1" customFormat="1" ht="19.5">
      <c r="B341" s="30"/>
      <c r="D341" s="157" t="s">
        <v>226</v>
      </c>
      <c r="F341" s="158" t="s">
        <v>3228</v>
      </c>
      <c r="I341" s="159"/>
      <c r="J341" s="159"/>
      <c r="M341" s="30"/>
      <c r="N341" s="160"/>
      <c r="X341" s="54"/>
      <c r="AT341" s="15" t="s">
        <v>226</v>
      </c>
      <c r="AU341" s="15" t="s">
        <v>93</v>
      </c>
    </row>
    <row r="342" spans="2:65" s="1" customFormat="1" ht="16.5" customHeight="1">
      <c r="B342" s="30"/>
      <c r="C342" s="178" t="s">
        <v>710</v>
      </c>
      <c r="D342" s="178" t="s">
        <v>460</v>
      </c>
      <c r="E342" s="179" t="s">
        <v>3229</v>
      </c>
      <c r="F342" s="180" t="s">
        <v>3230</v>
      </c>
      <c r="G342" s="181" t="s">
        <v>467</v>
      </c>
      <c r="H342" s="182">
        <v>1</v>
      </c>
      <c r="I342" s="183"/>
      <c r="J342" s="184"/>
      <c r="K342" s="185">
        <f>ROUND(P342*H342,2)</f>
        <v>0</v>
      </c>
      <c r="L342" s="184"/>
      <c r="M342" s="186"/>
      <c r="N342" s="187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4.0000000000000002E-4</v>
      </c>
      <c r="V342" s="153">
        <f>U342*H342</f>
        <v>4.0000000000000002E-4</v>
      </c>
      <c r="W342" s="153">
        <v>0</v>
      </c>
      <c r="X342" s="154">
        <f>W342*H342</f>
        <v>0</v>
      </c>
      <c r="AR342" s="155" t="s">
        <v>254</v>
      </c>
      <c r="AT342" s="155" t="s">
        <v>460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3231</v>
      </c>
    </row>
    <row r="343" spans="2:65" s="1" customFormat="1" ht="11.25">
      <c r="B343" s="30"/>
      <c r="D343" s="157" t="s">
        <v>226</v>
      </c>
      <c r="F343" s="158" t="s">
        <v>3230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" customFormat="1" ht="24.2" customHeight="1">
      <c r="B344" s="30"/>
      <c r="C344" s="142" t="s">
        <v>716</v>
      </c>
      <c r="D344" s="142" t="s">
        <v>220</v>
      </c>
      <c r="E344" s="143" t="s">
        <v>3232</v>
      </c>
      <c r="F344" s="144" t="s">
        <v>3233</v>
      </c>
      <c r="G344" s="145" t="s">
        <v>467</v>
      </c>
      <c r="H344" s="146">
        <v>11</v>
      </c>
      <c r="I344" s="147"/>
      <c r="J344" s="147"/>
      <c r="K344" s="148">
        <f>ROUND(P344*H344,2)</f>
        <v>0</v>
      </c>
      <c r="L344" s="149"/>
      <c r="M344" s="30"/>
      <c r="N344" s="150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0</v>
      </c>
      <c r="V344" s="153">
        <f>U344*H344</f>
        <v>0</v>
      </c>
      <c r="W344" s="153">
        <v>0</v>
      </c>
      <c r="X344" s="154">
        <f>W344*H344</f>
        <v>0</v>
      </c>
      <c r="AR344" s="155" t="s">
        <v>158</v>
      </c>
      <c r="AT344" s="155" t="s">
        <v>220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158</v>
      </c>
      <c r="BM344" s="155" t="s">
        <v>3234</v>
      </c>
    </row>
    <row r="345" spans="2:65" s="1" customFormat="1" ht="19.5">
      <c r="B345" s="30"/>
      <c r="D345" s="157" t="s">
        <v>226</v>
      </c>
      <c r="F345" s="158" t="s">
        <v>3235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" customFormat="1" ht="16.5" customHeight="1">
      <c r="B346" s="30"/>
      <c r="C346" s="178" t="s">
        <v>722</v>
      </c>
      <c r="D346" s="178" t="s">
        <v>460</v>
      </c>
      <c r="E346" s="179" t="s">
        <v>3236</v>
      </c>
      <c r="F346" s="180" t="s">
        <v>3237</v>
      </c>
      <c r="G346" s="181" t="s">
        <v>467</v>
      </c>
      <c r="H346" s="182">
        <v>11</v>
      </c>
      <c r="I346" s="183"/>
      <c r="J346" s="184"/>
      <c r="K346" s="185">
        <f>ROUND(P346*H346,2)</f>
        <v>0</v>
      </c>
      <c r="L346" s="184"/>
      <c r="M346" s="186"/>
      <c r="N346" s="187" t="s">
        <v>1</v>
      </c>
      <c r="O346" s="151" t="s">
        <v>43</v>
      </c>
      <c r="P346" s="152">
        <f>I346+J346</f>
        <v>0</v>
      </c>
      <c r="Q346" s="152">
        <f>ROUND(I346*H346,2)</f>
        <v>0</v>
      </c>
      <c r="R346" s="152">
        <f>ROUND(J346*H346,2)</f>
        <v>0</v>
      </c>
      <c r="T346" s="153">
        <f>S346*H346</f>
        <v>0</v>
      </c>
      <c r="U346" s="153">
        <v>8.0000000000000007E-5</v>
      </c>
      <c r="V346" s="153">
        <f>U346*H346</f>
        <v>8.8000000000000003E-4</v>
      </c>
      <c r="W346" s="153">
        <v>0</v>
      </c>
      <c r="X346" s="154">
        <f>W346*H346</f>
        <v>0</v>
      </c>
      <c r="AR346" s="155" t="s">
        <v>254</v>
      </c>
      <c r="AT346" s="155" t="s">
        <v>460</v>
      </c>
      <c r="AU346" s="155" t="s">
        <v>93</v>
      </c>
      <c r="AY346" s="15" t="s">
        <v>219</v>
      </c>
      <c r="BE346" s="156">
        <f>IF(O346="základní",K346,0)</f>
        <v>0</v>
      </c>
      <c r="BF346" s="156">
        <f>IF(O346="snížená",K346,0)</f>
        <v>0</v>
      </c>
      <c r="BG346" s="156">
        <f>IF(O346="zákl. přenesená",K346,0)</f>
        <v>0</v>
      </c>
      <c r="BH346" s="156">
        <f>IF(O346="sníž. přenesená",K346,0)</f>
        <v>0</v>
      </c>
      <c r="BI346" s="156">
        <f>IF(O346="nulová",K346,0)</f>
        <v>0</v>
      </c>
      <c r="BJ346" s="15" t="s">
        <v>87</v>
      </c>
      <c r="BK346" s="156">
        <f>ROUND(P346*H346,2)</f>
        <v>0</v>
      </c>
      <c r="BL346" s="15" t="s">
        <v>158</v>
      </c>
      <c r="BM346" s="155" t="s">
        <v>3238</v>
      </c>
    </row>
    <row r="347" spans="2:65" s="1" customFormat="1" ht="11.25">
      <c r="B347" s="30"/>
      <c r="D347" s="157" t="s">
        <v>226</v>
      </c>
      <c r="F347" s="158" t="s">
        <v>3237</v>
      </c>
      <c r="I347" s="159"/>
      <c r="J347" s="159"/>
      <c r="M347" s="30"/>
      <c r="N347" s="160"/>
      <c r="X347" s="54"/>
      <c r="AT347" s="15" t="s">
        <v>226</v>
      </c>
      <c r="AU347" s="15" t="s">
        <v>93</v>
      </c>
    </row>
    <row r="348" spans="2:65" s="11" customFormat="1" ht="22.9" customHeight="1">
      <c r="B348" s="129"/>
      <c r="D348" s="130" t="s">
        <v>79</v>
      </c>
      <c r="E348" s="140" t="s">
        <v>260</v>
      </c>
      <c r="F348" s="140" t="s">
        <v>877</v>
      </c>
      <c r="I348" s="132"/>
      <c r="J348" s="132"/>
      <c r="K348" s="141">
        <f>BK348</f>
        <v>0</v>
      </c>
      <c r="M348" s="129"/>
      <c r="N348" s="134"/>
      <c r="Q348" s="135">
        <f>Q349+SUM(Q350:Q367)</f>
        <v>0</v>
      </c>
      <c r="R348" s="135">
        <f>R349+SUM(R350:R367)</f>
        <v>0</v>
      </c>
      <c r="T348" s="136">
        <f>T349+SUM(T350:T367)</f>
        <v>0</v>
      </c>
      <c r="V348" s="136">
        <f>V349+SUM(V350:V367)</f>
        <v>0.782362</v>
      </c>
      <c r="X348" s="137">
        <f>X349+SUM(X350:X367)</f>
        <v>3.2</v>
      </c>
      <c r="AR348" s="130" t="s">
        <v>87</v>
      </c>
      <c r="AT348" s="138" t="s">
        <v>79</v>
      </c>
      <c r="AU348" s="138" t="s">
        <v>87</v>
      </c>
      <c r="AY348" s="130" t="s">
        <v>219</v>
      </c>
      <c r="BK348" s="139">
        <f>BK349+SUM(BK350:BK367)</f>
        <v>0</v>
      </c>
    </row>
    <row r="349" spans="2:65" s="1" customFormat="1" ht="24.2" customHeight="1">
      <c r="B349" s="30"/>
      <c r="C349" s="142" t="s">
        <v>727</v>
      </c>
      <c r="D349" s="142" t="s">
        <v>220</v>
      </c>
      <c r="E349" s="143" t="s">
        <v>878</v>
      </c>
      <c r="F349" s="144" t="s">
        <v>879</v>
      </c>
      <c r="G349" s="145" t="s">
        <v>370</v>
      </c>
      <c r="H349" s="146">
        <v>688.2</v>
      </c>
      <c r="I349" s="147"/>
      <c r="J349" s="147"/>
      <c r="K349" s="148">
        <f>ROUND(P349*H349,2)</f>
        <v>0</v>
      </c>
      <c r="L349" s="149"/>
      <c r="M349" s="30"/>
      <c r="N349" s="150" t="s">
        <v>1</v>
      </c>
      <c r="O349" s="151" t="s">
        <v>43</v>
      </c>
      <c r="P349" s="152">
        <f>I349+J349</f>
        <v>0</v>
      </c>
      <c r="Q349" s="152">
        <f>ROUND(I349*H349,2)</f>
        <v>0</v>
      </c>
      <c r="R349" s="152">
        <f>ROUND(J349*H349,2)</f>
        <v>0</v>
      </c>
      <c r="T349" s="153">
        <f>S349*H349</f>
        <v>0</v>
      </c>
      <c r="U349" s="153">
        <v>4.0999999999999999E-4</v>
      </c>
      <c r="V349" s="153">
        <f>U349*H349</f>
        <v>0.28216200000000002</v>
      </c>
      <c r="W349" s="153">
        <v>0</v>
      </c>
      <c r="X349" s="154">
        <f>W349*H349</f>
        <v>0</v>
      </c>
      <c r="AR349" s="155" t="s">
        <v>158</v>
      </c>
      <c r="AT349" s="155" t="s">
        <v>220</v>
      </c>
      <c r="AU349" s="155" t="s">
        <v>93</v>
      </c>
      <c r="AY349" s="15" t="s">
        <v>219</v>
      </c>
      <c r="BE349" s="156">
        <f>IF(O349="základní",K349,0)</f>
        <v>0</v>
      </c>
      <c r="BF349" s="156">
        <f>IF(O349="snížená",K349,0)</f>
        <v>0</v>
      </c>
      <c r="BG349" s="156">
        <f>IF(O349="zákl. přenesená",K349,0)</f>
        <v>0</v>
      </c>
      <c r="BH349" s="156">
        <f>IF(O349="sníž. přenesená",K349,0)</f>
        <v>0</v>
      </c>
      <c r="BI349" s="156">
        <f>IF(O349="nulová",K349,0)</f>
        <v>0</v>
      </c>
      <c r="BJ349" s="15" t="s">
        <v>87</v>
      </c>
      <c r="BK349" s="156">
        <f>ROUND(P349*H349,2)</f>
        <v>0</v>
      </c>
      <c r="BL349" s="15" t="s">
        <v>158</v>
      </c>
      <c r="BM349" s="155" t="s">
        <v>3239</v>
      </c>
    </row>
    <row r="350" spans="2:65" s="1" customFormat="1" ht="19.5">
      <c r="B350" s="30"/>
      <c r="D350" s="157" t="s">
        <v>226</v>
      </c>
      <c r="F350" s="158" t="s">
        <v>881</v>
      </c>
      <c r="I350" s="159"/>
      <c r="J350" s="159"/>
      <c r="M350" s="30"/>
      <c r="N350" s="160"/>
      <c r="X350" s="54"/>
      <c r="AT350" s="15" t="s">
        <v>226</v>
      </c>
      <c r="AU350" s="15" t="s">
        <v>93</v>
      </c>
    </row>
    <row r="351" spans="2:65" s="12" customFormat="1" ht="11.25">
      <c r="B351" s="161"/>
      <c r="D351" s="157" t="s">
        <v>303</v>
      </c>
      <c r="E351" s="162" t="s">
        <v>1</v>
      </c>
      <c r="F351" s="163" t="s">
        <v>3240</v>
      </c>
      <c r="H351" s="164">
        <v>688.2</v>
      </c>
      <c r="I351" s="165"/>
      <c r="J351" s="165"/>
      <c r="M351" s="161"/>
      <c r="N351" s="166"/>
      <c r="X351" s="167"/>
      <c r="AT351" s="162" t="s">
        <v>303</v>
      </c>
      <c r="AU351" s="162" t="s">
        <v>93</v>
      </c>
      <c r="AV351" s="12" t="s">
        <v>93</v>
      </c>
      <c r="AW351" s="12" t="s">
        <v>5</v>
      </c>
      <c r="AX351" s="12" t="s">
        <v>87</v>
      </c>
      <c r="AY351" s="162" t="s">
        <v>219</v>
      </c>
    </row>
    <row r="352" spans="2:65" s="1" customFormat="1" ht="24.2" customHeight="1">
      <c r="B352" s="30"/>
      <c r="C352" s="142" t="s">
        <v>731</v>
      </c>
      <c r="D352" s="142" t="s">
        <v>220</v>
      </c>
      <c r="E352" s="143" t="s">
        <v>884</v>
      </c>
      <c r="F352" s="144" t="s">
        <v>885</v>
      </c>
      <c r="G352" s="145" t="s">
        <v>370</v>
      </c>
      <c r="H352" s="146">
        <v>688.2</v>
      </c>
      <c r="I352" s="147"/>
      <c r="J352" s="147"/>
      <c r="K352" s="148">
        <f>ROUND(P352*H352,2)</f>
        <v>0</v>
      </c>
      <c r="L352" s="149"/>
      <c r="M352" s="30"/>
      <c r="N352" s="150" t="s">
        <v>1</v>
      </c>
      <c r="O352" s="151" t="s">
        <v>43</v>
      </c>
      <c r="P352" s="152">
        <f>I352+J352</f>
        <v>0</v>
      </c>
      <c r="Q352" s="152">
        <f>ROUND(I352*H352,2)</f>
        <v>0</v>
      </c>
      <c r="R352" s="152">
        <f>ROUND(J352*H352,2)</f>
        <v>0</v>
      </c>
      <c r="T352" s="153">
        <f>S352*H352</f>
        <v>0</v>
      </c>
      <c r="U352" s="153">
        <v>0</v>
      </c>
      <c r="V352" s="153">
        <f>U352*H352</f>
        <v>0</v>
      </c>
      <c r="W352" s="153">
        <v>0</v>
      </c>
      <c r="X352" s="154">
        <f>W352*H352</f>
        <v>0</v>
      </c>
      <c r="AR352" s="155" t="s">
        <v>158</v>
      </c>
      <c r="AT352" s="155" t="s">
        <v>220</v>
      </c>
      <c r="AU352" s="155" t="s">
        <v>93</v>
      </c>
      <c r="AY352" s="15" t="s">
        <v>219</v>
      </c>
      <c r="BE352" s="156">
        <f>IF(O352="základní",K352,0)</f>
        <v>0</v>
      </c>
      <c r="BF352" s="156">
        <f>IF(O352="snížená",K352,0)</f>
        <v>0</v>
      </c>
      <c r="BG352" s="156">
        <f>IF(O352="zákl. přenesená",K352,0)</f>
        <v>0</v>
      </c>
      <c r="BH352" s="156">
        <f>IF(O352="sníž. přenesená",K352,0)</f>
        <v>0</v>
      </c>
      <c r="BI352" s="156">
        <f>IF(O352="nulová",K352,0)</f>
        <v>0</v>
      </c>
      <c r="BJ352" s="15" t="s">
        <v>87</v>
      </c>
      <c r="BK352" s="156">
        <f>ROUND(P352*H352,2)</f>
        <v>0</v>
      </c>
      <c r="BL352" s="15" t="s">
        <v>158</v>
      </c>
      <c r="BM352" s="155" t="s">
        <v>3241</v>
      </c>
    </row>
    <row r="353" spans="2:65" s="1" customFormat="1" ht="19.5">
      <c r="B353" s="30"/>
      <c r="D353" s="157" t="s">
        <v>226</v>
      </c>
      <c r="F353" s="158" t="s">
        <v>887</v>
      </c>
      <c r="I353" s="159"/>
      <c r="J353" s="159"/>
      <c r="M353" s="30"/>
      <c r="N353" s="160"/>
      <c r="X353" s="54"/>
      <c r="AT353" s="15" t="s">
        <v>226</v>
      </c>
      <c r="AU353" s="15" t="s">
        <v>93</v>
      </c>
    </row>
    <row r="354" spans="2:65" s="12" customFormat="1" ht="11.25">
      <c r="B354" s="161"/>
      <c r="D354" s="157" t="s">
        <v>303</v>
      </c>
      <c r="E354" s="162" t="s">
        <v>1</v>
      </c>
      <c r="F354" s="163" t="s">
        <v>3240</v>
      </c>
      <c r="H354" s="164">
        <v>688.2</v>
      </c>
      <c r="I354" s="165"/>
      <c r="J354" s="165"/>
      <c r="M354" s="161"/>
      <c r="N354" s="166"/>
      <c r="X354" s="167"/>
      <c r="AT354" s="162" t="s">
        <v>303</v>
      </c>
      <c r="AU354" s="162" t="s">
        <v>93</v>
      </c>
      <c r="AV354" s="12" t="s">
        <v>93</v>
      </c>
      <c r="AW354" s="12" t="s">
        <v>5</v>
      </c>
      <c r="AX354" s="12" t="s">
        <v>87</v>
      </c>
      <c r="AY354" s="162" t="s">
        <v>219</v>
      </c>
    </row>
    <row r="355" spans="2:65" s="1" customFormat="1" ht="33" customHeight="1">
      <c r="B355" s="30"/>
      <c r="C355" s="142" t="s">
        <v>735</v>
      </c>
      <c r="D355" s="142" t="s">
        <v>220</v>
      </c>
      <c r="E355" s="143" t="s">
        <v>3242</v>
      </c>
      <c r="F355" s="144" t="s">
        <v>3243</v>
      </c>
      <c r="G355" s="145" t="s">
        <v>370</v>
      </c>
      <c r="H355" s="146">
        <v>2</v>
      </c>
      <c r="I355" s="147"/>
      <c r="J355" s="147"/>
      <c r="K355" s="148">
        <f>ROUND(P355*H355,2)</f>
        <v>0</v>
      </c>
      <c r="L355" s="149"/>
      <c r="M355" s="30"/>
      <c r="N355" s="150" t="s">
        <v>1</v>
      </c>
      <c r="O355" s="151" t="s">
        <v>43</v>
      </c>
      <c r="P355" s="152">
        <f>I355+J355</f>
        <v>0</v>
      </c>
      <c r="Q355" s="152">
        <f>ROUND(I355*H355,2)</f>
        <v>0</v>
      </c>
      <c r="R355" s="152">
        <f>ROUND(J355*H355,2)</f>
        <v>0</v>
      </c>
      <c r="T355" s="153">
        <f>S355*H355</f>
        <v>0</v>
      </c>
      <c r="U355" s="153">
        <v>0.16850000000000001</v>
      </c>
      <c r="V355" s="153">
        <f>U355*H355</f>
        <v>0.33700000000000002</v>
      </c>
      <c r="W355" s="153">
        <v>0</v>
      </c>
      <c r="X355" s="154">
        <f>W355*H355</f>
        <v>0</v>
      </c>
      <c r="AR355" s="155" t="s">
        <v>158</v>
      </c>
      <c r="AT355" s="155" t="s">
        <v>220</v>
      </c>
      <c r="AU355" s="155" t="s">
        <v>93</v>
      </c>
      <c r="AY355" s="15" t="s">
        <v>219</v>
      </c>
      <c r="BE355" s="156">
        <f>IF(O355="základní",K355,0)</f>
        <v>0</v>
      </c>
      <c r="BF355" s="156">
        <f>IF(O355="snížená",K355,0)</f>
        <v>0</v>
      </c>
      <c r="BG355" s="156">
        <f>IF(O355="zákl. přenesená",K355,0)</f>
        <v>0</v>
      </c>
      <c r="BH355" s="156">
        <f>IF(O355="sníž. přenesená",K355,0)</f>
        <v>0</v>
      </c>
      <c r="BI355" s="156">
        <f>IF(O355="nulová",K355,0)</f>
        <v>0</v>
      </c>
      <c r="BJ355" s="15" t="s">
        <v>87</v>
      </c>
      <c r="BK355" s="156">
        <f>ROUND(P355*H355,2)</f>
        <v>0</v>
      </c>
      <c r="BL355" s="15" t="s">
        <v>158</v>
      </c>
      <c r="BM355" s="155" t="s">
        <v>3244</v>
      </c>
    </row>
    <row r="356" spans="2:65" s="1" customFormat="1" ht="29.25">
      <c r="B356" s="30"/>
      <c r="D356" s="157" t="s">
        <v>226</v>
      </c>
      <c r="F356" s="158" t="s">
        <v>3245</v>
      </c>
      <c r="I356" s="159"/>
      <c r="J356" s="159"/>
      <c r="M356" s="30"/>
      <c r="N356" s="160"/>
      <c r="X356" s="54"/>
      <c r="AT356" s="15" t="s">
        <v>226</v>
      </c>
      <c r="AU356" s="15" t="s">
        <v>93</v>
      </c>
    </row>
    <row r="357" spans="2:65" s="1" customFormat="1" ht="16.5" customHeight="1">
      <c r="B357" s="30"/>
      <c r="C357" s="178" t="s">
        <v>740</v>
      </c>
      <c r="D357" s="178" t="s">
        <v>460</v>
      </c>
      <c r="E357" s="179" t="s">
        <v>3246</v>
      </c>
      <c r="F357" s="180" t="s">
        <v>3247</v>
      </c>
      <c r="G357" s="181" t="s">
        <v>370</v>
      </c>
      <c r="H357" s="182">
        <v>2.04</v>
      </c>
      <c r="I357" s="183"/>
      <c r="J357" s="184"/>
      <c r="K357" s="185">
        <f>ROUND(P357*H357,2)</f>
        <v>0</v>
      </c>
      <c r="L357" s="184"/>
      <c r="M357" s="186"/>
      <c r="N357" s="187" t="s">
        <v>1</v>
      </c>
      <c r="O357" s="151" t="s">
        <v>43</v>
      </c>
      <c r="P357" s="152">
        <f>I357+J357</f>
        <v>0</v>
      </c>
      <c r="Q357" s="152">
        <f>ROUND(I357*H357,2)</f>
        <v>0</v>
      </c>
      <c r="R357" s="152">
        <f>ROUND(J357*H357,2)</f>
        <v>0</v>
      </c>
      <c r="T357" s="153">
        <f>S357*H357</f>
        <v>0</v>
      </c>
      <c r="U357" s="153">
        <v>0.08</v>
      </c>
      <c r="V357" s="153">
        <f>U357*H357</f>
        <v>0.16320000000000001</v>
      </c>
      <c r="W357" s="153">
        <v>0</v>
      </c>
      <c r="X357" s="154">
        <f>W357*H357</f>
        <v>0</v>
      </c>
      <c r="AR357" s="155" t="s">
        <v>254</v>
      </c>
      <c r="AT357" s="155" t="s">
        <v>460</v>
      </c>
      <c r="AU357" s="155" t="s">
        <v>93</v>
      </c>
      <c r="AY357" s="15" t="s">
        <v>219</v>
      </c>
      <c r="BE357" s="156">
        <f>IF(O357="základní",K357,0)</f>
        <v>0</v>
      </c>
      <c r="BF357" s="156">
        <f>IF(O357="snížená",K357,0)</f>
        <v>0</v>
      </c>
      <c r="BG357" s="156">
        <f>IF(O357="zákl. přenesená",K357,0)</f>
        <v>0</v>
      </c>
      <c r="BH357" s="156">
        <f>IF(O357="sníž. přenesená",K357,0)</f>
        <v>0</v>
      </c>
      <c r="BI357" s="156">
        <f>IF(O357="nulová",K357,0)</f>
        <v>0</v>
      </c>
      <c r="BJ357" s="15" t="s">
        <v>87</v>
      </c>
      <c r="BK357" s="156">
        <f>ROUND(P357*H357,2)</f>
        <v>0</v>
      </c>
      <c r="BL357" s="15" t="s">
        <v>158</v>
      </c>
      <c r="BM357" s="155" t="s">
        <v>3248</v>
      </c>
    </row>
    <row r="358" spans="2:65" s="1" customFormat="1" ht="11.25">
      <c r="B358" s="30"/>
      <c r="D358" s="157" t="s">
        <v>226</v>
      </c>
      <c r="F358" s="158" t="s">
        <v>3247</v>
      </c>
      <c r="I358" s="159"/>
      <c r="J358" s="159"/>
      <c r="M358" s="30"/>
      <c r="N358" s="160"/>
      <c r="X358" s="54"/>
      <c r="AT358" s="15" t="s">
        <v>226</v>
      </c>
      <c r="AU358" s="15" t="s">
        <v>93</v>
      </c>
    </row>
    <row r="359" spans="2:65" s="12" customFormat="1" ht="11.25">
      <c r="B359" s="161"/>
      <c r="D359" s="157" t="s">
        <v>303</v>
      </c>
      <c r="E359" s="162" t="s">
        <v>1</v>
      </c>
      <c r="F359" s="163" t="s">
        <v>93</v>
      </c>
      <c r="H359" s="164">
        <v>2</v>
      </c>
      <c r="I359" s="165"/>
      <c r="J359" s="165"/>
      <c r="M359" s="161"/>
      <c r="N359" s="166"/>
      <c r="X359" s="167"/>
      <c r="AT359" s="162" t="s">
        <v>303</v>
      </c>
      <c r="AU359" s="162" t="s">
        <v>93</v>
      </c>
      <c r="AV359" s="12" t="s">
        <v>93</v>
      </c>
      <c r="AW359" s="12" t="s">
        <v>5</v>
      </c>
      <c r="AX359" s="12" t="s">
        <v>80</v>
      </c>
      <c r="AY359" s="162" t="s">
        <v>219</v>
      </c>
    </row>
    <row r="360" spans="2:65" s="12" customFormat="1" ht="11.25">
      <c r="B360" s="161"/>
      <c r="D360" s="157" t="s">
        <v>303</v>
      </c>
      <c r="E360" s="162" t="s">
        <v>1</v>
      </c>
      <c r="F360" s="163" t="s">
        <v>3249</v>
      </c>
      <c r="H360" s="164">
        <v>2.04</v>
      </c>
      <c r="I360" s="165"/>
      <c r="J360" s="165"/>
      <c r="M360" s="161"/>
      <c r="N360" s="166"/>
      <c r="X360" s="167"/>
      <c r="AT360" s="162" t="s">
        <v>303</v>
      </c>
      <c r="AU360" s="162" t="s">
        <v>93</v>
      </c>
      <c r="AV360" s="12" t="s">
        <v>93</v>
      </c>
      <c r="AW360" s="12" t="s">
        <v>5</v>
      </c>
      <c r="AX360" s="12" t="s">
        <v>87</v>
      </c>
      <c r="AY360" s="162" t="s">
        <v>219</v>
      </c>
    </row>
    <row r="361" spans="2:65" s="1" customFormat="1" ht="16.5" customHeight="1">
      <c r="B361" s="30"/>
      <c r="C361" s="142" t="s">
        <v>744</v>
      </c>
      <c r="D361" s="142" t="s">
        <v>220</v>
      </c>
      <c r="E361" s="143" t="s">
        <v>889</v>
      </c>
      <c r="F361" s="144" t="s">
        <v>890</v>
      </c>
      <c r="G361" s="145" t="s">
        <v>370</v>
      </c>
      <c r="H361" s="146">
        <v>160</v>
      </c>
      <c r="I361" s="147"/>
      <c r="J361" s="147"/>
      <c r="K361" s="148">
        <f>ROUND(P361*H361,2)</f>
        <v>0</v>
      </c>
      <c r="L361" s="149"/>
      <c r="M361" s="30"/>
      <c r="N361" s="150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0</v>
      </c>
      <c r="V361" s="153">
        <f>U361*H361</f>
        <v>0</v>
      </c>
      <c r="W361" s="153">
        <v>0</v>
      </c>
      <c r="X361" s="154">
        <f>W361*H361</f>
        <v>0</v>
      </c>
      <c r="AR361" s="155" t="s">
        <v>158</v>
      </c>
      <c r="AT361" s="155" t="s">
        <v>220</v>
      </c>
      <c r="AU361" s="155" t="s">
        <v>93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3250</v>
      </c>
    </row>
    <row r="362" spans="2:65" s="1" customFormat="1" ht="19.5">
      <c r="B362" s="30"/>
      <c r="D362" s="157" t="s">
        <v>226</v>
      </c>
      <c r="F362" s="158" t="s">
        <v>892</v>
      </c>
      <c r="I362" s="159"/>
      <c r="J362" s="159"/>
      <c r="M362" s="30"/>
      <c r="N362" s="160"/>
      <c r="X362" s="54"/>
      <c r="AT362" s="15" t="s">
        <v>226</v>
      </c>
      <c r="AU362" s="15" t="s">
        <v>93</v>
      </c>
    </row>
    <row r="363" spans="2:65" s="12" customFormat="1" ht="11.25">
      <c r="B363" s="161"/>
      <c r="D363" s="157" t="s">
        <v>303</v>
      </c>
      <c r="E363" s="162" t="s">
        <v>1</v>
      </c>
      <c r="F363" s="163" t="s">
        <v>3153</v>
      </c>
      <c r="H363" s="164">
        <v>160</v>
      </c>
      <c r="I363" s="165"/>
      <c r="J363" s="165"/>
      <c r="M363" s="161"/>
      <c r="N363" s="166"/>
      <c r="X363" s="167"/>
      <c r="AT363" s="162" t="s">
        <v>303</v>
      </c>
      <c r="AU363" s="162" t="s">
        <v>93</v>
      </c>
      <c r="AV363" s="12" t="s">
        <v>93</v>
      </c>
      <c r="AW363" s="12" t="s">
        <v>5</v>
      </c>
      <c r="AX363" s="12" t="s">
        <v>87</v>
      </c>
      <c r="AY363" s="162" t="s">
        <v>219</v>
      </c>
    </row>
    <row r="364" spans="2:65" s="1" customFormat="1" ht="16.5" customHeight="1">
      <c r="B364" s="30"/>
      <c r="C364" s="142" t="s">
        <v>749</v>
      </c>
      <c r="D364" s="142" t="s">
        <v>220</v>
      </c>
      <c r="E364" s="143" t="s">
        <v>899</v>
      </c>
      <c r="F364" s="144" t="s">
        <v>900</v>
      </c>
      <c r="G364" s="145" t="s">
        <v>353</v>
      </c>
      <c r="H364" s="146">
        <v>320</v>
      </c>
      <c r="I364" s="147"/>
      <c r="J364" s="147"/>
      <c r="K364" s="148">
        <f>ROUND(P364*H364,2)</f>
        <v>0</v>
      </c>
      <c r="L364" s="149"/>
      <c r="M364" s="30"/>
      <c r="N364" s="150" t="s">
        <v>1</v>
      </c>
      <c r="O364" s="151" t="s">
        <v>43</v>
      </c>
      <c r="P364" s="152">
        <f>I364+J364</f>
        <v>0</v>
      </c>
      <c r="Q364" s="152">
        <f>ROUND(I364*H364,2)</f>
        <v>0</v>
      </c>
      <c r="R364" s="152">
        <f>ROUND(J364*H364,2)</f>
        <v>0</v>
      </c>
      <c r="T364" s="153">
        <f>S364*H364</f>
        <v>0</v>
      </c>
      <c r="U364" s="153">
        <v>0</v>
      </c>
      <c r="V364" s="153">
        <f>U364*H364</f>
        <v>0</v>
      </c>
      <c r="W364" s="153">
        <v>0.01</v>
      </c>
      <c r="X364" s="154">
        <f>W364*H364</f>
        <v>3.2</v>
      </c>
      <c r="AR364" s="155" t="s">
        <v>158</v>
      </c>
      <c r="AT364" s="155" t="s">
        <v>220</v>
      </c>
      <c r="AU364" s="155" t="s">
        <v>93</v>
      </c>
      <c r="AY364" s="15" t="s">
        <v>219</v>
      </c>
      <c r="BE364" s="156">
        <f>IF(O364="základní",K364,0)</f>
        <v>0</v>
      </c>
      <c r="BF364" s="156">
        <f>IF(O364="snížená",K364,0)</f>
        <v>0</v>
      </c>
      <c r="BG364" s="156">
        <f>IF(O364="zákl. přenesená",K364,0)</f>
        <v>0</v>
      </c>
      <c r="BH364" s="156">
        <f>IF(O364="sníž. přenesená",K364,0)</f>
        <v>0</v>
      </c>
      <c r="BI364" s="156">
        <f>IF(O364="nulová",K364,0)</f>
        <v>0</v>
      </c>
      <c r="BJ364" s="15" t="s">
        <v>87</v>
      </c>
      <c r="BK364" s="156">
        <f>ROUND(P364*H364,2)</f>
        <v>0</v>
      </c>
      <c r="BL364" s="15" t="s">
        <v>158</v>
      </c>
      <c r="BM364" s="155" t="s">
        <v>3251</v>
      </c>
    </row>
    <row r="365" spans="2:65" s="1" customFormat="1" ht="19.5">
      <c r="B365" s="30"/>
      <c r="D365" s="157" t="s">
        <v>226</v>
      </c>
      <c r="F365" s="158" t="s">
        <v>902</v>
      </c>
      <c r="I365" s="159"/>
      <c r="J365" s="159"/>
      <c r="M365" s="30"/>
      <c r="N365" s="160"/>
      <c r="X365" s="54"/>
      <c r="AT365" s="15" t="s">
        <v>226</v>
      </c>
      <c r="AU365" s="15" t="s">
        <v>93</v>
      </c>
    </row>
    <row r="366" spans="2:65" s="12" customFormat="1" ht="11.25">
      <c r="B366" s="161"/>
      <c r="D366" s="157" t="s">
        <v>303</v>
      </c>
      <c r="E366" s="162" t="s">
        <v>1</v>
      </c>
      <c r="F366" s="163" t="s">
        <v>3252</v>
      </c>
      <c r="H366" s="164">
        <v>320</v>
      </c>
      <c r="I366" s="165"/>
      <c r="J366" s="165"/>
      <c r="M366" s="161"/>
      <c r="N366" s="166"/>
      <c r="X366" s="167"/>
      <c r="AT366" s="162" t="s">
        <v>303</v>
      </c>
      <c r="AU366" s="162" t="s">
        <v>93</v>
      </c>
      <c r="AV366" s="12" t="s">
        <v>93</v>
      </c>
      <c r="AW366" s="12" t="s">
        <v>5</v>
      </c>
      <c r="AX366" s="12" t="s">
        <v>87</v>
      </c>
      <c r="AY366" s="162" t="s">
        <v>219</v>
      </c>
    </row>
    <row r="367" spans="2:65" s="11" customFormat="1" ht="20.85" customHeight="1">
      <c r="B367" s="129"/>
      <c r="D367" s="130" t="s">
        <v>79</v>
      </c>
      <c r="E367" s="140" t="s">
        <v>871</v>
      </c>
      <c r="F367" s="140" t="s">
        <v>904</v>
      </c>
      <c r="I367" s="132"/>
      <c r="J367" s="132"/>
      <c r="K367" s="141">
        <f>BK367</f>
        <v>0</v>
      </c>
      <c r="M367" s="129"/>
      <c r="N367" s="134"/>
      <c r="Q367" s="135">
        <f>SUM(Q368:Q392)</f>
        <v>0</v>
      </c>
      <c r="R367" s="135">
        <f>SUM(R368:R392)</f>
        <v>0</v>
      </c>
      <c r="T367" s="136">
        <f>SUM(T368:T392)</f>
        <v>0</v>
      </c>
      <c r="V367" s="136">
        <f>SUM(V368:V392)</f>
        <v>0</v>
      </c>
      <c r="X367" s="137">
        <f>SUM(X368:X392)</f>
        <v>0</v>
      </c>
      <c r="AR367" s="130" t="s">
        <v>87</v>
      </c>
      <c r="AT367" s="138" t="s">
        <v>79</v>
      </c>
      <c r="AU367" s="138" t="s">
        <v>93</v>
      </c>
      <c r="AY367" s="130" t="s">
        <v>219</v>
      </c>
      <c r="BK367" s="139">
        <f>SUM(BK368:BK392)</f>
        <v>0</v>
      </c>
    </row>
    <row r="368" spans="2:65" s="1" customFormat="1" ht="21.75" customHeight="1">
      <c r="B368" s="30"/>
      <c r="C368" s="142" t="s">
        <v>753</v>
      </c>
      <c r="D368" s="142" t="s">
        <v>220</v>
      </c>
      <c r="E368" s="143" t="s">
        <v>906</v>
      </c>
      <c r="F368" s="144" t="s">
        <v>907</v>
      </c>
      <c r="G368" s="145" t="s">
        <v>370</v>
      </c>
      <c r="H368" s="146">
        <v>160</v>
      </c>
      <c r="I368" s="147"/>
      <c r="J368" s="147"/>
      <c r="K368" s="148">
        <f>ROUND(P368*H368,2)</f>
        <v>0</v>
      </c>
      <c r="L368" s="149"/>
      <c r="M368" s="30"/>
      <c r="N368" s="150" t="s">
        <v>1</v>
      </c>
      <c r="O368" s="151" t="s">
        <v>43</v>
      </c>
      <c r="P368" s="152">
        <f>I368+J368</f>
        <v>0</v>
      </c>
      <c r="Q368" s="152">
        <f>ROUND(I368*H368,2)</f>
        <v>0</v>
      </c>
      <c r="R368" s="152">
        <f>ROUND(J368*H368,2)</f>
        <v>0</v>
      </c>
      <c r="T368" s="153">
        <f>S368*H368</f>
        <v>0</v>
      </c>
      <c r="U368" s="153">
        <v>0</v>
      </c>
      <c r="V368" s="153">
        <f>U368*H368</f>
        <v>0</v>
      </c>
      <c r="W368" s="153">
        <v>0</v>
      </c>
      <c r="X368" s="154">
        <f>W368*H368</f>
        <v>0</v>
      </c>
      <c r="AR368" s="155" t="s">
        <v>158</v>
      </c>
      <c r="AT368" s="155" t="s">
        <v>220</v>
      </c>
      <c r="AU368" s="155" t="s">
        <v>150</v>
      </c>
      <c r="AY368" s="15" t="s">
        <v>219</v>
      </c>
      <c r="BE368" s="156">
        <f>IF(O368="základní",K368,0)</f>
        <v>0</v>
      </c>
      <c r="BF368" s="156">
        <f>IF(O368="snížená",K368,0)</f>
        <v>0</v>
      </c>
      <c r="BG368" s="156">
        <f>IF(O368="zákl. přenesená",K368,0)</f>
        <v>0</v>
      </c>
      <c r="BH368" s="156">
        <f>IF(O368="sníž. přenesená",K368,0)</f>
        <v>0</v>
      </c>
      <c r="BI368" s="156">
        <f>IF(O368="nulová",K368,0)</f>
        <v>0</v>
      </c>
      <c r="BJ368" s="15" t="s">
        <v>87</v>
      </c>
      <c r="BK368" s="156">
        <f>ROUND(P368*H368,2)</f>
        <v>0</v>
      </c>
      <c r="BL368" s="15" t="s">
        <v>158</v>
      </c>
      <c r="BM368" s="155" t="s">
        <v>3253</v>
      </c>
    </row>
    <row r="369" spans="2:65" s="1" customFormat="1" ht="19.5">
      <c r="B369" s="30"/>
      <c r="D369" s="157" t="s">
        <v>226</v>
      </c>
      <c r="F369" s="158" t="s">
        <v>909</v>
      </c>
      <c r="I369" s="159"/>
      <c r="J369" s="159"/>
      <c r="M369" s="30"/>
      <c r="N369" s="160"/>
      <c r="X369" s="54"/>
      <c r="AT369" s="15" t="s">
        <v>226</v>
      </c>
      <c r="AU369" s="15" t="s">
        <v>150</v>
      </c>
    </row>
    <row r="370" spans="2:65" s="12" customFormat="1" ht="11.25">
      <c r="B370" s="161"/>
      <c r="D370" s="157" t="s">
        <v>303</v>
      </c>
      <c r="E370" s="162" t="s">
        <v>1</v>
      </c>
      <c r="F370" s="163" t="s">
        <v>3153</v>
      </c>
      <c r="H370" s="164">
        <v>160</v>
      </c>
      <c r="I370" s="165"/>
      <c r="J370" s="165"/>
      <c r="M370" s="161"/>
      <c r="N370" s="166"/>
      <c r="X370" s="167"/>
      <c r="AT370" s="162" t="s">
        <v>303</v>
      </c>
      <c r="AU370" s="162" t="s">
        <v>150</v>
      </c>
      <c r="AV370" s="12" t="s">
        <v>93</v>
      </c>
      <c r="AW370" s="12" t="s">
        <v>5</v>
      </c>
      <c r="AX370" s="12" t="s">
        <v>87</v>
      </c>
      <c r="AY370" s="162" t="s">
        <v>219</v>
      </c>
    </row>
    <row r="371" spans="2:65" s="1" customFormat="1" ht="24.2" customHeight="1">
      <c r="B371" s="30"/>
      <c r="C371" s="142" t="s">
        <v>759</v>
      </c>
      <c r="D371" s="142" t="s">
        <v>220</v>
      </c>
      <c r="E371" s="143" t="s">
        <v>911</v>
      </c>
      <c r="F371" s="144" t="s">
        <v>912</v>
      </c>
      <c r="G371" s="145" t="s">
        <v>565</v>
      </c>
      <c r="H371" s="146">
        <v>120.48</v>
      </c>
      <c r="I371" s="147"/>
      <c r="J371" s="147"/>
      <c r="K371" s="148">
        <f>ROUND(P371*H371,2)</f>
        <v>0</v>
      </c>
      <c r="L371" s="149"/>
      <c r="M371" s="30"/>
      <c r="N371" s="150" t="s">
        <v>1</v>
      </c>
      <c r="O371" s="151" t="s">
        <v>43</v>
      </c>
      <c r="P371" s="152">
        <f>I371+J371</f>
        <v>0</v>
      </c>
      <c r="Q371" s="152">
        <f>ROUND(I371*H371,2)</f>
        <v>0</v>
      </c>
      <c r="R371" s="152">
        <f>ROUND(J371*H371,2)</f>
        <v>0</v>
      </c>
      <c r="T371" s="153">
        <f>S371*H371</f>
        <v>0</v>
      </c>
      <c r="U371" s="153">
        <v>0</v>
      </c>
      <c r="V371" s="153">
        <f>U371*H371</f>
        <v>0</v>
      </c>
      <c r="W371" s="153">
        <v>0</v>
      </c>
      <c r="X371" s="154">
        <f>W371*H371</f>
        <v>0</v>
      </c>
      <c r="AR371" s="155" t="s">
        <v>158</v>
      </c>
      <c r="AT371" s="155" t="s">
        <v>220</v>
      </c>
      <c r="AU371" s="155" t="s">
        <v>150</v>
      </c>
      <c r="AY371" s="15" t="s">
        <v>219</v>
      </c>
      <c r="BE371" s="156">
        <f>IF(O371="základní",K371,0)</f>
        <v>0</v>
      </c>
      <c r="BF371" s="156">
        <f>IF(O371="snížená",K371,0)</f>
        <v>0</v>
      </c>
      <c r="BG371" s="156">
        <f>IF(O371="zákl. přenesená",K371,0)</f>
        <v>0</v>
      </c>
      <c r="BH371" s="156">
        <f>IF(O371="sníž. přenesená",K371,0)</f>
        <v>0</v>
      </c>
      <c r="BI371" s="156">
        <f>IF(O371="nulová",K371,0)</f>
        <v>0</v>
      </c>
      <c r="BJ371" s="15" t="s">
        <v>87</v>
      </c>
      <c r="BK371" s="156">
        <f>ROUND(P371*H371,2)</f>
        <v>0</v>
      </c>
      <c r="BL371" s="15" t="s">
        <v>158</v>
      </c>
      <c r="BM371" s="155" t="s">
        <v>3254</v>
      </c>
    </row>
    <row r="372" spans="2:65" s="1" customFormat="1" ht="19.5">
      <c r="B372" s="30"/>
      <c r="D372" s="157" t="s">
        <v>226</v>
      </c>
      <c r="F372" s="158" t="s">
        <v>914</v>
      </c>
      <c r="I372" s="159"/>
      <c r="J372" s="159"/>
      <c r="M372" s="30"/>
      <c r="N372" s="160"/>
      <c r="X372" s="54"/>
      <c r="AT372" s="15" t="s">
        <v>226</v>
      </c>
      <c r="AU372" s="15" t="s">
        <v>150</v>
      </c>
    </row>
    <row r="373" spans="2:65" s="12" customFormat="1" ht="11.25">
      <c r="B373" s="161"/>
      <c r="D373" s="157" t="s">
        <v>303</v>
      </c>
      <c r="E373" s="162" t="s">
        <v>1</v>
      </c>
      <c r="F373" s="163" t="s">
        <v>3255</v>
      </c>
      <c r="H373" s="164">
        <v>31.2</v>
      </c>
      <c r="I373" s="165"/>
      <c r="J373" s="165"/>
      <c r="M373" s="161"/>
      <c r="N373" s="166"/>
      <c r="X373" s="167"/>
      <c r="AT373" s="162" t="s">
        <v>303</v>
      </c>
      <c r="AU373" s="162" t="s">
        <v>150</v>
      </c>
      <c r="AV373" s="12" t="s">
        <v>93</v>
      </c>
      <c r="AW373" s="12" t="s">
        <v>5</v>
      </c>
      <c r="AX373" s="12" t="s">
        <v>80</v>
      </c>
      <c r="AY373" s="162" t="s">
        <v>219</v>
      </c>
    </row>
    <row r="374" spans="2:65" s="12" customFormat="1" ht="11.25">
      <c r="B374" s="161"/>
      <c r="D374" s="157" t="s">
        <v>303</v>
      </c>
      <c r="E374" s="162" t="s">
        <v>1</v>
      </c>
      <c r="F374" s="163" t="s">
        <v>3256</v>
      </c>
      <c r="H374" s="164">
        <v>89.280000000000015</v>
      </c>
      <c r="I374" s="165"/>
      <c r="J374" s="165"/>
      <c r="M374" s="161"/>
      <c r="N374" s="166"/>
      <c r="X374" s="167"/>
      <c r="AT374" s="162" t="s">
        <v>303</v>
      </c>
      <c r="AU374" s="162" t="s">
        <v>150</v>
      </c>
      <c r="AV374" s="12" t="s">
        <v>93</v>
      </c>
      <c r="AW374" s="12" t="s">
        <v>5</v>
      </c>
      <c r="AX374" s="12" t="s">
        <v>80</v>
      </c>
      <c r="AY374" s="162" t="s">
        <v>219</v>
      </c>
    </row>
    <row r="375" spans="2:65" s="13" customFormat="1" ht="11.25">
      <c r="B375" s="171"/>
      <c r="D375" s="157" t="s">
        <v>303</v>
      </c>
      <c r="E375" s="172" t="s">
        <v>1</v>
      </c>
      <c r="F375" s="173" t="s">
        <v>362</v>
      </c>
      <c r="H375" s="174">
        <v>120.48000000000002</v>
      </c>
      <c r="I375" s="175"/>
      <c r="J375" s="175"/>
      <c r="M375" s="171"/>
      <c r="N375" s="176"/>
      <c r="X375" s="177"/>
      <c r="AT375" s="172" t="s">
        <v>303</v>
      </c>
      <c r="AU375" s="172" t="s">
        <v>150</v>
      </c>
      <c r="AV375" s="13" t="s">
        <v>158</v>
      </c>
      <c r="AW375" s="13" t="s">
        <v>4</v>
      </c>
      <c r="AX375" s="13" t="s">
        <v>87</v>
      </c>
      <c r="AY375" s="172" t="s">
        <v>219</v>
      </c>
    </row>
    <row r="376" spans="2:65" s="1" customFormat="1" ht="24.2" customHeight="1">
      <c r="B376" s="30"/>
      <c r="C376" s="142" t="s">
        <v>764</v>
      </c>
      <c r="D376" s="142" t="s">
        <v>220</v>
      </c>
      <c r="E376" s="143" t="s">
        <v>918</v>
      </c>
      <c r="F376" s="144" t="s">
        <v>919</v>
      </c>
      <c r="G376" s="145" t="s">
        <v>565</v>
      </c>
      <c r="H376" s="146">
        <v>843.36</v>
      </c>
      <c r="I376" s="147"/>
      <c r="J376" s="147"/>
      <c r="K376" s="148">
        <f>ROUND(P376*H376,2)</f>
        <v>0</v>
      </c>
      <c r="L376" s="149"/>
      <c r="M376" s="30"/>
      <c r="N376" s="150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0</v>
      </c>
      <c r="V376" s="153">
        <f>U376*H376</f>
        <v>0</v>
      </c>
      <c r="W376" s="153">
        <v>0</v>
      </c>
      <c r="X376" s="154">
        <f>W376*H376</f>
        <v>0</v>
      </c>
      <c r="AR376" s="155" t="s">
        <v>158</v>
      </c>
      <c r="AT376" s="155" t="s">
        <v>220</v>
      </c>
      <c r="AU376" s="155" t="s">
        <v>150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3257</v>
      </c>
    </row>
    <row r="377" spans="2:65" s="1" customFormat="1" ht="19.5">
      <c r="B377" s="30"/>
      <c r="D377" s="157" t="s">
        <v>226</v>
      </c>
      <c r="F377" s="158" t="s">
        <v>919</v>
      </c>
      <c r="I377" s="159"/>
      <c r="J377" s="159"/>
      <c r="M377" s="30"/>
      <c r="N377" s="160"/>
      <c r="X377" s="54"/>
      <c r="AT377" s="15" t="s">
        <v>226</v>
      </c>
      <c r="AU377" s="15" t="s">
        <v>150</v>
      </c>
    </row>
    <row r="378" spans="2:65" s="12" customFormat="1" ht="11.25">
      <c r="B378" s="161"/>
      <c r="D378" s="157" t="s">
        <v>303</v>
      </c>
      <c r="E378" s="162" t="s">
        <v>1</v>
      </c>
      <c r="F378" s="163" t="s">
        <v>3258</v>
      </c>
      <c r="H378" s="164">
        <v>843.36</v>
      </c>
      <c r="I378" s="165"/>
      <c r="J378" s="165"/>
      <c r="M378" s="161"/>
      <c r="N378" s="166"/>
      <c r="X378" s="167"/>
      <c r="AT378" s="162" t="s">
        <v>303</v>
      </c>
      <c r="AU378" s="162" t="s">
        <v>150</v>
      </c>
      <c r="AV378" s="12" t="s">
        <v>93</v>
      </c>
      <c r="AW378" s="12" t="s">
        <v>5</v>
      </c>
      <c r="AX378" s="12" t="s">
        <v>80</v>
      </c>
      <c r="AY378" s="162" t="s">
        <v>219</v>
      </c>
    </row>
    <row r="379" spans="2:65" s="13" customFormat="1" ht="11.25">
      <c r="B379" s="171"/>
      <c r="D379" s="157" t="s">
        <v>303</v>
      </c>
      <c r="E379" s="172" t="s">
        <v>1</v>
      </c>
      <c r="F379" s="173" t="s">
        <v>362</v>
      </c>
      <c r="H379" s="174">
        <v>843.36</v>
      </c>
      <c r="I379" s="175"/>
      <c r="J379" s="175"/>
      <c r="M379" s="171"/>
      <c r="N379" s="176"/>
      <c r="X379" s="177"/>
      <c r="AT379" s="172" t="s">
        <v>303</v>
      </c>
      <c r="AU379" s="172" t="s">
        <v>150</v>
      </c>
      <c r="AV379" s="13" t="s">
        <v>158</v>
      </c>
      <c r="AW379" s="13" t="s">
        <v>4</v>
      </c>
      <c r="AX379" s="13" t="s">
        <v>87</v>
      </c>
      <c r="AY379" s="172" t="s">
        <v>219</v>
      </c>
    </row>
    <row r="380" spans="2:65" s="1" customFormat="1" ht="24.2" customHeight="1">
      <c r="B380" s="30"/>
      <c r="C380" s="142" t="s">
        <v>769</v>
      </c>
      <c r="D380" s="142" t="s">
        <v>220</v>
      </c>
      <c r="E380" s="143" t="s">
        <v>923</v>
      </c>
      <c r="F380" s="144" t="s">
        <v>924</v>
      </c>
      <c r="G380" s="145" t="s">
        <v>565</v>
      </c>
      <c r="H380" s="146">
        <v>120.48</v>
      </c>
      <c r="I380" s="147"/>
      <c r="J380" s="147"/>
      <c r="K380" s="148">
        <f>ROUND(P380*H380,2)</f>
        <v>0</v>
      </c>
      <c r="L380" s="149"/>
      <c r="M380" s="30"/>
      <c r="N380" s="150" t="s">
        <v>1</v>
      </c>
      <c r="O380" s="151" t="s">
        <v>43</v>
      </c>
      <c r="P380" s="152">
        <f>I380+J380</f>
        <v>0</v>
      </c>
      <c r="Q380" s="152">
        <f>ROUND(I380*H380,2)</f>
        <v>0</v>
      </c>
      <c r="R380" s="152">
        <f>ROUND(J380*H380,2)</f>
        <v>0</v>
      </c>
      <c r="T380" s="153">
        <f>S380*H380</f>
        <v>0</v>
      </c>
      <c r="U380" s="153">
        <v>0</v>
      </c>
      <c r="V380" s="153">
        <f>U380*H380</f>
        <v>0</v>
      </c>
      <c r="W380" s="153">
        <v>0</v>
      </c>
      <c r="X380" s="154">
        <f>W380*H380</f>
        <v>0</v>
      </c>
      <c r="AR380" s="155" t="s">
        <v>158</v>
      </c>
      <c r="AT380" s="155" t="s">
        <v>220</v>
      </c>
      <c r="AU380" s="155" t="s">
        <v>150</v>
      </c>
      <c r="AY380" s="15" t="s">
        <v>219</v>
      </c>
      <c r="BE380" s="156">
        <f>IF(O380="základní",K380,0)</f>
        <v>0</v>
      </c>
      <c r="BF380" s="156">
        <f>IF(O380="snížená",K380,0)</f>
        <v>0</v>
      </c>
      <c r="BG380" s="156">
        <f>IF(O380="zákl. přenesená",K380,0)</f>
        <v>0</v>
      </c>
      <c r="BH380" s="156">
        <f>IF(O380="sníž. přenesená",K380,0)</f>
        <v>0</v>
      </c>
      <c r="BI380" s="156">
        <f>IF(O380="nulová",K380,0)</f>
        <v>0</v>
      </c>
      <c r="BJ380" s="15" t="s">
        <v>87</v>
      </c>
      <c r="BK380" s="156">
        <f>ROUND(P380*H380,2)</f>
        <v>0</v>
      </c>
      <c r="BL380" s="15" t="s">
        <v>158</v>
      </c>
      <c r="BM380" s="155" t="s">
        <v>3259</v>
      </c>
    </row>
    <row r="381" spans="2:65" s="1" customFormat="1" ht="19.5">
      <c r="B381" s="30"/>
      <c r="D381" s="157" t="s">
        <v>226</v>
      </c>
      <c r="F381" s="158" t="s">
        <v>926</v>
      </c>
      <c r="I381" s="159"/>
      <c r="J381" s="159"/>
      <c r="M381" s="30"/>
      <c r="N381" s="160"/>
      <c r="X381" s="54"/>
      <c r="AT381" s="15" t="s">
        <v>226</v>
      </c>
      <c r="AU381" s="15" t="s">
        <v>150</v>
      </c>
    </row>
    <row r="382" spans="2:65" s="12" customFormat="1" ht="11.25">
      <c r="B382" s="161"/>
      <c r="D382" s="157" t="s">
        <v>303</v>
      </c>
      <c r="E382" s="162" t="s">
        <v>1</v>
      </c>
      <c r="F382" s="163" t="s">
        <v>3255</v>
      </c>
      <c r="H382" s="164">
        <v>31.2</v>
      </c>
      <c r="I382" s="165"/>
      <c r="J382" s="165"/>
      <c r="M382" s="161"/>
      <c r="N382" s="166"/>
      <c r="X382" s="167"/>
      <c r="AT382" s="162" t="s">
        <v>303</v>
      </c>
      <c r="AU382" s="162" t="s">
        <v>150</v>
      </c>
      <c r="AV382" s="12" t="s">
        <v>93</v>
      </c>
      <c r="AW382" s="12" t="s">
        <v>5</v>
      </c>
      <c r="AX382" s="12" t="s">
        <v>80</v>
      </c>
      <c r="AY382" s="162" t="s">
        <v>219</v>
      </c>
    </row>
    <row r="383" spans="2:65" s="12" customFormat="1" ht="11.25">
      <c r="B383" s="161"/>
      <c r="D383" s="157" t="s">
        <v>303</v>
      </c>
      <c r="E383" s="162" t="s">
        <v>1</v>
      </c>
      <c r="F383" s="163" t="s">
        <v>3256</v>
      </c>
      <c r="H383" s="164">
        <v>89.280000000000015</v>
      </c>
      <c r="I383" s="165"/>
      <c r="J383" s="165"/>
      <c r="M383" s="161"/>
      <c r="N383" s="166"/>
      <c r="X383" s="167"/>
      <c r="AT383" s="162" t="s">
        <v>303</v>
      </c>
      <c r="AU383" s="162" t="s">
        <v>150</v>
      </c>
      <c r="AV383" s="12" t="s">
        <v>93</v>
      </c>
      <c r="AW383" s="12" t="s">
        <v>5</v>
      </c>
      <c r="AX383" s="12" t="s">
        <v>80</v>
      </c>
      <c r="AY383" s="162" t="s">
        <v>219</v>
      </c>
    </row>
    <row r="384" spans="2:65" s="13" customFormat="1" ht="11.25">
      <c r="B384" s="171"/>
      <c r="D384" s="157" t="s">
        <v>303</v>
      </c>
      <c r="E384" s="172" t="s">
        <v>1</v>
      </c>
      <c r="F384" s="173" t="s">
        <v>362</v>
      </c>
      <c r="H384" s="174">
        <v>120.48000000000002</v>
      </c>
      <c r="I384" s="175"/>
      <c r="J384" s="175"/>
      <c r="M384" s="171"/>
      <c r="N384" s="176"/>
      <c r="X384" s="177"/>
      <c r="AT384" s="172" t="s">
        <v>303</v>
      </c>
      <c r="AU384" s="172" t="s">
        <v>150</v>
      </c>
      <c r="AV384" s="13" t="s">
        <v>158</v>
      </c>
      <c r="AW384" s="13" t="s">
        <v>4</v>
      </c>
      <c r="AX384" s="13" t="s">
        <v>87</v>
      </c>
      <c r="AY384" s="172" t="s">
        <v>219</v>
      </c>
    </row>
    <row r="385" spans="2:65" s="1" customFormat="1" ht="33" customHeight="1">
      <c r="B385" s="30"/>
      <c r="C385" s="142" t="s">
        <v>773</v>
      </c>
      <c r="D385" s="142" t="s">
        <v>220</v>
      </c>
      <c r="E385" s="143" t="s">
        <v>928</v>
      </c>
      <c r="F385" s="144" t="s">
        <v>929</v>
      </c>
      <c r="G385" s="145" t="s">
        <v>565</v>
      </c>
      <c r="H385" s="146">
        <v>249.76</v>
      </c>
      <c r="I385" s="147"/>
      <c r="J385" s="147"/>
      <c r="K385" s="148">
        <f>ROUND(P385*H385,2)</f>
        <v>0</v>
      </c>
      <c r="L385" s="149"/>
      <c r="M385" s="30"/>
      <c r="N385" s="150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0</v>
      </c>
      <c r="V385" s="153">
        <f>U385*H385</f>
        <v>0</v>
      </c>
      <c r="W385" s="153">
        <v>0</v>
      </c>
      <c r="X385" s="154">
        <f>W385*H385</f>
        <v>0</v>
      </c>
      <c r="AR385" s="155" t="s">
        <v>158</v>
      </c>
      <c r="AT385" s="155" t="s">
        <v>220</v>
      </c>
      <c r="AU385" s="155" t="s">
        <v>150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3260</v>
      </c>
    </row>
    <row r="386" spans="2:65" s="1" customFormat="1" ht="29.25">
      <c r="B386" s="30"/>
      <c r="D386" s="157" t="s">
        <v>226</v>
      </c>
      <c r="F386" s="158" t="s">
        <v>931</v>
      </c>
      <c r="I386" s="159"/>
      <c r="J386" s="159"/>
      <c r="M386" s="30"/>
      <c r="N386" s="160"/>
      <c r="X386" s="54"/>
      <c r="AT386" s="15" t="s">
        <v>226</v>
      </c>
      <c r="AU386" s="15" t="s">
        <v>150</v>
      </c>
    </row>
    <row r="387" spans="2:65" s="12" customFormat="1" ht="11.25">
      <c r="B387" s="161"/>
      <c r="D387" s="157" t="s">
        <v>303</v>
      </c>
      <c r="E387" s="162" t="s">
        <v>1</v>
      </c>
      <c r="F387" s="163" t="s">
        <v>3261</v>
      </c>
      <c r="H387" s="164">
        <v>52</v>
      </c>
      <c r="I387" s="165"/>
      <c r="J387" s="165"/>
      <c r="M387" s="161"/>
      <c r="N387" s="166"/>
      <c r="X387" s="167"/>
      <c r="AT387" s="162" t="s">
        <v>303</v>
      </c>
      <c r="AU387" s="162" t="s">
        <v>150</v>
      </c>
      <c r="AV387" s="12" t="s">
        <v>93</v>
      </c>
      <c r="AW387" s="12" t="s">
        <v>5</v>
      </c>
      <c r="AX387" s="12" t="s">
        <v>80</v>
      </c>
      <c r="AY387" s="162" t="s">
        <v>219</v>
      </c>
    </row>
    <row r="388" spans="2:65" s="12" customFormat="1" ht="11.25">
      <c r="B388" s="161"/>
      <c r="D388" s="157" t="s">
        <v>303</v>
      </c>
      <c r="E388" s="162" t="s">
        <v>1</v>
      </c>
      <c r="F388" s="163" t="s">
        <v>3262</v>
      </c>
      <c r="H388" s="164">
        <v>197.76000000000002</v>
      </c>
      <c r="I388" s="165"/>
      <c r="J388" s="165"/>
      <c r="M388" s="161"/>
      <c r="N388" s="166"/>
      <c r="X388" s="167"/>
      <c r="AT388" s="162" t="s">
        <v>303</v>
      </c>
      <c r="AU388" s="162" t="s">
        <v>150</v>
      </c>
      <c r="AV388" s="12" t="s">
        <v>93</v>
      </c>
      <c r="AW388" s="12" t="s">
        <v>5</v>
      </c>
      <c r="AX388" s="12" t="s">
        <v>80</v>
      </c>
      <c r="AY388" s="162" t="s">
        <v>219</v>
      </c>
    </row>
    <row r="389" spans="2:65" s="13" customFormat="1" ht="11.25">
      <c r="B389" s="171"/>
      <c r="D389" s="157" t="s">
        <v>303</v>
      </c>
      <c r="E389" s="172" t="s">
        <v>1</v>
      </c>
      <c r="F389" s="173" t="s">
        <v>362</v>
      </c>
      <c r="H389" s="174">
        <v>249.76000000000002</v>
      </c>
      <c r="I389" s="175"/>
      <c r="J389" s="175"/>
      <c r="M389" s="171"/>
      <c r="N389" s="176"/>
      <c r="X389" s="177"/>
      <c r="AT389" s="172" t="s">
        <v>303</v>
      </c>
      <c r="AU389" s="172" t="s">
        <v>150</v>
      </c>
      <c r="AV389" s="13" t="s">
        <v>158</v>
      </c>
      <c r="AW389" s="13" t="s">
        <v>4</v>
      </c>
      <c r="AX389" s="13" t="s">
        <v>87</v>
      </c>
      <c r="AY389" s="172" t="s">
        <v>219</v>
      </c>
    </row>
    <row r="390" spans="2:65" s="1" customFormat="1" ht="24.2" customHeight="1">
      <c r="B390" s="30"/>
      <c r="C390" s="142" t="s">
        <v>777</v>
      </c>
      <c r="D390" s="142" t="s">
        <v>220</v>
      </c>
      <c r="E390" s="143" t="s">
        <v>1806</v>
      </c>
      <c r="F390" s="144" t="s">
        <v>1807</v>
      </c>
      <c r="G390" s="145" t="s">
        <v>565</v>
      </c>
      <c r="H390" s="146">
        <v>10.5</v>
      </c>
      <c r="I390" s="147"/>
      <c r="J390" s="147"/>
      <c r="K390" s="148">
        <f>ROUND(P390*H390,2)</f>
        <v>0</v>
      </c>
      <c r="L390" s="149"/>
      <c r="M390" s="30"/>
      <c r="N390" s="150" t="s">
        <v>1</v>
      </c>
      <c r="O390" s="151" t="s">
        <v>43</v>
      </c>
      <c r="P390" s="152">
        <f>I390+J390</f>
        <v>0</v>
      </c>
      <c r="Q390" s="152">
        <f>ROUND(I390*H390,2)</f>
        <v>0</v>
      </c>
      <c r="R390" s="152">
        <f>ROUND(J390*H390,2)</f>
        <v>0</v>
      </c>
      <c r="T390" s="153">
        <f>S390*H390</f>
        <v>0</v>
      </c>
      <c r="U390" s="153">
        <v>0</v>
      </c>
      <c r="V390" s="153">
        <f>U390*H390</f>
        <v>0</v>
      </c>
      <c r="W390" s="153">
        <v>0</v>
      </c>
      <c r="X390" s="154">
        <f>W390*H390</f>
        <v>0</v>
      </c>
      <c r="AR390" s="155" t="s">
        <v>158</v>
      </c>
      <c r="AT390" s="155" t="s">
        <v>220</v>
      </c>
      <c r="AU390" s="155" t="s">
        <v>150</v>
      </c>
      <c r="AY390" s="15" t="s">
        <v>219</v>
      </c>
      <c r="BE390" s="156">
        <f>IF(O390="základní",K390,0)</f>
        <v>0</v>
      </c>
      <c r="BF390" s="156">
        <f>IF(O390="snížená",K390,0)</f>
        <v>0</v>
      </c>
      <c r="BG390" s="156">
        <f>IF(O390="zákl. přenesená",K390,0)</f>
        <v>0</v>
      </c>
      <c r="BH390" s="156">
        <f>IF(O390="sníž. přenesená",K390,0)</f>
        <v>0</v>
      </c>
      <c r="BI390" s="156">
        <f>IF(O390="nulová",K390,0)</f>
        <v>0</v>
      </c>
      <c r="BJ390" s="15" t="s">
        <v>87</v>
      </c>
      <c r="BK390" s="156">
        <f>ROUND(P390*H390,2)</f>
        <v>0</v>
      </c>
      <c r="BL390" s="15" t="s">
        <v>158</v>
      </c>
      <c r="BM390" s="155" t="s">
        <v>3263</v>
      </c>
    </row>
    <row r="391" spans="2:65" s="1" customFormat="1" ht="29.25">
      <c r="B391" s="30"/>
      <c r="D391" s="157" t="s">
        <v>226</v>
      </c>
      <c r="F391" s="158" t="s">
        <v>1809</v>
      </c>
      <c r="I391" s="159"/>
      <c r="J391" s="159"/>
      <c r="M391" s="30"/>
      <c r="N391" s="160"/>
      <c r="X391" s="54"/>
      <c r="AT391" s="15" t="s">
        <v>226</v>
      </c>
      <c r="AU391" s="15" t="s">
        <v>150</v>
      </c>
    </row>
    <row r="392" spans="2:65" s="12" customFormat="1" ht="11.25">
      <c r="B392" s="161"/>
      <c r="D392" s="157" t="s">
        <v>303</v>
      </c>
      <c r="E392" s="162" t="s">
        <v>1</v>
      </c>
      <c r="F392" s="163" t="s">
        <v>1926</v>
      </c>
      <c r="H392" s="164">
        <v>10.5</v>
      </c>
      <c r="I392" s="165"/>
      <c r="J392" s="165"/>
      <c r="M392" s="161"/>
      <c r="N392" s="166"/>
      <c r="X392" s="167"/>
      <c r="AT392" s="162" t="s">
        <v>303</v>
      </c>
      <c r="AU392" s="162" t="s">
        <v>150</v>
      </c>
      <c r="AV392" s="12" t="s">
        <v>93</v>
      </c>
      <c r="AW392" s="12" t="s">
        <v>5</v>
      </c>
      <c r="AX392" s="12" t="s">
        <v>87</v>
      </c>
      <c r="AY392" s="162" t="s">
        <v>219</v>
      </c>
    </row>
    <row r="393" spans="2:65" s="11" customFormat="1" ht="22.9" customHeight="1">
      <c r="B393" s="129"/>
      <c r="D393" s="130" t="s">
        <v>79</v>
      </c>
      <c r="E393" s="140" t="s">
        <v>939</v>
      </c>
      <c r="F393" s="140" t="s">
        <v>940</v>
      </c>
      <c r="I393" s="132"/>
      <c r="J393" s="132"/>
      <c r="K393" s="141">
        <f>BK393</f>
        <v>0</v>
      </c>
      <c r="M393" s="129"/>
      <c r="N393" s="134"/>
      <c r="Q393" s="135">
        <f>SUM(Q394:Q399)</f>
        <v>0</v>
      </c>
      <c r="R393" s="135">
        <f>SUM(R394:R399)</f>
        <v>0</v>
      </c>
      <c r="T393" s="136">
        <f>SUM(T394:T399)</f>
        <v>0</v>
      </c>
      <c r="V393" s="136">
        <f>SUM(V394:V399)</f>
        <v>0</v>
      </c>
      <c r="X393" s="137">
        <f>SUM(X394:X399)</f>
        <v>0</v>
      </c>
      <c r="AR393" s="130" t="s">
        <v>87</v>
      </c>
      <c r="AT393" s="138" t="s">
        <v>79</v>
      </c>
      <c r="AU393" s="138" t="s">
        <v>87</v>
      </c>
      <c r="AY393" s="130" t="s">
        <v>219</v>
      </c>
      <c r="BK393" s="139">
        <f>SUM(BK394:BK399)</f>
        <v>0</v>
      </c>
    </row>
    <row r="394" spans="2:65" s="1" customFormat="1" ht="33" customHeight="1">
      <c r="B394" s="30"/>
      <c r="C394" s="142" t="s">
        <v>781</v>
      </c>
      <c r="D394" s="142" t="s">
        <v>220</v>
      </c>
      <c r="E394" s="143" t="s">
        <v>942</v>
      </c>
      <c r="F394" s="144" t="s">
        <v>943</v>
      </c>
      <c r="G394" s="145" t="s">
        <v>565</v>
      </c>
      <c r="H394" s="146">
        <v>31.2</v>
      </c>
      <c r="I394" s="147"/>
      <c r="J394" s="147"/>
      <c r="K394" s="148">
        <f>ROUND(P394*H394,2)</f>
        <v>0</v>
      </c>
      <c r="L394" s="149"/>
      <c r="M394" s="30"/>
      <c r="N394" s="150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0</v>
      </c>
      <c r="V394" s="153">
        <f>U394*H394</f>
        <v>0</v>
      </c>
      <c r="W394" s="153">
        <v>0</v>
      </c>
      <c r="X394" s="154">
        <f>W394*H394</f>
        <v>0</v>
      </c>
      <c r="AR394" s="155" t="s">
        <v>158</v>
      </c>
      <c r="AT394" s="155" t="s">
        <v>220</v>
      </c>
      <c r="AU394" s="155" t="s">
        <v>93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3264</v>
      </c>
    </row>
    <row r="395" spans="2:65" s="1" customFormat="1" ht="29.25">
      <c r="B395" s="30"/>
      <c r="D395" s="157" t="s">
        <v>226</v>
      </c>
      <c r="F395" s="158" t="s">
        <v>945</v>
      </c>
      <c r="I395" s="159"/>
      <c r="J395" s="159"/>
      <c r="M395" s="30"/>
      <c r="N395" s="160"/>
      <c r="X395" s="54"/>
      <c r="AT395" s="15" t="s">
        <v>226</v>
      </c>
      <c r="AU395" s="15" t="s">
        <v>93</v>
      </c>
    </row>
    <row r="396" spans="2:65" s="12" customFormat="1" ht="11.25">
      <c r="B396" s="161"/>
      <c r="D396" s="157" t="s">
        <v>303</v>
      </c>
      <c r="E396" s="162" t="s">
        <v>1</v>
      </c>
      <c r="F396" s="163" t="s">
        <v>3255</v>
      </c>
      <c r="H396" s="164">
        <v>31.2</v>
      </c>
      <c r="I396" s="165"/>
      <c r="J396" s="165"/>
      <c r="M396" s="161"/>
      <c r="N396" s="166"/>
      <c r="X396" s="167"/>
      <c r="AT396" s="162" t="s">
        <v>303</v>
      </c>
      <c r="AU396" s="162" t="s">
        <v>93</v>
      </c>
      <c r="AV396" s="12" t="s">
        <v>93</v>
      </c>
      <c r="AW396" s="12" t="s">
        <v>5</v>
      </c>
      <c r="AX396" s="12" t="s">
        <v>87</v>
      </c>
      <c r="AY396" s="162" t="s">
        <v>219</v>
      </c>
    </row>
    <row r="397" spans="2:65" s="1" customFormat="1" ht="44.25" customHeight="1">
      <c r="B397" s="30"/>
      <c r="C397" s="142" t="s">
        <v>785</v>
      </c>
      <c r="D397" s="142" t="s">
        <v>220</v>
      </c>
      <c r="E397" s="143" t="s">
        <v>947</v>
      </c>
      <c r="F397" s="144" t="s">
        <v>948</v>
      </c>
      <c r="G397" s="145" t="s">
        <v>565</v>
      </c>
      <c r="H397" s="146">
        <v>89.28</v>
      </c>
      <c r="I397" s="147"/>
      <c r="J397" s="147"/>
      <c r="K397" s="148">
        <f>ROUND(P397*H397,2)</f>
        <v>0</v>
      </c>
      <c r="L397" s="149"/>
      <c r="M397" s="30"/>
      <c r="N397" s="150" t="s">
        <v>1</v>
      </c>
      <c r="O397" s="151" t="s">
        <v>43</v>
      </c>
      <c r="P397" s="152">
        <f>I397+J397</f>
        <v>0</v>
      </c>
      <c r="Q397" s="152">
        <f>ROUND(I397*H397,2)</f>
        <v>0</v>
      </c>
      <c r="R397" s="152">
        <f>ROUND(J397*H397,2)</f>
        <v>0</v>
      </c>
      <c r="T397" s="153">
        <f>S397*H397</f>
        <v>0</v>
      </c>
      <c r="U397" s="153">
        <v>0</v>
      </c>
      <c r="V397" s="153">
        <f>U397*H397</f>
        <v>0</v>
      </c>
      <c r="W397" s="153">
        <v>0</v>
      </c>
      <c r="X397" s="154">
        <f>W397*H397</f>
        <v>0</v>
      </c>
      <c r="AR397" s="155" t="s">
        <v>158</v>
      </c>
      <c r="AT397" s="155" t="s">
        <v>220</v>
      </c>
      <c r="AU397" s="155" t="s">
        <v>93</v>
      </c>
      <c r="AY397" s="15" t="s">
        <v>219</v>
      </c>
      <c r="BE397" s="156">
        <f>IF(O397="základní",K397,0)</f>
        <v>0</v>
      </c>
      <c r="BF397" s="156">
        <f>IF(O397="snížená",K397,0)</f>
        <v>0</v>
      </c>
      <c r="BG397" s="156">
        <f>IF(O397="zákl. přenesená",K397,0)</f>
        <v>0</v>
      </c>
      <c r="BH397" s="156">
        <f>IF(O397="sníž. přenesená",K397,0)</f>
        <v>0</v>
      </c>
      <c r="BI397" s="156">
        <f>IF(O397="nulová",K397,0)</f>
        <v>0</v>
      </c>
      <c r="BJ397" s="15" t="s">
        <v>87</v>
      </c>
      <c r="BK397" s="156">
        <f>ROUND(P397*H397,2)</f>
        <v>0</v>
      </c>
      <c r="BL397" s="15" t="s">
        <v>158</v>
      </c>
      <c r="BM397" s="155" t="s">
        <v>3265</v>
      </c>
    </row>
    <row r="398" spans="2:65" s="1" customFormat="1" ht="29.25">
      <c r="B398" s="30"/>
      <c r="D398" s="157" t="s">
        <v>226</v>
      </c>
      <c r="F398" s="158" t="s">
        <v>948</v>
      </c>
      <c r="I398" s="159"/>
      <c r="J398" s="159"/>
      <c r="M398" s="30"/>
      <c r="N398" s="160"/>
      <c r="X398" s="54"/>
      <c r="AT398" s="15" t="s">
        <v>226</v>
      </c>
      <c r="AU398" s="15" t="s">
        <v>93</v>
      </c>
    </row>
    <row r="399" spans="2:65" s="12" customFormat="1" ht="11.25">
      <c r="B399" s="161"/>
      <c r="D399" s="157" t="s">
        <v>303</v>
      </c>
      <c r="E399" s="162" t="s">
        <v>1</v>
      </c>
      <c r="F399" s="163" t="s">
        <v>3256</v>
      </c>
      <c r="H399" s="164">
        <v>89.280000000000015</v>
      </c>
      <c r="I399" s="165"/>
      <c r="J399" s="165"/>
      <c r="M399" s="161"/>
      <c r="N399" s="188"/>
      <c r="O399" s="189"/>
      <c r="P399" s="189"/>
      <c r="Q399" s="189"/>
      <c r="R399" s="189"/>
      <c r="S399" s="189"/>
      <c r="T399" s="189"/>
      <c r="U399" s="189"/>
      <c r="V399" s="189"/>
      <c r="W399" s="189"/>
      <c r="X399" s="190"/>
      <c r="AT399" s="162" t="s">
        <v>303</v>
      </c>
      <c r="AU399" s="162" t="s">
        <v>93</v>
      </c>
      <c r="AV399" s="12" t="s">
        <v>93</v>
      </c>
      <c r="AW399" s="12" t="s">
        <v>5</v>
      </c>
      <c r="AX399" s="12" t="s">
        <v>87</v>
      </c>
      <c r="AY399" s="162" t="s">
        <v>219</v>
      </c>
    </row>
    <row r="400" spans="2:65" s="1" customFormat="1" ht="6.95" customHeight="1">
      <c r="B400" s="42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30"/>
    </row>
  </sheetData>
  <sheetProtection algorithmName="SHA-512" hashValue="Y5GaD77S4jLLLu8omiegAmWk+M2TCfUZfQguegHhpVp8hNzZjsSxTXr/+77D49Aj5kwNeLIYsQP5hSojbJnKSg==" saltValue="SDLRbwFPpchvrxD7KEvs3O8po/Ui23OkKC2Gu833AhstFBB8z46HYfVTV8GOrguqrdI+u82x/DE+DUbmgivssA==" spinCount="100000" sheet="1" objects="1" scenarios="1" formatColumns="0" formatRows="0" autoFilter="0"/>
  <autoFilter ref="C126:L399" xr:uid="{00000000-0009-0000-0000-000010000000}"/>
  <mergeCells count="12">
    <mergeCell ref="E119:H119"/>
    <mergeCell ref="M2:Z2"/>
    <mergeCell ref="E84:H84"/>
    <mergeCell ref="E86:H86"/>
    <mergeCell ref="E88:H88"/>
    <mergeCell ref="E115:H115"/>
    <mergeCell ref="E117:H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32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143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3266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144</v>
      </c>
      <c r="I13" s="25" t="s">
        <v>20</v>
      </c>
      <c r="J13" s="23" t="s">
        <v>3267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ROUND(K128,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ROUND((SUM(BE128:BE327)),  2)</f>
        <v>0</v>
      </c>
      <c r="I37" s="99">
        <v>0.21</v>
      </c>
      <c r="K37" s="86">
        <f>ROUND(((SUM(BE128:BE327))*I37),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ROUND((SUM(BF128:BF327)),  2)</f>
        <v>0</v>
      </c>
      <c r="I38" s="99">
        <v>0.12</v>
      </c>
      <c r="K38" s="86">
        <f>ROUND(((SUM(BF128:BF327))*I38),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ROUND((SUM(BG128:BG327)),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ROUND((SUM(BH128:BH327)),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ROUND((SUM(BI128:BI327)),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2022_4.16 - SO 01 Čerpací stanice se separací kalu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Q128</f>
        <v>0</v>
      </c>
      <c r="J97" s="64">
        <f t="shared" si="0"/>
        <v>0</v>
      </c>
      <c r="K97" s="64">
        <f>K128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K129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K130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Q266</f>
        <v>0</v>
      </c>
      <c r="J100" s="118">
        <f>R266</f>
        <v>0</v>
      </c>
      <c r="K100" s="118">
        <f>K266</f>
        <v>0</v>
      </c>
      <c r="M100" s="115"/>
    </row>
    <row r="101" spans="2:47" s="9" customFormat="1" ht="19.899999999999999" customHeight="1">
      <c r="B101" s="115"/>
      <c r="D101" s="116" t="s">
        <v>336</v>
      </c>
      <c r="E101" s="117"/>
      <c r="F101" s="117"/>
      <c r="G101" s="117"/>
      <c r="H101" s="117"/>
      <c r="I101" s="118">
        <f>Q270</f>
        <v>0</v>
      </c>
      <c r="J101" s="118">
        <f>R270</f>
        <v>0</v>
      </c>
      <c r="K101" s="118">
        <f>K270</f>
        <v>0</v>
      </c>
      <c r="M101" s="115"/>
    </row>
    <row r="102" spans="2:47" s="9" customFormat="1" ht="19.899999999999999" customHeight="1">
      <c r="B102" s="115"/>
      <c r="D102" s="116" t="s">
        <v>337</v>
      </c>
      <c r="E102" s="117"/>
      <c r="F102" s="117"/>
      <c r="G102" s="117"/>
      <c r="H102" s="117"/>
      <c r="I102" s="118">
        <f>Q280</f>
        <v>0</v>
      </c>
      <c r="J102" s="118">
        <f>R280</f>
        <v>0</v>
      </c>
      <c r="K102" s="118">
        <f>K280</f>
        <v>0</v>
      </c>
      <c r="M102" s="115"/>
    </row>
    <row r="103" spans="2:47" s="9" customFormat="1" ht="19.899999999999999" customHeight="1">
      <c r="B103" s="115"/>
      <c r="D103" s="116" t="s">
        <v>3268</v>
      </c>
      <c r="E103" s="117"/>
      <c r="F103" s="117"/>
      <c r="G103" s="117"/>
      <c r="H103" s="117"/>
      <c r="I103" s="118">
        <f>Q284</f>
        <v>0</v>
      </c>
      <c r="J103" s="118">
        <f>R284</f>
        <v>0</v>
      </c>
      <c r="K103" s="118">
        <f>K284</f>
        <v>0</v>
      </c>
      <c r="M103" s="115"/>
    </row>
    <row r="104" spans="2:47" s="9" customFormat="1" ht="19.899999999999999" customHeight="1">
      <c r="B104" s="115"/>
      <c r="D104" s="116" t="s">
        <v>339</v>
      </c>
      <c r="E104" s="117"/>
      <c r="F104" s="117"/>
      <c r="G104" s="117"/>
      <c r="H104" s="117"/>
      <c r="I104" s="118">
        <f>Q291</f>
        <v>0</v>
      </c>
      <c r="J104" s="118">
        <f>R291</f>
        <v>0</v>
      </c>
      <c r="K104" s="118">
        <f>K291</f>
        <v>0</v>
      </c>
      <c r="M104" s="115"/>
    </row>
    <row r="105" spans="2:47" s="9" customFormat="1" ht="19.899999999999999" customHeight="1">
      <c r="B105" s="115"/>
      <c r="D105" s="116" t="s">
        <v>340</v>
      </c>
      <c r="E105" s="117"/>
      <c r="F105" s="117"/>
      <c r="G105" s="117"/>
      <c r="H105" s="117"/>
      <c r="I105" s="118">
        <f>Q313</f>
        <v>0</v>
      </c>
      <c r="J105" s="118">
        <f>R313</f>
        <v>0</v>
      </c>
      <c r="K105" s="118">
        <f>K313</f>
        <v>0</v>
      </c>
      <c r="M105" s="115"/>
    </row>
    <row r="106" spans="2:47" s="9" customFormat="1" ht="14.85" customHeight="1">
      <c r="B106" s="115"/>
      <c r="D106" s="116" t="s">
        <v>341</v>
      </c>
      <c r="E106" s="117"/>
      <c r="F106" s="117"/>
      <c r="G106" s="117"/>
      <c r="H106" s="117"/>
      <c r="I106" s="118">
        <f>Q320</f>
        <v>0</v>
      </c>
      <c r="J106" s="118">
        <f>R320</f>
        <v>0</v>
      </c>
      <c r="K106" s="118">
        <f>K320</f>
        <v>0</v>
      </c>
      <c r="M106" s="115"/>
    </row>
    <row r="107" spans="2:47" s="1" customFormat="1" ht="21.75" customHeight="1">
      <c r="B107" s="30"/>
      <c r="M107" s="30"/>
    </row>
    <row r="108" spans="2:47" s="1" customFormat="1" ht="6.95" customHeight="1"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30"/>
    </row>
    <row r="112" spans="2:47" s="1" customFormat="1" ht="6.95" customHeight="1">
      <c r="B112" s="44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30"/>
    </row>
    <row r="113" spans="2:63" s="1" customFormat="1" ht="24.95" customHeight="1">
      <c r="B113" s="30"/>
      <c r="C113" s="19" t="s">
        <v>199</v>
      </c>
      <c r="M113" s="30"/>
    </row>
    <row r="114" spans="2:63" s="1" customFormat="1" ht="6.95" customHeight="1">
      <c r="B114" s="30"/>
      <c r="M114" s="30"/>
    </row>
    <row r="115" spans="2:63" s="1" customFormat="1" ht="12" customHeight="1">
      <c r="B115" s="30"/>
      <c r="C115" s="25" t="s">
        <v>17</v>
      </c>
      <c r="M115" s="30"/>
    </row>
    <row r="116" spans="2:63" s="1" customFormat="1" ht="16.5" customHeight="1">
      <c r="B116" s="30"/>
      <c r="E116" s="234" t="str">
        <f>E7</f>
        <v>Splašková kanalizace Lada</v>
      </c>
      <c r="F116" s="235"/>
      <c r="G116" s="235"/>
      <c r="H116" s="235"/>
      <c r="M116" s="30"/>
    </row>
    <row r="117" spans="2:63" ht="12" customHeight="1">
      <c r="B117" s="18"/>
      <c r="C117" s="25" t="s">
        <v>170</v>
      </c>
      <c r="M117" s="18"/>
    </row>
    <row r="118" spans="2:63" s="1" customFormat="1" ht="16.5" customHeight="1">
      <c r="B118" s="30"/>
      <c r="E118" s="234" t="s">
        <v>171</v>
      </c>
      <c r="F118" s="236"/>
      <c r="G118" s="236"/>
      <c r="H118" s="236"/>
      <c r="M118" s="30"/>
    </row>
    <row r="119" spans="2:63" s="1" customFormat="1" ht="12" customHeight="1">
      <c r="B119" s="30"/>
      <c r="C119" s="25" t="s">
        <v>172</v>
      </c>
      <c r="M119" s="30"/>
    </row>
    <row r="120" spans="2:63" s="1" customFormat="1" ht="16.5" customHeight="1">
      <c r="B120" s="30"/>
      <c r="E120" s="195" t="str">
        <f>E11</f>
        <v>2022_4.16 - SO 01 Čerpací stanice se separací kalu</v>
      </c>
      <c r="F120" s="236"/>
      <c r="G120" s="236"/>
      <c r="H120" s="236"/>
      <c r="M120" s="30"/>
    </row>
    <row r="121" spans="2:63" s="1" customFormat="1" ht="6.95" customHeight="1">
      <c r="B121" s="30"/>
      <c r="M121" s="30"/>
    </row>
    <row r="122" spans="2:63" s="1" customFormat="1" ht="12" customHeight="1">
      <c r="B122" s="30"/>
      <c r="C122" s="25" t="s">
        <v>21</v>
      </c>
      <c r="F122" s="23" t="str">
        <f>F14</f>
        <v>Česká Lípa</v>
      </c>
      <c r="I122" s="25" t="s">
        <v>23</v>
      </c>
      <c r="J122" s="50" t="str">
        <f>IF(J14="","",J14)</f>
        <v>2. 4. 2025</v>
      </c>
      <c r="M122" s="30"/>
    </row>
    <row r="123" spans="2:63" s="1" customFormat="1" ht="6.95" customHeight="1">
      <c r="B123" s="30"/>
      <c r="M123" s="30"/>
    </row>
    <row r="124" spans="2:63" s="1" customFormat="1" ht="25.7" customHeight="1">
      <c r="B124" s="30"/>
      <c r="C124" s="25" t="s">
        <v>25</v>
      </c>
      <c r="F124" s="23" t="str">
        <f>E17</f>
        <v>Město Česká Lípa</v>
      </c>
      <c r="I124" s="25" t="s">
        <v>32</v>
      </c>
      <c r="J124" s="28" t="str">
        <f>E23</f>
        <v>Vodohospodářský rozvoj a výstavba a.s.</v>
      </c>
      <c r="M124" s="30"/>
    </row>
    <row r="125" spans="2:63" s="1" customFormat="1" ht="15.2" customHeight="1">
      <c r="B125" s="30"/>
      <c r="C125" s="25" t="s">
        <v>30</v>
      </c>
      <c r="F125" s="23" t="str">
        <f>IF(E20="","",E20)</f>
        <v>Vyplň údaj</v>
      </c>
      <c r="I125" s="25" t="s">
        <v>35</v>
      </c>
      <c r="J125" s="28" t="str">
        <f>E26</f>
        <v>Dvořák</v>
      </c>
      <c r="M125" s="30"/>
    </row>
    <row r="126" spans="2:63" s="1" customFormat="1" ht="10.35" customHeight="1">
      <c r="B126" s="30"/>
      <c r="M126" s="30"/>
    </row>
    <row r="127" spans="2:63" s="10" customFormat="1" ht="29.25" customHeight="1">
      <c r="B127" s="119"/>
      <c r="C127" s="120" t="s">
        <v>200</v>
      </c>
      <c r="D127" s="121" t="s">
        <v>63</v>
      </c>
      <c r="E127" s="121" t="s">
        <v>59</v>
      </c>
      <c r="F127" s="121" t="s">
        <v>60</v>
      </c>
      <c r="G127" s="121" t="s">
        <v>201</v>
      </c>
      <c r="H127" s="121" t="s">
        <v>202</v>
      </c>
      <c r="I127" s="121" t="s">
        <v>203</v>
      </c>
      <c r="J127" s="121" t="s">
        <v>204</v>
      </c>
      <c r="K127" s="122" t="s">
        <v>190</v>
      </c>
      <c r="L127" s="123" t="s">
        <v>205</v>
      </c>
      <c r="M127" s="119"/>
      <c r="N127" s="57" t="s">
        <v>1</v>
      </c>
      <c r="O127" s="58" t="s">
        <v>42</v>
      </c>
      <c r="P127" s="58" t="s">
        <v>206</v>
      </c>
      <c r="Q127" s="58" t="s">
        <v>207</v>
      </c>
      <c r="R127" s="58" t="s">
        <v>208</v>
      </c>
      <c r="S127" s="58" t="s">
        <v>209</v>
      </c>
      <c r="T127" s="58" t="s">
        <v>210</v>
      </c>
      <c r="U127" s="58" t="s">
        <v>211</v>
      </c>
      <c r="V127" s="58" t="s">
        <v>212</v>
      </c>
      <c r="W127" s="58" t="s">
        <v>213</v>
      </c>
      <c r="X127" s="59" t="s">
        <v>214</v>
      </c>
    </row>
    <row r="128" spans="2:63" s="1" customFormat="1" ht="22.9" customHeight="1">
      <c r="B128" s="30"/>
      <c r="C128" s="62" t="s">
        <v>215</v>
      </c>
      <c r="K128" s="124">
        <f>BK128</f>
        <v>0</v>
      </c>
      <c r="M128" s="30"/>
      <c r="N128" s="60"/>
      <c r="O128" s="51"/>
      <c r="P128" s="51"/>
      <c r="Q128" s="125">
        <f>Q129</f>
        <v>0</v>
      </c>
      <c r="R128" s="125">
        <f>R129</f>
        <v>0</v>
      </c>
      <c r="S128" s="51"/>
      <c r="T128" s="126">
        <f>T129</f>
        <v>0</v>
      </c>
      <c r="U128" s="51"/>
      <c r="V128" s="126">
        <f>V129</f>
        <v>34.086947600000002</v>
      </c>
      <c r="W128" s="51"/>
      <c r="X128" s="127">
        <f>X129</f>
        <v>0</v>
      </c>
      <c r="AT128" s="15" t="s">
        <v>79</v>
      </c>
      <c r="AU128" s="15" t="s">
        <v>192</v>
      </c>
      <c r="BK128" s="128">
        <f>BK129</f>
        <v>0</v>
      </c>
    </row>
    <row r="129" spans="2:65" s="11" customFormat="1" ht="25.9" customHeight="1">
      <c r="B129" s="129"/>
      <c r="D129" s="130" t="s">
        <v>79</v>
      </c>
      <c r="E129" s="131" t="s">
        <v>348</v>
      </c>
      <c r="F129" s="131" t="s">
        <v>349</v>
      </c>
      <c r="I129" s="132"/>
      <c r="J129" s="132"/>
      <c r="K129" s="133">
        <f>BK129</f>
        <v>0</v>
      </c>
      <c r="M129" s="129"/>
      <c r="N129" s="134"/>
      <c r="Q129" s="135">
        <f>Q130+Q266+Q270+Q280+Q284+Q291+Q313</f>
        <v>0</v>
      </c>
      <c r="R129" s="135">
        <f>R130+R266+R270+R280+R284+R291+R313</f>
        <v>0</v>
      </c>
      <c r="T129" s="136">
        <f>T130+T266+T270+T280+T284+T291+T313</f>
        <v>0</v>
      </c>
      <c r="V129" s="136">
        <f>V130+V266+V270+V280+V284+V291+V313</f>
        <v>34.086947600000002</v>
      </c>
      <c r="X129" s="137">
        <f>X130+X266+X270+X280+X284+X291+X313</f>
        <v>0</v>
      </c>
      <c r="AR129" s="130" t="s">
        <v>87</v>
      </c>
      <c r="AT129" s="138" t="s">
        <v>79</v>
      </c>
      <c r="AU129" s="138" t="s">
        <v>80</v>
      </c>
      <c r="AY129" s="130" t="s">
        <v>219</v>
      </c>
      <c r="BK129" s="139">
        <f>BK130+BK266+BK270+BK280+BK284+BK291+BK313</f>
        <v>0</v>
      </c>
    </row>
    <row r="130" spans="2:65" s="11" customFormat="1" ht="22.9" customHeight="1">
      <c r="B130" s="129"/>
      <c r="D130" s="130" t="s">
        <v>79</v>
      </c>
      <c r="E130" s="140" t="s">
        <v>87</v>
      </c>
      <c r="F130" s="140" t="s">
        <v>350</v>
      </c>
      <c r="I130" s="132"/>
      <c r="J130" s="132"/>
      <c r="K130" s="141">
        <f>BK130</f>
        <v>0</v>
      </c>
      <c r="M130" s="129"/>
      <c r="N130" s="134"/>
      <c r="Q130" s="135">
        <f>SUM(Q131:Q265)</f>
        <v>0</v>
      </c>
      <c r="R130" s="135">
        <f>SUM(R131:R265)</f>
        <v>0</v>
      </c>
      <c r="T130" s="136">
        <f>SUM(T131:T265)</f>
        <v>0</v>
      </c>
      <c r="V130" s="136">
        <f>SUM(V131:V265)</f>
        <v>28.514902599999999</v>
      </c>
      <c r="X130" s="137">
        <f>SUM(X131:X265)</f>
        <v>0</v>
      </c>
      <c r="AR130" s="130" t="s">
        <v>87</v>
      </c>
      <c r="AT130" s="138" t="s">
        <v>79</v>
      </c>
      <c r="AU130" s="138" t="s">
        <v>87</v>
      </c>
      <c r="AY130" s="130" t="s">
        <v>219</v>
      </c>
      <c r="BK130" s="139">
        <f>SUM(BK131:BK265)</f>
        <v>0</v>
      </c>
    </row>
    <row r="131" spans="2:65" s="1" customFormat="1" ht="16.5" customHeight="1">
      <c r="B131" s="30"/>
      <c r="C131" s="142" t="s">
        <v>87</v>
      </c>
      <c r="D131" s="142" t="s">
        <v>220</v>
      </c>
      <c r="E131" s="143" t="s">
        <v>368</v>
      </c>
      <c r="F131" s="144" t="s">
        <v>369</v>
      </c>
      <c r="G131" s="145" t="s">
        <v>370</v>
      </c>
      <c r="H131" s="146">
        <v>20</v>
      </c>
      <c r="I131" s="147"/>
      <c r="J131" s="147"/>
      <c r="K131" s="148">
        <f>ROUND(P131*H131,2)</f>
        <v>0</v>
      </c>
      <c r="L131" s="149"/>
      <c r="M131" s="30"/>
      <c r="N131" s="150" t="s">
        <v>1</v>
      </c>
      <c r="O131" s="151" t="s">
        <v>43</v>
      </c>
      <c r="P131" s="152">
        <f>I131+J131</f>
        <v>0</v>
      </c>
      <c r="Q131" s="152">
        <f>ROUND(I131*H131,2)</f>
        <v>0</v>
      </c>
      <c r="R131" s="152">
        <f>ROUND(J131*H131,2)</f>
        <v>0</v>
      </c>
      <c r="T131" s="153">
        <f>S131*H131</f>
        <v>0</v>
      </c>
      <c r="U131" s="153">
        <v>7.1900000000000002E-3</v>
      </c>
      <c r="V131" s="153">
        <f>U131*H131</f>
        <v>0.14380000000000001</v>
      </c>
      <c r="W131" s="153">
        <v>0</v>
      </c>
      <c r="X131" s="154">
        <f>W131*H131</f>
        <v>0</v>
      </c>
      <c r="AR131" s="155" t="s">
        <v>158</v>
      </c>
      <c r="AT131" s="155" t="s">
        <v>220</v>
      </c>
      <c r="AU131" s="155" t="s">
        <v>93</v>
      </c>
      <c r="AY131" s="15" t="s">
        <v>219</v>
      </c>
      <c r="BE131" s="156">
        <f>IF(O131="základní",K131,0)</f>
        <v>0</v>
      </c>
      <c r="BF131" s="156">
        <f>IF(O131="snížená",K131,0)</f>
        <v>0</v>
      </c>
      <c r="BG131" s="156">
        <f>IF(O131="zákl. přenesená",K131,0)</f>
        <v>0</v>
      </c>
      <c r="BH131" s="156">
        <f>IF(O131="sníž. přenesená",K131,0)</f>
        <v>0</v>
      </c>
      <c r="BI131" s="156">
        <f>IF(O131="nulová",K131,0)</f>
        <v>0</v>
      </c>
      <c r="BJ131" s="15" t="s">
        <v>87</v>
      </c>
      <c r="BK131" s="156">
        <f>ROUND(P131*H131,2)</f>
        <v>0</v>
      </c>
      <c r="BL131" s="15" t="s">
        <v>158</v>
      </c>
      <c r="BM131" s="155" t="s">
        <v>3269</v>
      </c>
    </row>
    <row r="132" spans="2:65" s="1" customFormat="1" ht="11.25">
      <c r="B132" s="30"/>
      <c r="D132" s="157" t="s">
        <v>226</v>
      </c>
      <c r="F132" s="158" t="s">
        <v>372</v>
      </c>
      <c r="I132" s="159"/>
      <c r="J132" s="159"/>
      <c r="M132" s="30"/>
      <c r="N132" s="160"/>
      <c r="X132" s="54"/>
      <c r="AT132" s="15" t="s">
        <v>226</v>
      </c>
      <c r="AU132" s="15" t="s">
        <v>93</v>
      </c>
    </row>
    <row r="133" spans="2:65" s="12" customFormat="1" ht="11.25">
      <c r="B133" s="161"/>
      <c r="D133" s="157" t="s">
        <v>303</v>
      </c>
      <c r="E133" s="162" t="s">
        <v>1</v>
      </c>
      <c r="F133" s="163" t="s">
        <v>323</v>
      </c>
      <c r="H133" s="164">
        <v>20</v>
      </c>
      <c r="I133" s="165"/>
      <c r="J133" s="165"/>
      <c r="M133" s="161"/>
      <c r="N133" s="166"/>
      <c r="X133" s="167"/>
      <c r="AT133" s="162" t="s">
        <v>303</v>
      </c>
      <c r="AU133" s="162" t="s">
        <v>93</v>
      </c>
      <c r="AV133" s="12" t="s">
        <v>93</v>
      </c>
      <c r="AW133" s="12" t="s">
        <v>5</v>
      </c>
      <c r="AX133" s="12" t="s">
        <v>87</v>
      </c>
      <c r="AY133" s="162" t="s">
        <v>219</v>
      </c>
    </row>
    <row r="134" spans="2:65" s="1" customFormat="1" ht="24.2" customHeight="1">
      <c r="B134" s="30"/>
      <c r="C134" s="142" t="s">
        <v>93</v>
      </c>
      <c r="D134" s="142" t="s">
        <v>220</v>
      </c>
      <c r="E134" s="143" t="s">
        <v>374</v>
      </c>
      <c r="F134" s="144" t="s">
        <v>375</v>
      </c>
      <c r="G134" s="145" t="s">
        <v>376</v>
      </c>
      <c r="H134" s="146">
        <v>240</v>
      </c>
      <c r="I134" s="147"/>
      <c r="J134" s="147"/>
      <c r="K134" s="148">
        <f>ROUND(P134*H134,2)</f>
        <v>0</v>
      </c>
      <c r="L134" s="149"/>
      <c r="M134" s="30"/>
      <c r="N134" s="150" t="s">
        <v>1</v>
      </c>
      <c r="O134" s="151" t="s">
        <v>43</v>
      </c>
      <c r="P134" s="152">
        <f>I134+J134</f>
        <v>0</v>
      </c>
      <c r="Q134" s="152">
        <f>ROUND(I134*H134,2)</f>
        <v>0</v>
      </c>
      <c r="R134" s="152">
        <f>ROUND(J134*H134,2)</f>
        <v>0</v>
      </c>
      <c r="T134" s="153">
        <f>S134*H134</f>
        <v>0</v>
      </c>
      <c r="U134" s="153">
        <v>4.0000000000000003E-5</v>
      </c>
      <c r="V134" s="153">
        <f>U134*H134</f>
        <v>9.6000000000000009E-3</v>
      </c>
      <c r="W134" s="153">
        <v>0</v>
      </c>
      <c r="X134" s="154">
        <f>W134*H134</f>
        <v>0</v>
      </c>
      <c r="AR134" s="155" t="s">
        <v>158</v>
      </c>
      <c r="AT134" s="155" t="s">
        <v>220</v>
      </c>
      <c r="AU134" s="155" t="s">
        <v>93</v>
      </c>
      <c r="AY134" s="15" t="s">
        <v>219</v>
      </c>
      <c r="BE134" s="156">
        <f>IF(O134="základní",K134,0)</f>
        <v>0</v>
      </c>
      <c r="BF134" s="156">
        <f>IF(O134="snížená",K134,0)</f>
        <v>0</v>
      </c>
      <c r="BG134" s="156">
        <f>IF(O134="zákl. přenesená",K134,0)</f>
        <v>0</v>
      </c>
      <c r="BH134" s="156">
        <f>IF(O134="sníž. přenesená",K134,0)</f>
        <v>0</v>
      </c>
      <c r="BI134" s="156">
        <f>IF(O134="nulová",K134,0)</f>
        <v>0</v>
      </c>
      <c r="BJ134" s="15" t="s">
        <v>87</v>
      </c>
      <c r="BK134" s="156">
        <f>ROUND(P134*H134,2)</f>
        <v>0</v>
      </c>
      <c r="BL134" s="15" t="s">
        <v>158</v>
      </c>
      <c r="BM134" s="155" t="s">
        <v>3270</v>
      </c>
    </row>
    <row r="135" spans="2:65" s="1" customFormat="1" ht="19.5">
      <c r="B135" s="30"/>
      <c r="D135" s="157" t="s">
        <v>226</v>
      </c>
      <c r="F135" s="158" t="s">
        <v>378</v>
      </c>
      <c r="I135" s="159"/>
      <c r="J135" s="159"/>
      <c r="M135" s="30"/>
      <c r="N135" s="160"/>
      <c r="X135" s="54"/>
      <c r="AT135" s="15" t="s">
        <v>226</v>
      </c>
      <c r="AU135" s="15" t="s">
        <v>93</v>
      </c>
    </row>
    <row r="136" spans="2:65" s="12" customFormat="1" ht="11.25">
      <c r="B136" s="161"/>
      <c r="D136" s="157" t="s">
        <v>303</v>
      </c>
      <c r="E136" s="162" t="s">
        <v>1</v>
      </c>
      <c r="F136" s="163" t="s">
        <v>3271</v>
      </c>
      <c r="H136" s="164">
        <v>240</v>
      </c>
      <c r="I136" s="165"/>
      <c r="J136" s="165"/>
      <c r="M136" s="161"/>
      <c r="N136" s="166"/>
      <c r="X136" s="167"/>
      <c r="AT136" s="162" t="s">
        <v>303</v>
      </c>
      <c r="AU136" s="162" t="s">
        <v>93</v>
      </c>
      <c r="AV136" s="12" t="s">
        <v>93</v>
      </c>
      <c r="AW136" s="12" t="s">
        <v>5</v>
      </c>
      <c r="AX136" s="12" t="s">
        <v>87</v>
      </c>
      <c r="AY136" s="162" t="s">
        <v>219</v>
      </c>
    </row>
    <row r="137" spans="2:65" s="1" customFormat="1" ht="24.2" customHeight="1">
      <c r="B137" s="30"/>
      <c r="C137" s="142" t="s">
        <v>150</v>
      </c>
      <c r="D137" s="142" t="s">
        <v>220</v>
      </c>
      <c r="E137" s="143" t="s">
        <v>380</v>
      </c>
      <c r="F137" s="144" t="s">
        <v>381</v>
      </c>
      <c r="G137" s="145" t="s">
        <v>382</v>
      </c>
      <c r="H137" s="146">
        <v>10</v>
      </c>
      <c r="I137" s="147"/>
      <c r="J137" s="147"/>
      <c r="K137" s="148">
        <f>ROUND(P137*H137,2)</f>
        <v>0</v>
      </c>
      <c r="L137" s="149"/>
      <c r="M137" s="30"/>
      <c r="N137" s="150" t="s">
        <v>1</v>
      </c>
      <c r="O137" s="151" t="s">
        <v>43</v>
      </c>
      <c r="P137" s="152">
        <f>I137+J137</f>
        <v>0</v>
      </c>
      <c r="Q137" s="152">
        <f>ROUND(I137*H137,2)</f>
        <v>0</v>
      </c>
      <c r="R137" s="152">
        <f>ROUND(J137*H137,2)</f>
        <v>0</v>
      </c>
      <c r="T137" s="153">
        <f>S137*H137</f>
        <v>0</v>
      </c>
      <c r="U137" s="153">
        <v>0</v>
      </c>
      <c r="V137" s="153">
        <f>U137*H137</f>
        <v>0</v>
      </c>
      <c r="W137" s="153">
        <v>0</v>
      </c>
      <c r="X137" s="154">
        <f>W137*H137</f>
        <v>0</v>
      </c>
      <c r="AR137" s="155" t="s">
        <v>158</v>
      </c>
      <c r="AT137" s="155" t="s">
        <v>220</v>
      </c>
      <c r="AU137" s="155" t="s">
        <v>93</v>
      </c>
      <c r="AY137" s="15" t="s">
        <v>219</v>
      </c>
      <c r="BE137" s="156">
        <f>IF(O137="základní",K137,0)</f>
        <v>0</v>
      </c>
      <c r="BF137" s="156">
        <f>IF(O137="snížená",K137,0)</f>
        <v>0</v>
      </c>
      <c r="BG137" s="156">
        <f>IF(O137="zákl. přenesená",K137,0)</f>
        <v>0</v>
      </c>
      <c r="BH137" s="156">
        <f>IF(O137="sníž. přenesená",K137,0)</f>
        <v>0</v>
      </c>
      <c r="BI137" s="156">
        <f>IF(O137="nulová",K137,0)</f>
        <v>0</v>
      </c>
      <c r="BJ137" s="15" t="s">
        <v>87</v>
      </c>
      <c r="BK137" s="156">
        <f>ROUND(P137*H137,2)</f>
        <v>0</v>
      </c>
      <c r="BL137" s="15" t="s">
        <v>158</v>
      </c>
      <c r="BM137" s="155" t="s">
        <v>3272</v>
      </c>
    </row>
    <row r="138" spans="2:65" s="1" customFormat="1" ht="19.5">
      <c r="B138" s="30"/>
      <c r="D138" s="157" t="s">
        <v>226</v>
      </c>
      <c r="F138" s="158" t="s">
        <v>384</v>
      </c>
      <c r="I138" s="159"/>
      <c r="J138" s="159"/>
      <c r="M138" s="30"/>
      <c r="N138" s="160"/>
      <c r="X138" s="54"/>
      <c r="AT138" s="15" t="s">
        <v>226</v>
      </c>
      <c r="AU138" s="15" t="s">
        <v>93</v>
      </c>
    </row>
    <row r="139" spans="2:65" s="12" customFormat="1" ht="11.25">
      <c r="B139" s="161"/>
      <c r="D139" s="157" t="s">
        <v>303</v>
      </c>
      <c r="E139" s="162" t="s">
        <v>1</v>
      </c>
      <c r="F139" s="163" t="s">
        <v>265</v>
      </c>
      <c r="H139" s="164">
        <v>10</v>
      </c>
      <c r="I139" s="165"/>
      <c r="J139" s="165"/>
      <c r="M139" s="161"/>
      <c r="N139" s="166"/>
      <c r="X139" s="167"/>
      <c r="AT139" s="162" t="s">
        <v>303</v>
      </c>
      <c r="AU139" s="162" t="s">
        <v>93</v>
      </c>
      <c r="AV139" s="12" t="s">
        <v>93</v>
      </c>
      <c r="AW139" s="12" t="s">
        <v>5</v>
      </c>
      <c r="AX139" s="12" t="s">
        <v>87</v>
      </c>
      <c r="AY139" s="162" t="s">
        <v>219</v>
      </c>
    </row>
    <row r="140" spans="2:65" s="1" customFormat="1" ht="24.2" customHeight="1">
      <c r="B140" s="30"/>
      <c r="C140" s="142" t="s">
        <v>158</v>
      </c>
      <c r="D140" s="142" t="s">
        <v>220</v>
      </c>
      <c r="E140" s="143" t="s">
        <v>994</v>
      </c>
      <c r="F140" s="144" t="s">
        <v>995</v>
      </c>
      <c r="G140" s="145" t="s">
        <v>353</v>
      </c>
      <c r="H140" s="146">
        <v>41</v>
      </c>
      <c r="I140" s="147"/>
      <c r="J140" s="147"/>
      <c r="K140" s="148">
        <f>ROUND(P140*H140,2)</f>
        <v>0</v>
      </c>
      <c r="L140" s="149"/>
      <c r="M140" s="30"/>
      <c r="N140" s="150" t="s">
        <v>1</v>
      </c>
      <c r="O140" s="151" t="s">
        <v>43</v>
      </c>
      <c r="P140" s="152">
        <f>I140+J140</f>
        <v>0</v>
      </c>
      <c r="Q140" s="152">
        <f>ROUND(I140*H140,2)</f>
        <v>0</v>
      </c>
      <c r="R140" s="152">
        <f>ROUND(J140*H140,2)</f>
        <v>0</v>
      </c>
      <c r="T140" s="153">
        <f>S140*H140</f>
        <v>0</v>
      </c>
      <c r="U140" s="153">
        <v>0</v>
      </c>
      <c r="V140" s="153">
        <f>U140*H140</f>
        <v>0</v>
      </c>
      <c r="W140" s="153">
        <v>0</v>
      </c>
      <c r="X140" s="154">
        <f>W140*H140</f>
        <v>0</v>
      </c>
      <c r="AR140" s="155" t="s">
        <v>158</v>
      </c>
      <c r="AT140" s="155" t="s">
        <v>220</v>
      </c>
      <c r="AU140" s="155" t="s">
        <v>93</v>
      </c>
      <c r="AY140" s="15" t="s">
        <v>219</v>
      </c>
      <c r="BE140" s="156">
        <f>IF(O140="základní",K140,0)</f>
        <v>0</v>
      </c>
      <c r="BF140" s="156">
        <f>IF(O140="snížená",K140,0)</f>
        <v>0</v>
      </c>
      <c r="BG140" s="156">
        <f>IF(O140="zákl. přenesená",K140,0)</f>
        <v>0</v>
      </c>
      <c r="BH140" s="156">
        <f>IF(O140="sníž. přenesená",K140,0)</f>
        <v>0</v>
      </c>
      <c r="BI140" s="156">
        <f>IF(O140="nulová",K140,0)</f>
        <v>0</v>
      </c>
      <c r="BJ140" s="15" t="s">
        <v>87</v>
      </c>
      <c r="BK140" s="156">
        <f>ROUND(P140*H140,2)</f>
        <v>0</v>
      </c>
      <c r="BL140" s="15" t="s">
        <v>158</v>
      </c>
      <c r="BM140" s="155" t="s">
        <v>3273</v>
      </c>
    </row>
    <row r="141" spans="2:65" s="1" customFormat="1" ht="19.5">
      <c r="B141" s="30"/>
      <c r="D141" s="157" t="s">
        <v>226</v>
      </c>
      <c r="F141" s="158" t="s">
        <v>997</v>
      </c>
      <c r="I141" s="159"/>
      <c r="J141" s="159"/>
      <c r="M141" s="30"/>
      <c r="N141" s="160"/>
      <c r="X141" s="54"/>
      <c r="AT141" s="15" t="s">
        <v>226</v>
      </c>
      <c r="AU141" s="15" t="s">
        <v>93</v>
      </c>
    </row>
    <row r="142" spans="2:65" s="12" customFormat="1" ht="11.25">
      <c r="B142" s="161"/>
      <c r="D142" s="157" t="s">
        <v>303</v>
      </c>
      <c r="E142" s="162" t="s">
        <v>1</v>
      </c>
      <c r="F142" s="163" t="s">
        <v>3274</v>
      </c>
      <c r="H142" s="164">
        <v>41</v>
      </c>
      <c r="I142" s="165"/>
      <c r="J142" s="165"/>
      <c r="M142" s="161"/>
      <c r="N142" s="166"/>
      <c r="X142" s="167"/>
      <c r="AT142" s="162" t="s">
        <v>303</v>
      </c>
      <c r="AU142" s="162" t="s">
        <v>93</v>
      </c>
      <c r="AV142" s="12" t="s">
        <v>93</v>
      </c>
      <c r="AW142" s="12" t="s">
        <v>5</v>
      </c>
      <c r="AX142" s="12" t="s">
        <v>87</v>
      </c>
      <c r="AY142" s="162" t="s">
        <v>219</v>
      </c>
    </row>
    <row r="143" spans="2:65" s="1" customFormat="1" ht="24.2" customHeight="1">
      <c r="B143" s="30"/>
      <c r="C143" s="142" t="s">
        <v>218</v>
      </c>
      <c r="D143" s="142" t="s">
        <v>220</v>
      </c>
      <c r="E143" s="143" t="s">
        <v>3275</v>
      </c>
      <c r="F143" s="144" t="s">
        <v>3276</v>
      </c>
      <c r="G143" s="145" t="s">
        <v>353</v>
      </c>
      <c r="H143" s="146">
        <v>45</v>
      </c>
      <c r="I143" s="147"/>
      <c r="J143" s="147"/>
      <c r="K143" s="148">
        <f>ROUND(P143*H143,2)</f>
        <v>0</v>
      </c>
      <c r="L143" s="149"/>
      <c r="M143" s="30"/>
      <c r="N143" s="150" t="s">
        <v>1</v>
      </c>
      <c r="O143" s="151" t="s">
        <v>43</v>
      </c>
      <c r="P143" s="152">
        <f>I143+J143</f>
        <v>0</v>
      </c>
      <c r="Q143" s="152">
        <f>ROUND(I143*H143,2)</f>
        <v>0</v>
      </c>
      <c r="R143" s="152">
        <f>ROUND(J143*H143,2)</f>
        <v>0</v>
      </c>
      <c r="T143" s="153">
        <f>S143*H143</f>
        <v>0</v>
      </c>
      <c r="U143" s="153">
        <v>0</v>
      </c>
      <c r="V143" s="153">
        <f>U143*H143</f>
        <v>0</v>
      </c>
      <c r="W143" s="153">
        <v>0</v>
      </c>
      <c r="X143" s="154">
        <f>W143*H143</f>
        <v>0</v>
      </c>
      <c r="AR143" s="155" t="s">
        <v>158</v>
      </c>
      <c r="AT143" s="155" t="s">
        <v>220</v>
      </c>
      <c r="AU143" s="155" t="s">
        <v>93</v>
      </c>
      <c r="AY143" s="15" t="s">
        <v>219</v>
      </c>
      <c r="BE143" s="156">
        <f>IF(O143="základní",K143,0)</f>
        <v>0</v>
      </c>
      <c r="BF143" s="156">
        <f>IF(O143="snížená",K143,0)</f>
        <v>0</v>
      </c>
      <c r="BG143" s="156">
        <f>IF(O143="zákl. přenesená",K143,0)</f>
        <v>0</v>
      </c>
      <c r="BH143" s="156">
        <f>IF(O143="sníž. přenesená",K143,0)</f>
        <v>0</v>
      </c>
      <c r="BI143" s="156">
        <f>IF(O143="nulová",K143,0)</f>
        <v>0</v>
      </c>
      <c r="BJ143" s="15" t="s">
        <v>87</v>
      </c>
      <c r="BK143" s="156">
        <f>ROUND(P143*H143,2)</f>
        <v>0</v>
      </c>
      <c r="BL143" s="15" t="s">
        <v>158</v>
      </c>
      <c r="BM143" s="155" t="s">
        <v>3277</v>
      </c>
    </row>
    <row r="144" spans="2:65" s="1" customFormat="1" ht="19.5">
      <c r="B144" s="30"/>
      <c r="D144" s="157" t="s">
        <v>226</v>
      </c>
      <c r="F144" s="158" t="s">
        <v>3278</v>
      </c>
      <c r="I144" s="159"/>
      <c r="J144" s="159"/>
      <c r="M144" s="30"/>
      <c r="N144" s="160"/>
      <c r="X144" s="54"/>
      <c r="AT144" s="15" t="s">
        <v>226</v>
      </c>
      <c r="AU144" s="15" t="s">
        <v>93</v>
      </c>
    </row>
    <row r="145" spans="2:65" s="12" customFormat="1" ht="11.25">
      <c r="B145" s="161"/>
      <c r="D145" s="157" t="s">
        <v>303</v>
      </c>
      <c r="E145" s="162" t="s">
        <v>1</v>
      </c>
      <c r="F145" s="163" t="s">
        <v>3279</v>
      </c>
      <c r="H145" s="164">
        <v>45</v>
      </c>
      <c r="I145" s="165"/>
      <c r="J145" s="165"/>
      <c r="M145" s="161"/>
      <c r="N145" s="166"/>
      <c r="X145" s="167"/>
      <c r="AT145" s="162" t="s">
        <v>303</v>
      </c>
      <c r="AU145" s="162" t="s">
        <v>93</v>
      </c>
      <c r="AV145" s="12" t="s">
        <v>93</v>
      </c>
      <c r="AW145" s="12" t="s">
        <v>5</v>
      </c>
      <c r="AX145" s="12" t="s">
        <v>87</v>
      </c>
      <c r="AY145" s="162" t="s">
        <v>219</v>
      </c>
    </row>
    <row r="146" spans="2:65" s="1" customFormat="1" ht="33" customHeight="1">
      <c r="B146" s="30"/>
      <c r="C146" s="142" t="s">
        <v>244</v>
      </c>
      <c r="D146" s="142" t="s">
        <v>220</v>
      </c>
      <c r="E146" s="143" t="s">
        <v>402</v>
      </c>
      <c r="F146" s="144" t="s">
        <v>403</v>
      </c>
      <c r="G146" s="145" t="s">
        <v>398</v>
      </c>
      <c r="H146" s="146">
        <v>31.872</v>
      </c>
      <c r="I146" s="147"/>
      <c r="J146" s="147"/>
      <c r="K146" s="148">
        <f>ROUND(P146*H146,2)</f>
        <v>0</v>
      </c>
      <c r="L146" s="149"/>
      <c r="M146" s="30"/>
      <c r="N146" s="150" t="s">
        <v>1</v>
      </c>
      <c r="O146" s="151" t="s">
        <v>43</v>
      </c>
      <c r="P146" s="152">
        <f>I146+J146</f>
        <v>0</v>
      </c>
      <c r="Q146" s="152">
        <f>ROUND(I146*H146,2)</f>
        <v>0</v>
      </c>
      <c r="R146" s="152">
        <f>ROUND(J146*H146,2)</f>
        <v>0</v>
      </c>
      <c r="T146" s="153">
        <f>S146*H146</f>
        <v>0</v>
      </c>
      <c r="U146" s="153">
        <v>0</v>
      </c>
      <c r="V146" s="153">
        <f>U146*H146</f>
        <v>0</v>
      </c>
      <c r="W146" s="153">
        <v>0</v>
      </c>
      <c r="X146" s="154">
        <f>W146*H146</f>
        <v>0</v>
      </c>
      <c r="AR146" s="155" t="s">
        <v>158</v>
      </c>
      <c r="AT146" s="155" t="s">
        <v>220</v>
      </c>
      <c r="AU146" s="155" t="s">
        <v>93</v>
      </c>
      <c r="AY146" s="15" t="s">
        <v>219</v>
      </c>
      <c r="BE146" s="156">
        <f>IF(O146="základní",K146,0)</f>
        <v>0</v>
      </c>
      <c r="BF146" s="156">
        <f>IF(O146="snížená",K146,0)</f>
        <v>0</v>
      </c>
      <c r="BG146" s="156">
        <f>IF(O146="zákl. přenesená",K146,0)</f>
        <v>0</v>
      </c>
      <c r="BH146" s="156">
        <f>IF(O146="sníž. přenesená",K146,0)</f>
        <v>0</v>
      </c>
      <c r="BI146" s="156">
        <f>IF(O146="nulová",K146,0)</f>
        <v>0</v>
      </c>
      <c r="BJ146" s="15" t="s">
        <v>87</v>
      </c>
      <c r="BK146" s="156">
        <f>ROUND(P146*H146,2)</f>
        <v>0</v>
      </c>
      <c r="BL146" s="15" t="s">
        <v>158</v>
      </c>
      <c r="BM146" s="155" t="s">
        <v>3280</v>
      </c>
    </row>
    <row r="147" spans="2:65" s="1" customFormat="1" ht="29.25">
      <c r="B147" s="30"/>
      <c r="D147" s="157" t="s">
        <v>226</v>
      </c>
      <c r="F147" s="158" t="s">
        <v>405</v>
      </c>
      <c r="I147" s="159"/>
      <c r="J147" s="159"/>
      <c r="M147" s="30"/>
      <c r="N147" s="160"/>
      <c r="X147" s="54"/>
      <c r="AT147" s="15" t="s">
        <v>226</v>
      </c>
      <c r="AU147" s="15" t="s">
        <v>93</v>
      </c>
    </row>
    <row r="148" spans="2:65" s="12" customFormat="1" ht="11.25">
      <c r="B148" s="161"/>
      <c r="D148" s="157" t="s">
        <v>303</v>
      </c>
      <c r="E148" s="162" t="s">
        <v>1</v>
      </c>
      <c r="F148" s="163" t="s">
        <v>3281</v>
      </c>
      <c r="H148" s="164">
        <v>31.872</v>
      </c>
      <c r="I148" s="165"/>
      <c r="J148" s="165"/>
      <c r="M148" s="161"/>
      <c r="N148" s="166"/>
      <c r="X148" s="167"/>
      <c r="AT148" s="162" t="s">
        <v>303</v>
      </c>
      <c r="AU148" s="162" t="s">
        <v>93</v>
      </c>
      <c r="AV148" s="12" t="s">
        <v>93</v>
      </c>
      <c r="AW148" s="12" t="s">
        <v>5</v>
      </c>
      <c r="AX148" s="12" t="s">
        <v>87</v>
      </c>
      <c r="AY148" s="162" t="s">
        <v>219</v>
      </c>
    </row>
    <row r="149" spans="2:65" s="1" customFormat="1" ht="33" customHeight="1">
      <c r="B149" s="30"/>
      <c r="C149" s="142" t="s">
        <v>249</v>
      </c>
      <c r="D149" s="142" t="s">
        <v>220</v>
      </c>
      <c r="E149" s="143" t="s">
        <v>407</v>
      </c>
      <c r="F149" s="144" t="s">
        <v>408</v>
      </c>
      <c r="G149" s="145" t="s">
        <v>398</v>
      </c>
      <c r="H149" s="146">
        <v>39.840000000000003</v>
      </c>
      <c r="I149" s="147"/>
      <c r="J149" s="147"/>
      <c r="K149" s="148">
        <f>ROUND(P149*H149,2)</f>
        <v>0</v>
      </c>
      <c r="L149" s="149"/>
      <c r="M149" s="30"/>
      <c r="N149" s="150" t="s">
        <v>1</v>
      </c>
      <c r="O149" s="151" t="s">
        <v>43</v>
      </c>
      <c r="P149" s="152">
        <f>I149+J149</f>
        <v>0</v>
      </c>
      <c r="Q149" s="152">
        <f>ROUND(I149*H149,2)</f>
        <v>0</v>
      </c>
      <c r="R149" s="152">
        <f>ROUND(J149*H149,2)</f>
        <v>0</v>
      </c>
      <c r="T149" s="153">
        <f>S149*H149</f>
        <v>0</v>
      </c>
      <c r="U149" s="153">
        <v>0</v>
      </c>
      <c r="V149" s="153">
        <f>U149*H149</f>
        <v>0</v>
      </c>
      <c r="W149" s="153">
        <v>0</v>
      </c>
      <c r="X149" s="154">
        <f>W149*H149</f>
        <v>0</v>
      </c>
      <c r="AR149" s="155" t="s">
        <v>158</v>
      </c>
      <c r="AT149" s="155" t="s">
        <v>220</v>
      </c>
      <c r="AU149" s="155" t="s">
        <v>93</v>
      </c>
      <c r="AY149" s="15" t="s">
        <v>219</v>
      </c>
      <c r="BE149" s="156">
        <f>IF(O149="základní",K149,0)</f>
        <v>0</v>
      </c>
      <c r="BF149" s="156">
        <f>IF(O149="snížená",K149,0)</f>
        <v>0</v>
      </c>
      <c r="BG149" s="156">
        <f>IF(O149="zákl. přenesená",K149,0)</f>
        <v>0</v>
      </c>
      <c r="BH149" s="156">
        <f>IF(O149="sníž. přenesená",K149,0)</f>
        <v>0</v>
      </c>
      <c r="BI149" s="156">
        <f>IF(O149="nulová",K149,0)</f>
        <v>0</v>
      </c>
      <c r="BJ149" s="15" t="s">
        <v>87</v>
      </c>
      <c r="BK149" s="156">
        <f>ROUND(P149*H149,2)</f>
        <v>0</v>
      </c>
      <c r="BL149" s="15" t="s">
        <v>158</v>
      </c>
      <c r="BM149" s="155" t="s">
        <v>3282</v>
      </c>
    </row>
    <row r="150" spans="2:65" s="1" customFormat="1" ht="29.25">
      <c r="B150" s="30"/>
      <c r="D150" s="157" t="s">
        <v>226</v>
      </c>
      <c r="F150" s="158" t="s">
        <v>410</v>
      </c>
      <c r="I150" s="159"/>
      <c r="J150" s="159"/>
      <c r="M150" s="30"/>
      <c r="N150" s="160"/>
      <c r="X150" s="54"/>
      <c r="AT150" s="15" t="s">
        <v>226</v>
      </c>
      <c r="AU150" s="15" t="s">
        <v>93</v>
      </c>
    </row>
    <row r="151" spans="2:65" s="12" customFormat="1" ht="11.25">
      <c r="B151" s="161"/>
      <c r="D151" s="157" t="s">
        <v>303</v>
      </c>
      <c r="E151" s="162" t="s">
        <v>1</v>
      </c>
      <c r="F151" s="163" t="s">
        <v>3283</v>
      </c>
      <c r="H151" s="164">
        <v>39.839999999999996</v>
      </c>
      <c r="I151" s="165"/>
      <c r="J151" s="165"/>
      <c r="M151" s="161"/>
      <c r="N151" s="166"/>
      <c r="X151" s="167"/>
      <c r="AT151" s="162" t="s">
        <v>303</v>
      </c>
      <c r="AU151" s="162" t="s">
        <v>93</v>
      </c>
      <c r="AV151" s="12" t="s">
        <v>93</v>
      </c>
      <c r="AW151" s="12" t="s">
        <v>5</v>
      </c>
      <c r="AX151" s="12" t="s">
        <v>87</v>
      </c>
      <c r="AY151" s="162" t="s">
        <v>219</v>
      </c>
    </row>
    <row r="152" spans="2:65" s="1" customFormat="1" ht="33" customHeight="1">
      <c r="B152" s="30"/>
      <c r="C152" s="142" t="s">
        <v>254</v>
      </c>
      <c r="D152" s="142" t="s">
        <v>220</v>
      </c>
      <c r="E152" s="143" t="s">
        <v>412</v>
      </c>
      <c r="F152" s="144" t="s">
        <v>413</v>
      </c>
      <c r="G152" s="145" t="s">
        <v>398</v>
      </c>
      <c r="H152" s="146">
        <v>3.984</v>
      </c>
      <c r="I152" s="147"/>
      <c r="J152" s="147"/>
      <c r="K152" s="148">
        <f>ROUND(P152*H152,2)</f>
        <v>0</v>
      </c>
      <c r="L152" s="149"/>
      <c r="M152" s="30"/>
      <c r="N152" s="150" t="s">
        <v>1</v>
      </c>
      <c r="O152" s="151" t="s">
        <v>43</v>
      </c>
      <c r="P152" s="152">
        <f>I152+J152</f>
        <v>0</v>
      </c>
      <c r="Q152" s="152">
        <f>ROUND(I152*H152,2)</f>
        <v>0</v>
      </c>
      <c r="R152" s="152">
        <f>ROUND(J152*H152,2)</f>
        <v>0</v>
      </c>
      <c r="T152" s="153">
        <f>S152*H152</f>
        <v>0</v>
      </c>
      <c r="U152" s="153">
        <v>0</v>
      </c>
      <c r="V152" s="153">
        <f>U152*H152</f>
        <v>0</v>
      </c>
      <c r="W152" s="153">
        <v>0</v>
      </c>
      <c r="X152" s="154">
        <f>W152*H152</f>
        <v>0</v>
      </c>
      <c r="AR152" s="155" t="s">
        <v>158</v>
      </c>
      <c r="AT152" s="155" t="s">
        <v>220</v>
      </c>
      <c r="AU152" s="155" t="s">
        <v>93</v>
      </c>
      <c r="AY152" s="15" t="s">
        <v>219</v>
      </c>
      <c r="BE152" s="156">
        <f>IF(O152="základní",K152,0)</f>
        <v>0</v>
      </c>
      <c r="BF152" s="156">
        <f>IF(O152="snížená",K152,0)</f>
        <v>0</v>
      </c>
      <c r="BG152" s="156">
        <f>IF(O152="zákl. přenesená",K152,0)</f>
        <v>0</v>
      </c>
      <c r="BH152" s="156">
        <f>IF(O152="sníž. přenesená",K152,0)</f>
        <v>0</v>
      </c>
      <c r="BI152" s="156">
        <f>IF(O152="nulová",K152,0)</f>
        <v>0</v>
      </c>
      <c r="BJ152" s="15" t="s">
        <v>87</v>
      </c>
      <c r="BK152" s="156">
        <f>ROUND(P152*H152,2)</f>
        <v>0</v>
      </c>
      <c r="BL152" s="15" t="s">
        <v>158</v>
      </c>
      <c r="BM152" s="155" t="s">
        <v>3284</v>
      </c>
    </row>
    <row r="153" spans="2:65" s="1" customFormat="1" ht="29.25">
      <c r="B153" s="30"/>
      <c r="D153" s="157" t="s">
        <v>226</v>
      </c>
      <c r="F153" s="158" t="s">
        <v>415</v>
      </c>
      <c r="I153" s="159"/>
      <c r="J153" s="159"/>
      <c r="M153" s="30"/>
      <c r="N153" s="160"/>
      <c r="X153" s="54"/>
      <c r="AT153" s="15" t="s">
        <v>226</v>
      </c>
      <c r="AU153" s="15" t="s">
        <v>93</v>
      </c>
    </row>
    <row r="154" spans="2:65" s="12" customFormat="1" ht="11.25">
      <c r="B154" s="161"/>
      <c r="D154" s="157" t="s">
        <v>303</v>
      </c>
      <c r="E154" s="162" t="s">
        <v>1</v>
      </c>
      <c r="F154" s="163" t="s">
        <v>3285</v>
      </c>
      <c r="H154" s="164">
        <v>3.984</v>
      </c>
      <c r="I154" s="165"/>
      <c r="J154" s="165"/>
      <c r="M154" s="161"/>
      <c r="N154" s="166"/>
      <c r="X154" s="167"/>
      <c r="AT154" s="162" t="s">
        <v>303</v>
      </c>
      <c r="AU154" s="162" t="s">
        <v>93</v>
      </c>
      <c r="AV154" s="12" t="s">
        <v>93</v>
      </c>
      <c r="AW154" s="12" t="s">
        <v>5</v>
      </c>
      <c r="AX154" s="12" t="s">
        <v>87</v>
      </c>
      <c r="AY154" s="162" t="s">
        <v>219</v>
      </c>
    </row>
    <row r="155" spans="2:65" s="1" customFormat="1" ht="33" customHeight="1">
      <c r="B155" s="30"/>
      <c r="C155" s="142" t="s">
        <v>260</v>
      </c>
      <c r="D155" s="142" t="s">
        <v>220</v>
      </c>
      <c r="E155" s="143" t="s">
        <v>417</v>
      </c>
      <c r="F155" s="144" t="s">
        <v>418</v>
      </c>
      <c r="G155" s="145" t="s">
        <v>398</v>
      </c>
      <c r="H155" s="146">
        <v>3.984</v>
      </c>
      <c r="I155" s="147"/>
      <c r="J155" s="147"/>
      <c r="K155" s="148">
        <f>ROUND(P155*H155,2)</f>
        <v>0</v>
      </c>
      <c r="L155" s="149"/>
      <c r="M155" s="30"/>
      <c r="N155" s="150" t="s">
        <v>1</v>
      </c>
      <c r="O155" s="151" t="s">
        <v>43</v>
      </c>
      <c r="P155" s="152">
        <f>I155+J155</f>
        <v>0</v>
      </c>
      <c r="Q155" s="152">
        <f>ROUND(I155*H155,2)</f>
        <v>0</v>
      </c>
      <c r="R155" s="152">
        <f>ROUND(J155*H155,2)</f>
        <v>0</v>
      </c>
      <c r="T155" s="153">
        <f>S155*H155</f>
        <v>0</v>
      </c>
      <c r="U155" s="153">
        <v>0</v>
      </c>
      <c r="V155" s="153">
        <f>U155*H155</f>
        <v>0</v>
      </c>
      <c r="W155" s="153">
        <v>0</v>
      </c>
      <c r="X155" s="154">
        <f>W155*H155</f>
        <v>0</v>
      </c>
      <c r="AR155" s="155" t="s">
        <v>158</v>
      </c>
      <c r="AT155" s="155" t="s">
        <v>220</v>
      </c>
      <c r="AU155" s="155" t="s">
        <v>93</v>
      </c>
      <c r="AY155" s="15" t="s">
        <v>219</v>
      </c>
      <c r="BE155" s="156">
        <f>IF(O155="základní",K155,0)</f>
        <v>0</v>
      </c>
      <c r="BF155" s="156">
        <f>IF(O155="snížená",K155,0)</f>
        <v>0</v>
      </c>
      <c r="BG155" s="156">
        <f>IF(O155="zákl. přenesená",K155,0)</f>
        <v>0</v>
      </c>
      <c r="BH155" s="156">
        <f>IF(O155="sníž. přenesená",K155,0)</f>
        <v>0</v>
      </c>
      <c r="BI155" s="156">
        <f>IF(O155="nulová",K155,0)</f>
        <v>0</v>
      </c>
      <c r="BJ155" s="15" t="s">
        <v>87</v>
      </c>
      <c r="BK155" s="156">
        <f>ROUND(P155*H155,2)</f>
        <v>0</v>
      </c>
      <c r="BL155" s="15" t="s">
        <v>158</v>
      </c>
      <c r="BM155" s="155" t="s">
        <v>3286</v>
      </c>
    </row>
    <row r="156" spans="2:65" s="1" customFormat="1" ht="29.25">
      <c r="B156" s="30"/>
      <c r="D156" s="157" t="s">
        <v>226</v>
      </c>
      <c r="F156" s="158" t="s">
        <v>420</v>
      </c>
      <c r="I156" s="159"/>
      <c r="J156" s="159"/>
      <c r="M156" s="30"/>
      <c r="N156" s="160"/>
      <c r="X156" s="54"/>
      <c r="AT156" s="15" t="s">
        <v>226</v>
      </c>
      <c r="AU156" s="15" t="s">
        <v>93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3285</v>
      </c>
      <c r="H157" s="164">
        <v>3.984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87</v>
      </c>
      <c r="AY157" s="162" t="s">
        <v>219</v>
      </c>
    </row>
    <row r="158" spans="2:65" s="1" customFormat="1" ht="33" customHeight="1">
      <c r="B158" s="30"/>
      <c r="C158" s="142" t="s">
        <v>265</v>
      </c>
      <c r="D158" s="142" t="s">
        <v>220</v>
      </c>
      <c r="E158" s="143" t="s">
        <v>1168</v>
      </c>
      <c r="F158" s="144" t="s">
        <v>1169</v>
      </c>
      <c r="G158" s="145" t="s">
        <v>398</v>
      </c>
      <c r="H158" s="146">
        <v>3.6</v>
      </c>
      <c r="I158" s="147"/>
      <c r="J158" s="147"/>
      <c r="K158" s="148">
        <f>ROUND(P158*H158,2)</f>
        <v>0</v>
      </c>
      <c r="L158" s="149"/>
      <c r="M158" s="30"/>
      <c r="N158" s="150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0</v>
      </c>
      <c r="V158" s="153">
        <f>U158*H158</f>
        <v>0</v>
      </c>
      <c r="W158" s="153">
        <v>0</v>
      </c>
      <c r="X158" s="154">
        <f>W158*H158</f>
        <v>0</v>
      </c>
      <c r="AR158" s="155" t="s">
        <v>158</v>
      </c>
      <c r="AT158" s="155" t="s">
        <v>220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158</v>
      </c>
      <c r="BM158" s="155" t="s">
        <v>3287</v>
      </c>
    </row>
    <row r="159" spans="2:65" s="1" customFormat="1" ht="29.25">
      <c r="B159" s="30"/>
      <c r="D159" s="157" t="s">
        <v>226</v>
      </c>
      <c r="F159" s="158" t="s">
        <v>1171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2" customFormat="1" ht="22.5">
      <c r="B160" s="161"/>
      <c r="D160" s="157" t="s">
        <v>303</v>
      </c>
      <c r="E160" s="162" t="s">
        <v>1</v>
      </c>
      <c r="F160" s="163" t="s">
        <v>3288</v>
      </c>
      <c r="H160" s="164">
        <v>4.8000000000000007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2" customFormat="1" ht="11.25">
      <c r="B161" s="161"/>
      <c r="D161" s="157" t="s">
        <v>303</v>
      </c>
      <c r="E161" s="162" t="s">
        <v>1</v>
      </c>
      <c r="F161" s="163" t="s">
        <v>3289</v>
      </c>
      <c r="H161" s="164">
        <v>-1.2000000000000002</v>
      </c>
      <c r="I161" s="165"/>
      <c r="J161" s="165"/>
      <c r="M161" s="161"/>
      <c r="N161" s="166"/>
      <c r="X161" s="167"/>
      <c r="AT161" s="162" t="s">
        <v>303</v>
      </c>
      <c r="AU161" s="162" t="s">
        <v>93</v>
      </c>
      <c r="AV161" s="12" t="s">
        <v>93</v>
      </c>
      <c r="AW161" s="12" t="s">
        <v>5</v>
      </c>
      <c r="AX161" s="12" t="s">
        <v>80</v>
      </c>
      <c r="AY161" s="162" t="s">
        <v>219</v>
      </c>
    </row>
    <row r="162" spans="2:65" s="13" customFormat="1" ht="11.25">
      <c r="B162" s="171"/>
      <c r="D162" s="157" t="s">
        <v>303</v>
      </c>
      <c r="E162" s="172" t="s">
        <v>1</v>
      </c>
      <c r="F162" s="173" t="s">
        <v>362</v>
      </c>
      <c r="H162" s="174">
        <v>3.6000000000000005</v>
      </c>
      <c r="I162" s="175"/>
      <c r="J162" s="175"/>
      <c r="M162" s="171"/>
      <c r="N162" s="176"/>
      <c r="X162" s="177"/>
      <c r="AT162" s="172" t="s">
        <v>303</v>
      </c>
      <c r="AU162" s="172" t="s">
        <v>93</v>
      </c>
      <c r="AV162" s="13" t="s">
        <v>158</v>
      </c>
      <c r="AW162" s="13" t="s">
        <v>4</v>
      </c>
      <c r="AX162" s="13" t="s">
        <v>87</v>
      </c>
      <c r="AY162" s="172" t="s">
        <v>219</v>
      </c>
    </row>
    <row r="163" spans="2:65" s="1" customFormat="1" ht="33" customHeight="1">
      <c r="B163" s="30"/>
      <c r="C163" s="142" t="s">
        <v>270</v>
      </c>
      <c r="D163" s="142" t="s">
        <v>220</v>
      </c>
      <c r="E163" s="143" t="s">
        <v>1175</v>
      </c>
      <c r="F163" s="144" t="s">
        <v>1176</v>
      </c>
      <c r="G163" s="145" t="s">
        <v>398</v>
      </c>
      <c r="H163" s="146">
        <v>4.5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0</v>
      </c>
      <c r="V163" s="153">
        <f>U163*H163</f>
        <v>0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3290</v>
      </c>
    </row>
    <row r="164" spans="2:65" s="1" customFormat="1" ht="29.25">
      <c r="B164" s="30"/>
      <c r="D164" s="157" t="s">
        <v>226</v>
      </c>
      <c r="F164" s="158" t="s">
        <v>1178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22.5">
      <c r="B165" s="161"/>
      <c r="D165" s="157" t="s">
        <v>303</v>
      </c>
      <c r="E165" s="162" t="s">
        <v>1</v>
      </c>
      <c r="F165" s="163" t="s">
        <v>3291</v>
      </c>
      <c r="H165" s="164">
        <v>6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80</v>
      </c>
      <c r="AY165" s="162" t="s">
        <v>219</v>
      </c>
    </row>
    <row r="166" spans="2:65" s="12" customFormat="1" ht="11.25">
      <c r="B166" s="161"/>
      <c r="D166" s="157" t="s">
        <v>303</v>
      </c>
      <c r="E166" s="162" t="s">
        <v>1</v>
      </c>
      <c r="F166" s="163" t="s">
        <v>3292</v>
      </c>
      <c r="H166" s="164">
        <v>-1.5</v>
      </c>
      <c r="I166" s="165"/>
      <c r="J166" s="165"/>
      <c r="M166" s="161"/>
      <c r="N166" s="166"/>
      <c r="X166" s="167"/>
      <c r="AT166" s="162" t="s">
        <v>303</v>
      </c>
      <c r="AU166" s="162" t="s">
        <v>93</v>
      </c>
      <c r="AV166" s="12" t="s">
        <v>93</v>
      </c>
      <c r="AW166" s="12" t="s">
        <v>5</v>
      </c>
      <c r="AX166" s="12" t="s">
        <v>80</v>
      </c>
      <c r="AY166" s="162" t="s">
        <v>219</v>
      </c>
    </row>
    <row r="167" spans="2:65" s="13" customFormat="1" ht="11.25">
      <c r="B167" s="171"/>
      <c r="D167" s="157" t="s">
        <v>303</v>
      </c>
      <c r="E167" s="172" t="s">
        <v>1</v>
      </c>
      <c r="F167" s="173" t="s">
        <v>362</v>
      </c>
      <c r="H167" s="174">
        <v>4.5</v>
      </c>
      <c r="I167" s="175"/>
      <c r="J167" s="175"/>
      <c r="M167" s="171"/>
      <c r="N167" s="176"/>
      <c r="X167" s="177"/>
      <c r="AT167" s="172" t="s">
        <v>303</v>
      </c>
      <c r="AU167" s="172" t="s">
        <v>93</v>
      </c>
      <c r="AV167" s="13" t="s">
        <v>158</v>
      </c>
      <c r="AW167" s="13" t="s">
        <v>4</v>
      </c>
      <c r="AX167" s="13" t="s">
        <v>87</v>
      </c>
      <c r="AY167" s="172" t="s">
        <v>219</v>
      </c>
    </row>
    <row r="168" spans="2:65" s="1" customFormat="1" ht="33" customHeight="1">
      <c r="B168" s="30"/>
      <c r="C168" s="142" t="s">
        <v>9</v>
      </c>
      <c r="D168" s="142" t="s">
        <v>220</v>
      </c>
      <c r="E168" s="143" t="s">
        <v>444</v>
      </c>
      <c r="F168" s="144" t="s">
        <v>445</v>
      </c>
      <c r="G168" s="145" t="s">
        <v>398</v>
      </c>
      <c r="H168" s="146">
        <v>0.45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0</v>
      </c>
      <c r="V168" s="153">
        <f>U168*H168</f>
        <v>0</v>
      </c>
      <c r="W168" s="153">
        <v>0</v>
      </c>
      <c r="X168" s="154">
        <f>W168*H168</f>
        <v>0</v>
      </c>
      <c r="AR168" s="155" t="s">
        <v>158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158</v>
      </c>
      <c r="BM168" s="155" t="s">
        <v>3293</v>
      </c>
    </row>
    <row r="169" spans="2:65" s="1" customFormat="1" ht="29.25">
      <c r="B169" s="30"/>
      <c r="D169" s="157" t="s">
        <v>226</v>
      </c>
      <c r="F169" s="158" t="s">
        <v>447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2" customFormat="1" ht="22.5">
      <c r="B170" s="161"/>
      <c r="D170" s="157" t="s">
        <v>303</v>
      </c>
      <c r="E170" s="162" t="s">
        <v>1</v>
      </c>
      <c r="F170" s="163" t="s">
        <v>3294</v>
      </c>
      <c r="H170" s="164">
        <v>0.60000000000000009</v>
      </c>
      <c r="I170" s="165"/>
      <c r="J170" s="165"/>
      <c r="M170" s="161"/>
      <c r="N170" s="166"/>
      <c r="X170" s="167"/>
      <c r="AT170" s="162" t="s">
        <v>303</v>
      </c>
      <c r="AU170" s="162" t="s">
        <v>93</v>
      </c>
      <c r="AV170" s="12" t="s">
        <v>93</v>
      </c>
      <c r="AW170" s="12" t="s">
        <v>5</v>
      </c>
      <c r="AX170" s="12" t="s">
        <v>80</v>
      </c>
      <c r="AY170" s="162" t="s">
        <v>219</v>
      </c>
    </row>
    <row r="171" spans="2:65" s="12" customFormat="1" ht="11.25">
      <c r="B171" s="161"/>
      <c r="D171" s="157" t="s">
        <v>303</v>
      </c>
      <c r="E171" s="162" t="s">
        <v>1</v>
      </c>
      <c r="F171" s="163" t="s">
        <v>3295</v>
      </c>
      <c r="H171" s="164">
        <v>-0.15000000000000002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80</v>
      </c>
      <c r="AY171" s="162" t="s">
        <v>219</v>
      </c>
    </row>
    <row r="172" spans="2:65" s="13" customFormat="1" ht="11.25">
      <c r="B172" s="171"/>
      <c r="D172" s="157" t="s">
        <v>303</v>
      </c>
      <c r="E172" s="172" t="s">
        <v>1</v>
      </c>
      <c r="F172" s="173" t="s">
        <v>362</v>
      </c>
      <c r="H172" s="174">
        <v>0.45000000000000007</v>
      </c>
      <c r="I172" s="175"/>
      <c r="J172" s="175"/>
      <c r="M172" s="171"/>
      <c r="N172" s="176"/>
      <c r="X172" s="177"/>
      <c r="AT172" s="172" t="s">
        <v>303</v>
      </c>
      <c r="AU172" s="172" t="s">
        <v>93</v>
      </c>
      <c r="AV172" s="13" t="s">
        <v>158</v>
      </c>
      <c r="AW172" s="13" t="s">
        <v>4</v>
      </c>
      <c r="AX172" s="13" t="s">
        <v>87</v>
      </c>
      <c r="AY172" s="172" t="s">
        <v>219</v>
      </c>
    </row>
    <row r="173" spans="2:65" s="1" customFormat="1" ht="33" customHeight="1">
      <c r="B173" s="30"/>
      <c r="C173" s="142" t="s">
        <v>279</v>
      </c>
      <c r="D173" s="142" t="s">
        <v>220</v>
      </c>
      <c r="E173" s="143" t="s">
        <v>450</v>
      </c>
      <c r="F173" s="144" t="s">
        <v>451</v>
      </c>
      <c r="G173" s="145" t="s">
        <v>398</v>
      </c>
      <c r="H173" s="146">
        <v>0.45</v>
      </c>
      <c r="I173" s="147"/>
      <c r="J173" s="147"/>
      <c r="K173" s="148">
        <f>ROUND(P173*H173,2)</f>
        <v>0</v>
      </c>
      <c r="L173" s="149"/>
      <c r="M173" s="30"/>
      <c r="N173" s="150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0</v>
      </c>
      <c r="V173" s="153">
        <f>U173*H173</f>
        <v>0</v>
      </c>
      <c r="W173" s="153">
        <v>0</v>
      </c>
      <c r="X173" s="154">
        <f>W173*H173</f>
        <v>0</v>
      </c>
      <c r="AR173" s="155" t="s">
        <v>158</v>
      </c>
      <c r="AT173" s="155" t="s">
        <v>220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158</v>
      </c>
      <c r="BM173" s="155" t="s">
        <v>3296</v>
      </c>
    </row>
    <row r="174" spans="2:65" s="1" customFormat="1" ht="29.25">
      <c r="B174" s="30"/>
      <c r="D174" s="157" t="s">
        <v>226</v>
      </c>
      <c r="F174" s="158" t="s">
        <v>453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22.5">
      <c r="B175" s="161"/>
      <c r="D175" s="157" t="s">
        <v>303</v>
      </c>
      <c r="E175" s="162" t="s">
        <v>1</v>
      </c>
      <c r="F175" s="163" t="s">
        <v>3294</v>
      </c>
      <c r="H175" s="164">
        <v>0.60000000000000009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80</v>
      </c>
      <c r="AY175" s="162" t="s">
        <v>219</v>
      </c>
    </row>
    <row r="176" spans="2:65" s="12" customFormat="1" ht="11.25">
      <c r="B176" s="161"/>
      <c r="D176" s="157" t="s">
        <v>303</v>
      </c>
      <c r="E176" s="162" t="s">
        <v>1</v>
      </c>
      <c r="F176" s="163" t="s">
        <v>3295</v>
      </c>
      <c r="H176" s="164">
        <v>-0.15000000000000002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3" customFormat="1" ht="11.25">
      <c r="B177" s="171"/>
      <c r="D177" s="157" t="s">
        <v>303</v>
      </c>
      <c r="E177" s="172" t="s">
        <v>1</v>
      </c>
      <c r="F177" s="173" t="s">
        <v>362</v>
      </c>
      <c r="H177" s="174">
        <v>0.45000000000000007</v>
      </c>
      <c r="I177" s="175"/>
      <c r="J177" s="175"/>
      <c r="M177" s="171"/>
      <c r="N177" s="176"/>
      <c r="X177" s="177"/>
      <c r="AT177" s="172" t="s">
        <v>303</v>
      </c>
      <c r="AU177" s="172" t="s">
        <v>93</v>
      </c>
      <c r="AV177" s="13" t="s">
        <v>158</v>
      </c>
      <c r="AW177" s="13" t="s">
        <v>4</v>
      </c>
      <c r="AX177" s="13" t="s">
        <v>87</v>
      </c>
      <c r="AY177" s="172" t="s">
        <v>219</v>
      </c>
    </row>
    <row r="178" spans="2:65" s="1" customFormat="1" ht="16.5" customHeight="1">
      <c r="B178" s="30"/>
      <c r="C178" s="142" t="s">
        <v>284</v>
      </c>
      <c r="D178" s="142" t="s">
        <v>220</v>
      </c>
      <c r="E178" s="143" t="s">
        <v>475</v>
      </c>
      <c r="F178" s="144" t="s">
        <v>476</v>
      </c>
      <c r="G178" s="145" t="s">
        <v>370</v>
      </c>
      <c r="H178" s="146">
        <v>16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1.0200000000000001E-3</v>
      </c>
      <c r="V178" s="153">
        <f>U178*H178</f>
        <v>1.6320000000000001E-2</v>
      </c>
      <c r="W178" s="153">
        <v>0</v>
      </c>
      <c r="X178" s="154">
        <f>W178*H178</f>
        <v>0</v>
      </c>
      <c r="AR178" s="155" t="s">
        <v>158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158</v>
      </c>
      <c r="BM178" s="155" t="s">
        <v>3297</v>
      </c>
    </row>
    <row r="179" spans="2:65" s="1" customFormat="1" ht="29.25">
      <c r="B179" s="30"/>
      <c r="D179" s="157" t="s">
        <v>226</v>
      </c>
      <c r="F179" s="158" t="s">
        <v>478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11.25">
      <c r="B180" s="161"/>
      <c r="D180" s="157" t="s">
        <v>303</v>
      </c>
      <c r="E180" s="162" t="s">
        <v>1</v>
      </c>
      <c r="F180" s="163" t="s">
        <v>3298</v>
      </c>
      <c r="H180" s="164">
        <v>16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87</v>
      </c>
      <c r="AY180" s="162" t="s">
        <v>219</v>
      </c>
    </row>
    <row r="181" spans="2:65" s="1" customFormat="1" ht="24.2" customHeight="1">
      <c r="B181" s="30"/>
      <c r="C181" s="142" t="s">
        <v>291</v>
      </c>
      <c r="D181" s="142" t="s">
        <v>220</v>
      </c>
      <c r="E181" s="143" t="s">
        <v>481</v>
      </c>
      <c r="F181" s="144" t="s">
        <v>482</v>
      </c>
      <c r="G181" s="145" t="s">
        <v>370</v>
      </c>
      <c r="H181" s="146">
        <v>16</v>
      </c>
      <c r="I181" s="147"/>
      <c r="J181" s="147"/>
      <c r="K181" s="148">
        <f>ROUND(P181*H181,2)</f>
        <v>0</v>
      </c>
      <c r="L181" s="149"/>
      <c r="M181" s="30"/>
      <c r="N181" s="150" t="s">
        <v>1</v>
      </c>
      <c r="O181" s="151" t="s">
        <v>43</v>
      </c>
      <c r="P181" s="152">
        <f>I181+J181</f>
        <v>0</v>
      </c>
      <c r="Q181" s="152">
        <f>ROUND(I181*H181,2)</f>
        <v>0</v>
      </c>
      <c r="R181" s="152">
        <f>ROUND(J181*H181,2)</f>
        <v>0</v>
      </c>
      <c r="T181" s="153">
        <f>S181*H181</f>
        <v>0</v>
      </c>
      <c r="U181" s="153">
        <v>0.15478</v>
      </c>
      <c r="V181" s="153">
        <f>U181*H181</f>
        <v>2.47648</v>
      </c>
      <c r="W181" s="153">
        <v>0</v>
      </c>
      <c r="X181" s="154">
        <f>W181*H181</f>
        <v>0</v>
      </c>
      <c r="AR181" s="155" t="s">
        <v>158</v>
      </c>
      <c r="AT181" s="155" t="s">
        <v>220</v>
      </c>
      <c r="AU181" s="155" t="s">
        <v>93</v>
      </c>
      <c r="AY181" s="15" t="s">
        <v>219</v>
      </c>
      <c r="BE181" s="156">
        <f>IF(O181="základní",K181,0)</f>
        <v>0</v>
      </c>
      <c r="BF181" s="156">
        <f>IF(O181="snížená",K181,0)</f>
        <v>0</v>
      </c>
      <c r="BG181" s="156">
        <f>IF(O181="zákl. přenesená",K181,0)</f>
        <v>0</v>
      </c>
      <c r="BH181" s="156">
        <f>IF(O181="sníž. přenesená",K181,0)</f>
        <v>0</v>
      </c>
      <c r="BI181" s="156">
        <f>IF(O181="nulová",K181,0)</f>
        <v>0</v>
      </c>
      <c r="BJ181" s="15" t="s">
        <v>87</v>
      </c>
      <c r="BK181" s="156">
        <f>ROUND(P181*H181,2)</f>
        <v>0</v>
      </c>
      <c r="BL181" s="15" t="s">
        <v>158</v>
      </c>
      <c r="BM181" s="155" t="s">
        <v>3299</v>
      </c>
    </row>
    <row r="182" spans="2:65" s="1" customFormat="1" ht="19.5">
      <c r="B182" s="30"/>
      <c r="D182" s="157" t="s">
        <v>226</v>
      </c>
      <c r="F182" s="158" t="s">
        <v>484</v>
      </c>
      <c r="I182" s="159"/>
      <c r="J182" s="159"/>
      <c r="M182" s="30"/>
      <c r="N182" s="160"/>
      <c r="X182" s="54"/>
      <c r="AT182" s="15" t="s">
        <v>226</v>
      </c>
      <c r="AU182" s="15" t="s">
        <v>93</v>
      </c>
    </row>
    <row r="183" spans="2:65" s="12" customFormat="1" ht="11.25">
      <c r="B183" s="161"/>
      <c r="D183" s="157" t="s">
        <v>303</v>
      </c>
      <c r="E183" s="162" t="s">
        <v>1</v>
      </c>
      <c r="F183" s="163" t="s">
        <v>3298</v>
      </c>
      <c r="H183" s="164">
        <v>16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87</v>
      </c>
      <c r="AY183" s="162" t="s">
        <v>219</v>
      </c>
    </row>
    <row r="184" spans="2:65" s="1" customFormat="1" ht="21.75" customHeight="1">
      <c r="B184" s="30"/>
      <c r="C184" s="142" t="s">
        <v>298</v>
      </c>
      <c r="D184" s="142" t="s">
        <v>220</v>
      </c>
      <c r="E184" s="143" t="s">
        <v>486</v>
      </c>
      <c r="F184" s="144" t="s">
        <v>487</v>
      </c>
      <c r="G184" s="145" t="s">
        <v>467</v>
      </c>
      <c r="H184" s="146">
        <v>4</v>
      </c>
      <c r="I184" s="147"/>
      <c r="J184" s="147"/>
      <c r="K184" s="148">
        <f>ROUND(P184*H184,2)</f>
        <v>0</v>
      </c>
      <c r="L184" s="149"/>
      <c r="M184" s="30"/>
      <c r="N184" s="150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3.7098200000000001</v>
      </c>
      <c r="V184" s="153">
        <f>U184*H184</f>
        <v>14.83928</v>
      </c>
      <c r="W184" s="153">
        <v>0</v>
      </c>
      <c r="X184" s="154">
        <f>W184*H184</f>
        <v>0</v>
      </c>
      <c r="AR184" s="155" t="s">
        <v>158</v>
      </c>
      <c r="AT184" s="155" t="s">
        <v>220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158</v>
      </c>
      <c r="BM184" s="155" t="s">
        <v>3300</v>
      </c>
    </row>
    <row r="185" spans="2:65" s="1" customFormat="1" ht="39">
      <c r="B185" s="30"/>
      <c r="D185" s="157" t="s">
        <v>226</v>
      </c>
      <c r="F185" s="158" t="s">
        <v>489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2" customFormat="1" ht="11.25">
      <c r="B186" s="161"/>
      <c r="D186" s="157" t="s">
        <v>303</v>
      </c>
      <c r="E186" s="162" t="s">
        <v>1</v>
      </c>
      <c r="F186" s="163" t="s">
        <v>158</v>
      </c>
      <c r="H186" s="164">
        <v>4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87</v>
      </c>
      <c r="AY186" s="162" t="s">
        <v>219</v>
      </c>
    </row>
    <row r="187" spans="2:65" s="1" customFormat="1" ht="24.2" customHeight="1">
      <c r="B187" s="30"/>
      <c r="C187" s="142" t="s">
        <v>306</v>
      </c>
      <c r="D187" s="142" t="s">
        <v>220</v>
      </c>
      <c r="E187" s="143" t="s">
        <v>492</v>
      </c>
      <c r="F187" s="144" t="s">
        <v>493</v>
      </c>
      <c r="G187" s="145" t="s">
        <v>467</v>
      </c>
      <c r="H187" s="146">
        <v>4</v>
      </c>
      <c r="I187" s="147"/>
      <c r="J187" s="147"/>
      <c r="K187" s="148">
        <f>ROUND(P187*H187,2)</f>
        <v>0</v>
      </c>
      <c r="L187" s="149"/>
      <c r="M187" s="30"/>
      <c r="N187" s="150" t="s">
        <v>1</v>
      </c>
      <c r="O187" s="151" t="s">
        <v>43</v>
      </c>
      <c r="P187" s="152">
        <f>I187+J187</f>
        <v>0</v>
      </c>
      <c r="Q187" s="152">
        <f>ROUND(I187*H187,2)</f>
        <v>0</v>
      </c>
      <c r="R187" s="152">
        <f>ROUND(J187*H187,2)</f>
        <v>0</v>
      </c>
      <c r="T187" s="153">
        <f>S187*H187</f>
        <v>0</v>
      </c>
      <c r="U187" s="153">
        <v>0</v>
      </c>
      <c r="V187" s="153">
        <f>U187*H187</f>
        <v>0</v>
      </c>
      <c r="W187" s="153">
        <v>0</v>
      </c>
      <c r="X187" s="154">
        <f>W187*H187</f>
        <v>0</v>
      </c>
      <c r="AR187" s="155" t="s">
        <v>158</v>
      </c>
      <c r="AT187" s="155" t="s">
        <v>220</v>
      </c>
      <c r="AU187" s="155" t="s">
        <v>93</v>
      </c>
      <c r="AY187" s="15" t="s">
        <v>219</v>
      </c>
      <c r="BE187" s="156">
        <f>IF(O187="základní",K187,0)</f>
        <v>0</v>
      </c>
      <c r="BF187" s="156">
        <f>IF(O187="snížená",K187,0)</f>
        <v>0</v>
      </c>
      <c r="BG187" s="156">
        <f>IF(O187="zákl. přenesená",K187,0)</f>
        <v>0</v>
      </c>
      <c r="BH187" s="156">
        <f>IF(O187="sníž. přenesená",K187,0)</f>
        <v>0</v>
      </c>
      <c r="BI187" s="156">
        <f>IF(O187="nulová",K187,0)</f>
        <v>0</v>
      </c>
      <c r="BJ187" s="15" t="s">
        <v>87</v>
      </c>
      <c r="BK187" s="156">
        <f>ROUND(P187*H187,2)</f>
        <v>0</v>
      </c>
      <c r="BL187" s="15" t="s">
        <v>158</v>
      </c>
      <c r="BM187" s="155" t="s">
        <v>3301</v>
      </c>
    </row>
    <row r="188" spans="2:65" s="1" customFormat="1" ht="39">
      <c r="B188" s="30"/>
      <c r="D188" s="157" t="s">
        <v>226</v>
      </c>
      <c r="F188" s="158" t="s">
        <v>495</v>
      </c>
      <c r="I188" s="159"/>
      <c r="J188" s="159"/>
      <c r="M188" s="30"/>
      <c r="N188" s="160"/>
      <c r="X188" s="54"/>
      <c r="AT188" s="15" t="s">
        <v>226</v>
      </c>
      <c r="AU188" s="15" t="s">
        <v>93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158</v>
      </c>
      <c r="H189" s="164">
        <v>4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87</v>
      </c>
      <c r="AY189" s="162" t="s">
        <v>219</v>
      </c>
    </row>
    <row r="190" spans="2:65" s="1" customFormat="1" ht="24.2" customHeight="1">
      <c r="B190" s="30"/>
      <c r="C190" s="142" t="s">
        <v>313</v>
      </c>
      <c r="D190" s="142" t="s">
        <v>220</v>
      </c>
      <c r="E190" s="143" t="s">
        <v>497</v>
      </c>
      <c r="F190" s="144" t="s">
        <v>498</v>
      </c>
      <c r="G190" s="145" t="s">
        <v>353</v>
      </c>
      <c r="H190" s="146">
        <v>82.24</v>
      </c>
      <c r="I190" s="147"/>
      <c r="J190" s="147"/>
      <c r="K190" s="148">
        <f>ROUND(P190*H190,2)</f>
        <v>0</v>
      </c>
      <c r="L190" s="149"/>
      <c r="M190" s="30"/>
      <c r="N190" s="150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2.9440000000000001E-2</v>
      </c>
      <c r="V190" s="153">
        <f>U190*H190</f>
        <v>2.4211456</v>
      </c>
      <c r="W190" s="153">
        <v>0</v>
      </c>
      <c r="X190" s="154">
        <f>W190*H190</f>
        <v>0</v>
      </c>
      <c r="AR190" s="155" t="s">
        <v>158</v>
      </c>
      <c r="AT190" s="155" t="s">
        <v>220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158</v>
      </c>
      <c r="BM190" s="155" t="s">
        <v>3302</v>
      </c>
    </row>
    <row r="191" spans="2:65" s="1" customFormat="1" ht="19.5">
      <c r="B191" s="30"/>
      <c r="D191" s="157" t="s">
        <v>226</v>
      </c>
      <c r="F191" s="158" t="s">
        <v>500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11.25">
      <c r="B192" s="161"/>
      <c r="D192" s="157" t="s">
        <v>303</v>
      </c>
      <c r="E192" s="162" t="s">
        <v>1</v>
      </c>
      <c r="F192" s="163" t="s">
        <v>3303</v>
      </c>
      <c r="H192" s="164">
        <v>82.24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87</v>
      </c>
      <c r="AY192" s="162" t="s">
        <v>219</v>
      </c>
    </row>
    <row r="193" spans="2:65" s="1" customFormat="1" ht="24.2" customHeight="1">
      <c r="B193" s="30"/>
      <c r="C193" s="142" t="s">
        <v>318</v>
      </c>
      <c r="D193" s="142" t="s">
        <v>220</v>
      </c>
      <c r="E193" s="143" t="s">
        <v>513</v>
      </c>
      <c r="F193" s="144" t="s">
        <v>514</v>
      </c>
      <c r="G193" s="145" t="s">
        <v>398</v>
      </c>
      <c r="H193" s="146">
        <v>159.624</v>
      </c>
      <c r="I193" s="147"/>
      <c r="J193" s="147"/>
      <c r="K193" s="148">
        <f>ROUND(P193*H193,2)</f>
        <v>0</v>
      </c>
      <c r="L193" s="149"/>
      <c r="M193" s="30"/>
      <c r="N193" s="150" t="s">
        <v>1</v>
      </c>
      <c r="O193" s="151" t="s">
        <v>43</v>
      </c>
      <c r="P193" s="152">
        <f>I193+J193</f>
        <v>0</v>
      </c>
      <c r="Q193" s="152">
        <f>ROUND(I193*H193,2)</f>
        <v>0</v>
      </c>
      <c r="R193" s="152">
        <f>ROUND(J193*H193,2)</f>
        <v>0</v>
      </c>
      <c r="T193" s="153">
        <f>S193*H193</f>
        <v>0</v>
      </c>
      <c r="U193" s="153">
        <v>0</v>
      </c>
      <c r="V193" s="153">
        <f>U193*H193</f>
        <v>0</v>
      </c>
      <c r="W193" s="153">
        <v>0</v>
      </c>
      <c r="X193" s="154">
        <f>W193*H193</f>
        <v>0</v>
      </c>
      <c r="AR193" s="155" t="s">
        <v>158</v>
      </c>
      <c r="AT193" s="155" t="s">
        <v>220</v>
      </c>
      <c r="AU193" s="155" t="s">
        <v>93</v>
      </c>
      <c r="AY193" s="15" t="s">
        <v>219</v>
      </c>
      <c r="BE193" s="156">
        <f>IF(O193="základní",K193,0)</f>
        <v>0</v>
      </c>
      <c r="BF193" s="156">
        <f>IF(O193="snížená",K193,0)</f>
        <v>0</v>
      </c>
      <c r="BG193" s="156">
        <f>IF(O193="zákl. přenesená",K193,0)</f>
        <v>0</v>
      </c>
      <c r="BH193" s="156">
        <f>IF(O193="sníž. přenesená",K193,0)</f>
        <v>0</v>
      </c>
      <c r="BI193" s="156">
        <f>IF(O193="nulová",K193,0)</f>
        <v>0</v>
      </c>
      <c r="BJ193" s="15" t="s">
        <v>87</v>
      </c>
      <c r="BK193" s="156">
        <f>ROUND(P193*H193,2)</f>
        <v>0</v>
      </c>
      <c r="BL193" s="15" t="s">
        <v>158</v>
      </c>
      <c r="BM193" s="155" t="s">
        <v>3304</v>
      </c>
    </row>
    <row r="194" spans="2:65" s="1" customFormat="1" ht="39">
      <c r="B194" s="30"/>
      <c r="D194" s="157" t="s">
        <v>226</v>
      </c>
      <c r="F194" s="158" t="s">
        <v>516</v>
      </c>
      <c r="I194" s="159"/>
      <c r="J194" s="159"/>
      <c r="M194" s="30"/>
      <c r="N194" s="160"/>
      <c r="X194" s="54"/>
      <c r="AT194" s="15" t="s">
        <v>226</v>
      </c>
      <c r="AU194" s="15" t="s">
        <v>93</v>
      </c>
    </row>
    <row r="195" spans="2:65" s="12" customFormat="1" ht="11.25">
      <c r="B195" s="161"/>
      <c r="D195" s="157" t="s">
        <v>303</v>
      </c>
      <c r="E195" s="162" t="s">
        <v>1</v>
      </c>
      <c r="F195" s="163" t="s">
        <v>3305</v>
      </c>
      <c r="H195" s="164">
        <v>143.42399999999998</v>
      </c>
      <c r="I195" s="165"/>
      <c r="J195" s="165"/>
      <c r="M195" s="161"/>
      <c r="N195" s="166"/>
      <c r="X195" s="167"/>
      <c r="AT195" s="162" t="s">
        <v>303</v>
      </c>
      <c r="AU195" s="162" t="s">
        <v>93</v>
      </c>
      <c r="AV195" s="12" t="s">
        <v>93</v>
      </c>
      <c r="AW195" s="12" t="s">
        <v>5</v>
      </c>
      <c r="AX195" s="12" t="s">
        <v>80</v>
      </c>
      <c r="AY195" s="162" t="s">
        <v>219</v>
      </c>
    </row>
    <row r="196" spans="2:65" s="12" customFormat="1" ht="22.5">
      <c r="B196" s="161"/>
      <c r="D196" s="157" t="s">
        <v>303</v>
      </c>
      <c r="E196" s="162" t="s">
        <v>1</v>
      </c>
      <c r="F196" s="163" t="s">
        <v>3306</v>
      </c>
      <c r="H196" s="164">
        <v>21.6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80</v>
      </c>
      <c r="AY196" s="162" t="s">
        <v>219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3307</v>
      </c>
      <c r="H197" s="164">
        <v>-5.4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3" customFormat="1" ht="11.25">
      <c r="B198" s="171"/>
      <c r="D198" s="157" t="s">
        <v>303</v>
      </c>
      <c r="E198" s="172" t="s">
        <v>1</v>
      </c>
      <c r="F198" s="173" t="s">
        <v>362</v>
      </c>
      <c r="H198" s="174">
        <v>159.62399999999997</v>
      </c>
      <c r="I198" s="175"/>
      <c r="J198" s="175"/>
      <c r="M198" s="171"/>
      <c r="N198" s="176"/>
      <c r="X198" s="177"/>
      <c r="AT198" s="172" t="s">
        <v>303</v>
      </c>
      <c r="AU198" s="172" t="s">
        <v>93</v>
      </c>
      <c r="AV198" s="13" t="s">
        <v>158</v>
      </c>
      <c r="AW198" s="13" t="s">
        <v>4</v>
      </c>
      <c r="AX198" s="13" t="s">
        <v>87</v>
      </c>
      <c r="AY198" s="172" t="s">
        <v>219</v>
      </c>
    </row>
    <row r="199" spans="2:65" s="1" customFormat="1" ht="24.2" customHeight="1">
      <c r="B199" s="30"/>
      <c r="C199" s="142" t="s">
        <v>323</v>
      </c>
      <c r="D199" s="142" t="s">
        <v>220</v>
      </c>
      <c r="E199" s="143" t="s">
        <v>521</v>
      </c>
      <c r="F199" s="144" t="s">
        <v>522</v>
      </c>
      <c r="G199" s="145" t="s">
        <v>398</v>
      </c>
      <c r="H199" s="146">
        <v>17.736000000000001</v>
      </c>
      <c r="I199" s="147"/>
      <c r="J199" s="147"/>
      <c r="K199" s="148">
        <f>ROUND(P199*H199,2)</f>
        <v>0</v>
      </c>
      <c r="L199" s="149"/>
      <c r="M199" s="30"/>
      <c r="N199" s="150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0</v>
      </c>
      <c r="V199" s="153">
        <f>U199*H199</f>
        <v>0</v>
      </c>
      <c r="W199" s="153">
        <v>0</v>
      </c>
      <c r="X199" s="154">
        <f>W199*H199</f>
        <v>0</v>
      </c>
      <c r="AR199" s="155" t="s">
        <v>158</v>
      </c>
      <c r="AT199" s="155" t="s">
        <v>220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158</v>
      </c>
      <c r="BM199" s="155" t="s">
        <v>3308</v>
      </c>
    </row>
    <row r="200" spans="2:65" s="1" customFormat="1" ht="39">
      <c r="B200" s="30"/>
      <c r="D200" s="157" t="s">
        <v>226</v>
      </c>
      <c r="F200" s="158" t="s">
        <v>524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11.25">
      <c r="B201" s="161"/>
      <c r="D201" s="157" t="s">
        <v>303</v>
      </c>
      <c r="E201" s="162" t="s">
        <v>1</v>
      </c>
      <c r="F201" s="163" t="s">
        <v>3309</v>
      </c>
      <c r="H201" s="164">
        <v>15.936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2" customFormat="1" ht="22.5">
      <c r="B202" s="161"/>
      <c r="D202" s="157" t="s">
        <v>303</v>
      </c>
      <c r="E202" s="162" t="s">
        <v>1</v>
      </c>
      <c r="F202" s="163" t="s">
        <v>3310</v>
      </c>
      <c r="H202" s="164">
        <v>2.4000000000000004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2" customFormat="1" ht="11.25">
      <c r="B203" s="161"/>
      <c r="D203" s="157" t="s">
        <v>303</v>
      </c>
      <c r="E203" s="162" t="s">
        <v>1</v>
      </c>
      <c r="F203" s="163" t="s">
        <v>3311</v>
      </c>
      <c r="H203" s="164">
        <v>-0.60000000000000009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3" customFormat="1" ht="11.25">
      <c r="B204" s="171"/>
      <c r="D204" s="157" t="s">
        <v>303</v>
      </c>
      <c r="E204" s="172" t="s">
        <v>1</v>
      </c>
      <c r="F204" s="173" t="s">
        <v>362</v>
      </c>
      <c r="H204" s="174">
        <v>17.735999999999997</v>
      </c>
      <c r="I204" s="175"/>
      <c r="J204" s="175"/>
      <c r="M204" s="171"/>
      <c r="N204" s="176"/>
      <c r="X204" s="177"/>
      <c r="AT204" s="172" t="s">
        <v>303</v>
      </c>
      <c r="AU204" s="172" t="s">
        <v>93</v>
      </c>
      <c r="AV204" s="13" t="s">
        <v>158</v>
      </c>
      <c r="AW204" s="13" t="s">
        <v>4</v>
      </c>
      <c r="AX204" s="13" t="s">
        <v>87</v>
      </c>
      <c r="AY204" s="172" t="s">
        <v>219</v>
      </c>
    </row>
    <row r="205" spans="2:65" s="1" customFormat="1" ht="33" customHeight="1">
      <c r="B205" s="30"/>
      <c r="C205" s="142" t="s">
        <v>8</v>
      </c>
      <c r="D205" s="142" t="s">
        <v>220</v>
      </c>
      <c r="E205" s="143" t="s">
        <v>529</v>
      </c>
      <c r="F205" s="144" t="s">
        <v>530</v>
      </c>
      <c r="G205" s="145" t="s">
        <v>398</v>
      </c>
      <c r="H205" s="146">
        <v>159.624</v>
      </c>
      <c r="I205" s="147"/>
      <c r="J205" s="147"/>
      <c r="K205" s="148">
        <f>ROUND(P205*H205,2)</f>
        <v>0</v>
      </c>
      <c r="L205" s="149"/>
      <c r="M205" s="30"/>
      <c r="N205" s="150" t="s">
        <v>1</v>
      </c>
      <c r="O205" s="151" t="s">
        <v>43</v>
      </c>
      <c r="P205" s="152">
        <f>I205+J205</f>
        <v>0</v>
      </c>
      <c r="Q205" s="152">
        <f>ROUND(I205*H205,2)</f>
        <v>0</v>
      </c>
      <c r="R205" s="152">
        <f>ROUND(J205*H205,2)</f>
        <v>0</v>
      </c>
      <c r="T205" s="153">
        <f>S205*H205</f>
        <v>0</v>
      </c>
      <c r="U205" s="153">
        <v>0</v>
      </c>
      <c r="V205" s="153">
        <f>U205*H205</f>
        <v>0</v>
      </c>
      <c r="W205" s="153">
        <v>0</v>
      </c>
      <c r="X205" s="154">
        <f>W205*H205</f>
        <v>0</v>
      </c>
      <c r="AR205" s="155" t="s">
        <v>158</v>
      </c>
      <c r="AT205" s="155" t="s">
        <v>220</v>
      </c>
      <c r="AU205" s="155" t="s">
        <v>93</v>
      </c>
      <c r="AY205" s="15" t="s">
        <v>219</v>
      </c>
      <c r="BE205" s="156">
        <f>IF(O205="základní",K205,0)</f>
        <v>0</v>
      </c>
      <c r="BF205" s="156">
        <f>IF(O205="snížená",K205,0)</f>
        <v>0</v>
      </c>
      <c r="BG205" s="156">
        <f>IF(O205="zákl. přenesená",K205,0)</f>
        <v>0</v>
      </c>
      <c r="BH205" s="156">
        <f>IF(O205="sníž. přenesená",K205,0)</f>
        <v>0</v>
      </c>
      <c r="BI205" s="156">
        <f>IF(O205="nulová",K205,0)</f>
        <v>0</v>
      </c>
      <c r="BJ205" s="15" t="s">
        <v>87</v>
      </c>
      <c r="BK205" s="156">
        <f>ROUND(P205*H205,2)</f>
        <v>0</v>
      </c>
      <c r="BL205" s="15" t="s">
        <v>158</v>
      </c>
      <c r="BM205" s="155" t="s">
        <v>3312</v>
      </c>
    </row>
    <row r="206" spans="2:65" s="1" customFormat="1" ht="39">
      <c r="B206" s="30"/>
      <c r="D206" s="157" t="s">
        <v>226</v>
      </c>
      <c r="F206" s="158" t="s">
        <v>532</v>
      </c>
      <c r="I206" s="159"/>
      <c r="J206" s="159"/>
      <c r="M206" s="30"/>
      <c r="N206" s="160"/>
      <c r="X206" s="54"/>
      <c r="AT206" s="15" t="s">
        <v>226</v>
      </c>
      <c r="AU206" s="15" t="s">
        <v>93</v>
      </c>
    </row>
    <row r="207" spans="2:65" s="12" customFormat="1" ht="11.25">
      <c r="B207" s="161"/>
      <c r="D207" s="157" t="s">
        <v>303</v>
      </c>
      <c r="E207" s="162" t="s">
        <v>1</v>
      </c>
      <c r="F207" s="163" t="s">
        <v>3305</v>
      </c>
      <c r="H207" s="164">
        <v>143.42399999999998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80</v>
      </c>
      <c r="AY207" s="162" t="s">
        <v>219</v>
      </c>
    </row>
    <row r="208" spans="2:65" s="12" customFormat="1" ht="22.5">
      <c r="B208" s="161"/>
      <c r="D208" s="157" t="s">
        <v>303</v>
      </c>
      <c r="E208" s="162" t="s">
        <v>1</v>
      </c>
      <c r="F208" s="163" t="s">
        <v>3306</v>
      </c>
      <c r="H208" s="164">
        <v>21.6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80</v>
      </c>
      <c r="AY208" s="162" t="s">
        <v>219</v>
      </c>
    </row>
    <row r="209" spans="2:65" s="12" customFormat="1" ht="11.25">
      <c r="B209" s="161"/>
      <c r="D209" s="157" t="s">
        <v>303</v>
      </c>
      <c r="E209" s="162" t="s">
        <v>1</v>
      </c>
      <c r="F209" s="163" t="s">
        <v>3307</v>
      </c>
      <c r="H209" s="164">
        <v>-5.4</v>
      </c>
      <c r="I209" s="165"/>
      <c r="J209" s="165"/>
      <c r="M209" s="161"/>
      <c r="N209" s="166"/>
      <c r="X209" s="167"/>
      <c r="AT209" s="162" t="s">
        <v>303</v>
      </c>
      <c r="AU209" s="162" t="s">
        <v>93</v>
      </c>
      <c r="AV209" s="12" t="s">
        <v>93</v>
      </c>
      <c r="AW209" s="12" t="s">
        <v>5</v>
      </c>
      <c r="AX209" s="12" t="s">
        <v>80</v>
      </c>
      <c r="AY209" s="162" t="s">
        <v>219</v>
      </c>
    </row>
    <row r="210" spans="2:65" s="13" customFormat="1" ht="11.25">
      <c r="B210" s="171"/>
      <c r="D210" s="157" t="s">
        <v>303</v>
      </c>
      <c r="E210" s="172" t="s">
        <v>1</v>
      </c>
      <c r="F210" s="173" t="s">
        <v>362</v>
      </c>
      <c r="H210" s="174">
        <v>159.62399999999997</v>
      </c>
      <c r="I210" s="175"/>
      <c r="J210" s="175"/>
      <c r="M210" s="171"/>
      <c r="N210" s="176"/>
      <c r="X210" s="177"/>
      <c r="AT210" s="172" t="s">
        <v>303</v>
      </c>
      <c r="AU210" s="172" t="s">
        <v>93</v>
      </c>
      <c r="AV210" s="13" t="s">
        <v>158</v>
      </c>
      <c r="AW210" s="13" t="s">
        <v>4</v>
      </c>
      <c r="AX210" s="13" t="s">
        <v>87</v>
      </c>
      <c r="AY210" s="172" t="s">
        <v>219</v>
      </c>
    </row>
    <row r="211" spans="2:65" s="1" customFormat="1" ht="33" customHeight="1">
      <c r="B211" s="30"/>
      <c r="C211" s="142" t="s">
        <v>464</v>
      </c>
      <c r="D211" s="142" t="s">
        <v>220</v>
      </c>
      <c r="E211" s="143" t="s">
        <v>534</v>
      </c>
      <c r="F211" s="144" t="s">
        <v>535</v>
      </c>
      <c r="G211" s="145" t="s">
        <v>398</v>
      </c>
      <c r="H211" s="146">
        <v>17.736000000000001</v>
      </c>
      <c r="I211" s="147"/>
      <c r="J211" s="147"/>
      <c r="K211" s="148">
        <f>ROUND(P211*H211,2)</f>
        <v>0</v>
      </c>
      <c r="L211" s="149"/>
      <c r="M211" s="30"/>
      <c r="N211" s="150" t="s">
        <v>1</v>
      </c>
      <c r="O211" s="151" t="s">
        <v>43</v>
      </c>
      <c r="P211" s="152">
        <f>I211+J211</f>
        <v>0</v>
      </c>
      <c r="Q211" s="152">
        <f>ROUND(I211*H211,2)</f>
        <v>0</v>
      </c>
      <c r="R211" s="152">
        <f>ROUND(J211*H211,2)</f>
        <v>0</v>
      </c>
      <c r="T211" s="153">
        <f>S211*H211</f>
        <v>0</v>
      </c>
      <c r="U211" s="153">
        <v>0</v>
      </c>
      <c r="V211" s="153">
        <f>U211*H211</f>
        <v>0</v>
      </c>
      <c r="W211" s="153">
        <v>0</v>
      </c>
      <c r="X211" s="154">
        <f>W211*H211</f>
        <v>0</v>
      </c>
      <c r="AR211" s="155" t="s">
        <v>158</v>
      </c>
      <c r="AT211" s="155" t="s">
        <v>220</v>
      </c>
      <c r="AU211" s="155" t="s">
        <v>93</v>
      </c>
      <c r="AY211" s="15" t="s">
        <v>219</v>
      </c>
      <c r="BE211" s="156">
        <f>IF(O211="základní",K211,0)</f>
        <v>0</v>
      </c>
      <c r="BF211" s="156">
        <f>IF(O211="snížená",K211,0)</f>
        <v>0</v>
      </c>
      <c r="BG211" s="156">
        <f>IF(O211="zákl. přenesená",K211,0)</f>
        <v>0</v>
      </c>
      <c r="BH211" s="156">
        <f>IF(O211="sníž. přenesená",K211,0)</f>
        <v>0</v>
      </c>
      <c r="BI211" s="156">
        <f>IF(O211="nulová",K211,0)</f>
        <v>0</v>
      </c>
      <c r="BJ211" s="15" t="s">
        <v>87</v>
      </c>
      <c r="BK211" s="156">
        <f>ROUND(P211*H211,2)</f>
        <v>0</v>
      </c>
      <c r="BL211" s="15" t="s">
        <v>158</v>
      </c>
      <c r="BM211" s="155" t="s">
        <v>3313</v>
      </c>
    </row>
    <row r="212" spans="2:65" s="1" customFormat="1" ht="39">
      <c r="B212" s="30"/>
      <c r="D212" s="157" t="s">
        <v>226</v>
      </c>
      <c r="F212" s="158" t="s">
        <v>537</v>
      </c>
      <c r="I212" s="159"/>
      <c r="J212" s="159"/>
      <c r="M212" s="30"/>
      <c r="N212" s="160"/>
      <c r="X212" s="54"/>
      <c r="AT212" s="15" t="s">
        <v>226</v>
      </c>
      <c r="AU212" s="15" t="s">
        <v>93</v>
      </c>
    </row>
    <row r="213" spans="2:65" s="12" customFormat="1" ht="11.25">
      <c r="B213" s="161"/>
      <c r="D213" s="157" t="s">
        <v>303</v>
      </c>
      <c r="E213" s="162" t="s">
        <v>1</v>
      </c>
      <c r="F213" s="163" t="s">
        <v>3309</v>
      </c>
      <c r="H213" s="164">
        <v>15.936</v>
      </c>
      <c r="I213" s="165"/>
      <c r="J213" s="165"/>
      <c r="M213" s="161"/>
      <c r="N213" s="166"/>
      <c r="X213" s="167"/>
      <c r="AT213" s="162" t="s">
        <v>303</v>
      </c>
      <c r="AU213" s="162" t="s">
        <v>93</v>
      </c>
      <c r="AV213" s="12" t="s">
        <v>93</v>
      </c>
      <c r="AW213" s="12" t="s">
        <v>5</v>
      </c>
      <c r="AX213" s="12" t="s">
        <v>80</v>
      </c>
      <c r="AY213" s="162" t="s">
        <v>219</v>
      </c>
    </row>
    <row r="214" spans="2:65" s="12" customFormat="1" ht="22.5">
      <c r="B214" s="161"/>
      <c r="D214" s="157" t="s">
        <v>303</v>
      </c>
      <c r="E214" s="162" t="s">
        <v>1</v>
      </c>
      <c r="F214" s="163" t="s">
        <v>3310</v>
      </c>
      <c r="H214" s="164">
        <v>2.4000000000000004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80</v>
      </c>
      <c r="AY214" s="162" t="s">
        <v>219</v>
      </c>
    </row>
    <row r="215" spans="2:65" s="12" customFormat="1" ht="11.25">
      <c r="B215" s="161"/>
      <c r="D215" s="157" t="s">
        <v>303</v>
      </c>
      <c r="E215" s="162" t="s">
        <v>1</v>
      </c>
      <c r="F215" s="163" t="s">
        <v>3311</v>
      </c>
      <c r="H215" s="164">
        <v>-0.60000000000000009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80</v>
      </c>
      <c r="AY215" s="162" t="s">
        <v>219</v>
      </c>
    </row>
    <row r="216" spans="2:65" s="13" customFormat="1" ht="11.25">
      <c r="B216" s="171"/>
      <c r="D216" s="157" t="s">
        <v>303</v>
      </c>
      <c r="E216" s="172" t="s">
        <v>1</v>
      </c>
      <c r="F216" s="173" t="s">
        <v>362</v>
      </c>
      <c r="H216" s="174">
        <v>17.735999999999997</v>
      </c>
      <c r="I216" s="175"/>
      <c r="J216" s="175"/>
      <c r="M216" s="171"/>
      <c r="N216" s="176"/>
      <c r="X216" s="177"/>
      <c r="AT216" s="172" t="s">
        <v>303</v>
      </c>
      <c r="AU216" s="172" t="s">
        <v>93</v>
      </c>
      <c r="AV216" s="13" t="s">
        <v>158</v>
      </c>
      <c r="AW216" s="13" t="s">
        <v>4</v>
      </c>
      <c r="AX216" s="13" t="s">
        <v>87</v>
      </c>
      <c r="AY216" s="172" t="s">
        <v>219</v>
      </c>
    </row>
    <row r="217" spans="2:65" s="1" customFormat="1" ht="37.9" customHeight="1">
      <c r="B217" s="30"/>
      <c r="C217" s="142" t="s">
        <v>470</v>
      </c>
      <c r="D217" s="142" t="s">
        <v>220</v>
      </c>
      <c r="E217" s="143" t="s">
        <v>539</v>
      </c>
      <c r="F217" s="144" t="s">
        <v>540</v>
      </c>
      <c r="G217" s="145" t="s">
        <v>398</v>
      </c>
      <c r="H217" s="146">
        <v>53.841999999999999</v>
      </c>
      <c r="I217" s="147"/>
      <c r="J217" s="147"/>
      <c r="K217" s="148">
        <f>ROUND(P217*H217,2)</f>
        <v>0</v>
      </c>
      <c r="L217" s="149"/>
      <c r="M217" s="30"/>
      <c r="N217" s="150" t="s">
        <v>1</v>
      </c>
      <c r="O217" s="151" t="s">
        <v>43</v>
      </c>
      <c r="P217" s="152">
        <f>I217+J217</f>
        <v>0</v>
      </c>
      <c r="Q217" s="152">
        <f>ROUND(I217*H217,2)</f>
        <v>0</v>
      </c>
      <c r="R217" s="152">
        <f>ROUND(J217*H217,2)</f>
        <v>0</v>
      </c>
      <c r="T217" s="153">
        <f>S217*H217</f>
        <v>0</v>
      </c>
      <c r="U217" s="153">
        <v>0</v>
      </c>
      <c r="V217" s="153">
        <f>U217*H217</f>
        <v>0</v>
      </c>
      <c r="W217" s="153">
        <v>0</v>
      </c>
      <c r="X217" s="154">
        <f>W217*H217</f>
        <v>0</v>
      </c>
      <c r="AR217" s="155" t="s">
        <v>158</v>
      </c>
      <c r="AT217" s="155" t="s">
        <v>220</v>
      </c>
      <c r="AU217" s="155" t="s">
        <v>93</v>
      </c>
      <c r="AY217" s="15" t="s">
        <v>219</v>
      </c>
      <c r="BE217" s="156">
        <f>IF(O217="základní",K217,0)</f>
        <v>0</v>
      </c>
      <c r="BF217" s="156">
        <f>IF(O217="snížená",K217,0)</f>
        <v>0</v>
      </c>
      <c r="BG217" s="156">
        <f>IF(O217="zákl. přenesená",K217,0)</f>
        <v>0</v>
      </c>
      <c r="BH217" s="156">
        <f>IF(O217="sníž. přenesená",K217,0)</f>
        <v>0</v>
      </c>
      <c r="BI217" s="156">
        <f>IF(O217="nulová",K217,0)</f>
        <v>0</v>
      </c>
      <c r="BJ217" s="15" t="s">
        <v>87</v>
      </c>
      <c r="BK217" s="156">
        <f>ROUND(P217*H217,2)</f>
        <v>0</v>
      </c>
      <c r="BL217" s="15" t="s">
        <v>158</v>
      </c>
      <c r="BM217" s="155" t="s">
        <v>3314</v>
      </c>
    </row>
    <row r="218" spans="2:65" s="1" customFormat="1" ht="39">
      <c r="B218" s="30"/>
      <c r="D218" s="157" t="s">
        <v>226</v>
      </c>
      <c r="F218" s="158" t="s">
        <v>542</v>
      </c>
      <c r="I218" s="159"/>
      <c r="J218" s="159"/>
      <c r="M218" s="30"/>
      <c r="N218" s="160"/>
      <c r="X218" s="54"/>
      <c r="AT218" s="15" t="s">
        <v>226</v>
      </c>
      <c r="AU218" s="15" t="s">
        <v>93</v>
      </c>
    </row>
    <row r="219" spans="2:65" s="12" customFormat="1" ht="11.25">
      <c r="B219" s="161"/>
      <c r="D219" s="157" t="s">
        <v>303</v>
      </c>
      <c r="E219" s="162" t="s">
        <v>1</v>
      </c>
      <c r="F219" s="163" t="s">
        <v>3315</v>
      </c>
      <c r="H219" s="164">
        <v>53.841999999999999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87</v>
      </c>
      <c r="AY219" s="162" t="s">
        <v>219</v>
      </c>
    </row>
    <row r="220" spans="2:65" s="1" customFormat="1" ht="37.9" customHeight="1">
      <c r="B220" s="30"/>
      <c r="C220" s="142" t="s">
        <v>474</v>
      </c>
      <c r="D220" s="142" t="s">
        <v>220</v>
      </c>
      <c r="E220" s="143" t="s">
        <v>545</v>
      </c>
      <c r="F220" s="144" t="s">
        <v>546</v>
      </c>
      <c r="G220" s="145" t="s">
        <v>398</v>
      </c>
      <c r="H220" s="146">
        <v>8.8680000000000003</v>
      </c>
      <c r="I220" s="147"/>
      <c r="J220" s="147"/>
      <c r="K220" s="148">
        <f>ROUND(P220*H220,2)</f>
        <v>0</v>
      </c>
      <c r="L220" s="149"/>
      <c r="M220" s="30"/>
      <c r="N220" s="150" t="s">
        <v>1</v>
      </c>
      <c r="O220" s="151" t="s">
        <v>43</v>
      </c>
      <c r="P220" s="152">
        <f>I220+J220</f>
        <v>0</v>
      </c>
      <c r="Q220" s="152">
        <f>ROUND(I220*H220,2)</f>
        <v>0</v>
      </c>
      <c r="R220" s="152">
        <f>ROUND(J220*H220,2)</f>
        <v>0</v>
      </c>
      <c r="T220" s="153">
        <f>S220*H220</f>
        <v>0</v>
      </c>
      <c r="U220" s="153">
        <v>0</v>
      </c>
      <c r="V220" s="153">
        <f>U220*H220</f>
        <v>0</v>
      </c>
      <c r="W220" s="153">
        <v>0</v>
      </c>
      <c r="X220" s="154">
        <f>W220*H220</f>
        <v>0</v>
      </c>
      <c r="AR220" s="155" t="s">
        <v>158</v>
      </c>
      <c r="AT220" s="155" t="s">
        <v>220</v>
      </c>
      <c r="AU220" s="155" t="s">
        <v>93</v>
      </c>
      <c r="AY220" s="15" t="s">
        <v>219</v>
      </c>
      <c r="BE220" s="156">
        <f>IF(O220="základní",K220,0)</f>
        <v>0</v>
      </c>
      <c r="BF220" s="156">
        <f>IF(O220="snížená",K220,0)</f>
        <v>0</v>
      </c>
      <c r="BG220" s="156">
        <f>IF(O220="zákl. přenesená",K220,0)</f>
        <v>0</v>
      </c>
      <c r="BH220" s="156">
        <f>IF(O220="sníž. přenesená",K220,0)</f>
        <v>0</v>
      </c>
      <c r="BI220" s="156">
        <f>IF(O220="nulová",K220,0)</f>
        <v>0</v>
      </c>
      <c r="BJ220" s="15" t="s">
        <v>87</v>
      </c>
      <c r="BK220" s="156">
        <f>ROUND(P220*H220,2)</f>
        <v>0</v>
      </c>
      <c r="BL220" s="15" t="s">
        <v>158</v>
      </c>
      <c r="BM220" s="155" t="s">
        <v>3316</v>
      </c>
    </row>
    <row r="221" spans="2:65" s="1" customFormat="1" ht="39">
      <c r="B221" s="30"/>
      <c r="D221" s="157" t="s">
        <v>226</v>
      </c>
      <c r="F221" s="158" t="s">
        <v>548</v>
      </c>
      <c r="I221" s="159"/>
      <c r="J221" s="159"/>
      <c r="M221" s="30"/>
      <c r="N221" s="160"/>
      <c r="X221" s="54"/>
      <c r="AT221" s="15" t="s">
        <v>226</v>
      </c>
      <c r="AU221" s="15" t="s">
        <v>93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3317</v>
      </c>
      <c r="H222" s="164">
        <v>7.968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2" customFormat="1" ht="22.5">
      <c r="B223" s="161"/>
      <c r="D223" s="157" t="s">
        <v>303</v>
      </c>
      <c r="E223" s="162" t="s">
        <v>1</v>
      </c>
      <c r="F223" s="163" t="s">
        <v>3318</v>
      </c>
      <c r="H223" s="164">
        <v>1.2000000000000002</v>
      </c>
      <c r="I223" s="165"/>
      <c r="J223" s="165"/>
      <c r="M223" s="161"/>
      <c r="N223" s="166"/>
      <c r="X223" s="167"/>
      <c r="AT223" s="162" t="s">
        <v>303</v>
      </c>
      <c r="AU223" s="162" t="s">
        <v>93</v>
      </c>
      <c r="AV223" s="12" t="s">
        <v>93</v>
      </c>
      <c r="AW223" s="12" t="s">
        <v>5</v>
      </c>
      <c r="AX223" s="12" t="s">
        <v>80</v>
      </c>
      <c r="AY223" s="162" t="s">
        <v>219</v>
      </c>
    </row>
    <row r="224" spans="2:65" s="12" customFormat="1" ht="11.25">
      <c r="B224" s="161"/>
      <c r="D224" s="157" t="s">
        <v>303</v>
      </c>
      <c r="E224" s="162" t="s">
        <v>1</v>
      </c>
      <c r="F224" s="163" t="s">
        <v>3319</v>
      </c>
      <c r="H224" s="164">
        <v>-0.30000000000000004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80</v>
      </c>
      <c r="AY224" s="162" t="s">
        <v>219</v>
      </c>
    </row>
    <row r="225" spans="2:65" s="13" customFormat="1" ht="11.25">
      <c r="B225" s="171"/>
      <c r="D225" s="157" t="s">
        <v>303</v>
      </c>
      <c r="E225" s="172" t="s">
        <v>1</v>
      </c>
      <c r="F225" s="173" t="s">
        <v>362</v>
      </c>
      <c r="H225" s="174">
        <v>8.8679999999999986</v>
      </c>
      <c r="I225" s="175"/>
      <c r="J225" s="175"/>
      <c r="M225" s="171"/>
      <c r="N225" s="176"/>
      <c r="X225" s="177"/>
      <c r="AT225" s="172" t="s">
        <v>303</v>
      </c>
      <c r="AU225" s="172" t="s">
        <v>93</v>
      </c>
      <c r="AV225" s="13" t="s">
        <v>158</v>
      </c>
      <c r="AW225" s="13" t="s">
        <v>4</v>
      </c>
      <c r="AX225" s="13" t="s">
        <v>87</v>
      </c>
      <c r="AY225" s="172" t="s">
        <v>219</v>
      </c>
    </row>
    <row r="226" spans="2:65" s="1" customFormat="1" ht="24.2" customHeight="1">
      <c r="B226" s="30"/>
      <c r="C226" s="142" t="s">
        <v>480</v>
      </c>
      <c r="D226" s="142" t="s">
        <v>220</v>
      </c>
      <c r="E226" s="143" t="s">
        <v>1043</v>
      </c>
      <c r="F226" s="144" t="s">
        <v>1044</v>
      </c>
      <c r="G226" s="145" t="s">
        <v>398</v>
      </c>
      <c r="H226" s="146">
        <v>159.624</v>
      </c>
      <c r="I226" s="147"/>
      <c r="J226" s="147"/>
      <c r="K226" s="148">
        <f>ROUND(P226*H226,2)</f>
        <v>0</v>
      </c>
      <c r="L226" s="149"/>
      <c r="M226" s="30"/>
      <c r="N226" s="150" t="s">
        <v>1</v>
      </c>
      <c r="O226" s="151" t="s">
        <v>43</v>
      </c>
      <c r="P226" s="152">
        <f>I226+J226</f>
        <v>0</v>
      </c>
      <c r="Q226" s="152">
        <f>ROUND(I226*H226,2)</f>
        <v>0</v>
      </c>
      <c r="R226" s="152">
        <f>ROUND(J226*H226,2)</f>
        <v>0</v>
      </c>
      <c r="T226" s="153">
        <f>S226*H226</f>
        <v>0</v>
      </c>
      <c r="U226" s="153">
        <v>0</v>
      </c>
      <c r="V226" s="153">
        <f>U226*H226</f>
        <v>0</v>
      </c>
      <c r="W226" s="153">
        <v>0</v>
      </c>
      <c r="X226" s="154">
        <f>W226*H226</f>
        <v>0</v>
      </c>
      <c r="AR226" s="155" t="s">
        <v>158</v>
      </c>
      <c r="AT226" s="155" t="s">
        <v>220</v>
      </c>
      <c r="AU226" s="155" t="s">
        <v>93</v>
      </c>
      <c r="AY226" s="15" t="s">
        <v>219</v>
      </c>
      <c r="BE226" s="156">
        <f>IF(O226="základní",K226,0)</f>
        <v>0</v>
      </c>
      <c r="BF226" s="156">
        <f>IF(O226="snížená",K226,0)</f>
        <v>0</v>
      </c>
      <c r="BG226" s="156">
        <f>IF(O226="zákl. přenesená",K226,0)</f>
        <v>0</v>
      </c>
      <c r="BH226" s="156">
        <f>IF(O226="sníž. přenesená",K226,0)</f>
        <v>0</v>
      </c>
      <c r="BI226" s="156">
        <f>IF(O226="nulová",K226,0)</f>
        <v>0</v>
      </c>
      <c r="BJ226" s="15" t="s">
        <v>87</v>
      </c>
      <c r="BK226" s="156">
        <f>ROUND(P226*H226,2)</f>
        <v>0</v>
      </c>
      <c r="BL226" s="15" t="s">
        <v>158</v>
      </c>
      <c r="BM226" s="155" t="s">
        <v>3320</v>
      </c>
    </row>
    <row r="227" spans="2:65" s="1" customFormat="1" ht="29.25">
      <c r="B227" s="30"/>
      <c r="D227" s="157" t="s">
        <v>226</v>
      </c>
      <c r="F227" s="158" t="s">
        <v>1046</v>
      </c>
      <c r="I227" s="159"/>
      <c r="J227" s="159"/>
      <c r="M227" s="30"/>
      <c r="N227" s="160"/>
      <c r="X227" s="54"/>
      <c r="AT227" s="15" t="s">
        <v>226</v>
      </c>
      <c r="AU227" s="15" t="s">
        <v>93</v>
      </c>
    </row>
    <row r="228" spans="2:65" s="12" customFormat="1" ht="11.25">
      <c r="B228" s="161"/>
      <c r="D228" s="157" t="s">
        <v>303</v>
      </c>
      <c r="E228" s="162" t="s">
        <v>1</v>
      </c>
      <c r="F228" s="163" t="s">
        <v>3305</v>
      </c>
      <c r="H228" s="164">
        <v>143.42399999999998</v>
      </c>
      <c r="I228" s="165"/>
      <c r="J228" s="165"/>
      <c r="M228" s="161"/>
      <c r="N228" s="166"/>
      <c r="X228" s="167"/>
      <c r="AT228" s="162" t="s">
        <v>303</v>
      </c>
      <c r="AU228" s="162" t="s">
        <v>93</v>
      </c>
      <c r="AV228" s="12" t="s">
        <v>93</v>
      </c>
      <c r="AW228" s="12" t="s">
        <v>5</v>
      </c>
      <c r="AX228" s="12" t="s">
        <v>80</v>
      </c>
      <c r="AY228" s="162" t="s">
        <v>219</v>
      </c>
    </row>
    <row r="229" spans="2:65" s="12" customFormat="1" ht="22.5">
      <c r="B229" s="161"/>
      <c r="D229" s="157" t="s">
        <v>303</v>
      </c>
      <c r="E229" s="162" t="s">
        <v>1</v>
      </c>
      <c r="F229" s="163" t="s">
        <v>3306</v>
      </c>
      <c r="H229" s="164">
        <v>21.6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80</v>
      </c>
      <c r="AY229" s="162" t="s">
        <v>219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3307</v>
      </c>
      <c r="H230" s="164">
        <v>-5.4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80</v>
      </c>
      <c r="AY230" s="162" t="s">
        <v>219</v>
      </c>
    </row>
    <row r="231" spans="2:65" s="13" customFormat="1" ht="11.25">
      <c r="B231" s="171"/>
      <c r="D231" s="157" t="s">
        <v>303</v>
      </c>
      <c r="E231" s="172" t="s">
        <v>1</v>
      </c>
      <c r="F231" s="173" t="s">
        <v>362</v>
      </c>
      <c r="H231" s="174">
        <v>159.62399999999997</v>
      </c>
      <c r="I231" s="175"/>
      <c r="J231" s="175"/>
      <c r="M231" s="171"/>
      <c r="N231" s="176"/>
      <c r="X231" s="177"/>
      <c r="AT231" s="172" t="s">
        <v>303</v>
      </c>
      <c r="AU231" s="172" t="s">
        <v>93</v>
      </c>
      <c r="AV231" s="13" t="s">
        <v>158</v>
      </c>
      <c r="AW231" s="13" t="s">
        <v>4</v>
      </c>
      <c r="AX231" s="13" t="s">
        <v>87</v>
      </c>
      <c r="AY231" s="172" t="s">
        <v>219</v>
      </c>
    </row>
    <row r="232" spans="2:65" s="1" customFormat="1" ht="24.2" customHeight="1">
      <c r="B232" s="30"/>
      <c r="C232" s="142" t="s">
        <v>485</v>
      </c>
      <c r="D232" s="142" t="s">
        <v>220</v>
      </c>
      <c r="E232" s="143" t="s">
        <v>550</v>
      </c>
      <c r="F232" s="144" t="s">
        <v>551</v>
      </c>
      <c r="G232" s="145" t="s">
        <v>398</v>
      </c>
      <c r="H232" s="146">
        <v>17.736000000000001</v>
      </c>
      <c r="I232" s="147"/>
      <c r="J232" s="147"/>
      <c r="K232" s="148">
        <f>ROUND(P232*H232,2)</f>
        <v>0</v>
      </c>
      <c r="L232" s="149"/>
      <c r="M232" s="30"/>
      <c r="N232" s="150" t="s">
        <v>1</v>
      </c>
      <c r="O232" s="151" t="s">
        <v>43</v>
      </c>
      <c r="P232" s="152">
        <f>I232+J232</f>
        <v>0</v>
      </c>
      <c r="Q232" s="152">
        <f>ROUND(I232*H232,2)</f>
        <v>0</v>
      </c>
      <c r="R232" s="152">
        <f>ROUND(J232*H232,2)</f>
        <v>0</v>
      </c>
      <c r="T232" s="153">
        <f>S232*H232</f>
        <v>0</v>
      </c>
      <c r="U232" s="153">
        <v>0</v>
      </c>
      <c r="V232" s="153">
        <f>U232*H232</f>
        <v>0</v>
      </c>
      <c r="W232" s="153">
        <v>0</v>
      </c>
      <c r="X232" s="154">
        <f>W232*H232</f>
        <v>0</v>
      </c>
      <c r="AR232" s="155" t="s">
        <v>158</v>
      </c>
      <c r="AT232" s="155" t="s">
        <v>220</v>
      </c>
      <c r="AU232" s="155" t="s">
        <v>93</v>
      </c>
      <c r="AY232" s="15" t="s">
        <v>219</v>
      </c>
      <c r="BE232" s="156">
        <f>IF(O232="základní",K232,0)</f>
        <v>0</v>
      </c>
      <c r="BF232" s="156">
        <f>IF(O232="snížená",K232,0)</f>
        <v>0</v>
      </c>
      <c r="BG232" s="156">
        <f>IF(O232="zákl. přenesená",K232,0)</f>
        <v>0</v>
      </c>
      <c r="BH232" s="156">
        <f>IF(O232="sníž. přenesená",K232,0)</f>
        <v>0</v>
      </c>
      <c r="BI232" s="156">
        <f>IF(O232="nulová",K232,0)</f>
        <v>0</v>
      </c>
      <c r="BJ232" s="15" t="s">
        <v>87</v>
      </c>
      <c r="BK232" s="156">
        <f>ROUND(P232*H232,2)</f>
        <v>0</v>
      </c>
      <c r="BL232" s="15" t="s">
        <v>158</v>
      </c>
      <c r="BM232" s="155" t="s">
        <v>3321</v>
      </c>
    </row>
    <row r="233" spans="2:65" s="1" customFormat="1" ht="29.25">
      <c r="B233" s="30"/>
      <c r="D233" s="157" t="s">
        <v>226</v>
      </c>
      <c r="F233" s="158" t="s">
        <v>553</v>
      </c>
      <c r="I233" s="159"/>
      <c r="J233" s="159"/>
      <c r="M233" s="30"/>
      <c r="N233" s="160"/>
      <c r="X233" s="54"/>
      <c r="AT233" s="15" t="s">
        <v>226</v>
      </c>
      <c r="AU233" s="15" t="s">
        <v>93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3309</v>
      </c>
      <c r="H234" s="164">
        <v>15.936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2" customFormat="1" ht="22.5">
      <c r="B235" s="161"/>
      <c r="D235" s="157" t="s">
        <v>303</v>
      </c>
      <c r="E235" s="162" t="s">
        <v>1</v>
      </c>
      <c r="F235" s="163" t="s">
        <v>3310</v>
      </c>
      <c r="H235" s="164">
        <v>2.4000000000000004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2" customFormat="1" ht="11.25">
      <c r="B236" s="161"/>
      <c r="D236" s="157" t="s">
        <v>303</v>
      </c>
      <c r="E236" s="162" t="s">
        <v>1</v>
      </c>
      <c r="F236" s="163" t="s">
        <v>3311</v>
      </c>
      <c r="H236" s="164">
        <v>-0.60000000000000009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80</v>
      </c>
      <c r="AY236" s="162" t="s">
        <v>219</v>
      </c>
    </row>
    <row r="237" spans="2:65" s="13" customFormat="1" ht="11.25">
      <c r="B237" s="171"/>
      <c r="D237" s="157" t="s">
        <v>303</v>
      </c>
      <c r="E237" s="172" t="s">
        <v>1</v>
      </c>
      <c r="F237" s="173" t="s">
        <v>362</v>
      </c>
      <c r="H237" s="174">
        <v>17.735999999999997</v>
      </c>
      <c r="I237" s="175"/>
      <c r="J237" s="175"/>
      <c r="M237" s="171"/>
      <c r="N237" s="176"/>
      <c r="X237" s="177"/>
      <c r="AT237" s="172" t="s">
        <v>303</v>
      </c>
      <c r="AU237" s="172" t="s">
        <v>93</v>
      </c>
      <c r="AV237" s="13" t="s">
        <v>158</v>
      </c>
      <c r="AW237" s="13" t="s">
        <v>4</v>
      </c>
      <c r="AX237" s="13" t="s">
        <v>87</v>
      </c>
      <c r="AY237" s="172" t="s">
        <v>219</v>
      </c>
    </row>
    <row r="238" spans="2:65" s="1" customFormat="1" ht="16.5" customHeight="1">
      <c r="B238" s="30"/>
      <c r="C238" s="142" t="s">
        <v>491</v>
      </c>
      <c r="D238" s="142" t="s">
        <v>220</v>
      </c>
      <c r="E238" s="143" t="s">
        <v>556</v>
      </c>
      <c r="F238" s="144" t="s">
        <v>557</v>
      </c>
      <c r="G238" s="145" t="s">
        <v>398</v>
      </c>
      <c r="H238" s="146">
        <v>62.71</v>
      </c>
      <c r="I238" s="147"/>
      <c r="J238" s="147"/>
      <c r="K238" s="148">
        <f>ROUND(P238*H238,2)</f>
        <v>0</v>
      </c>
      <c r="L238" s="149"/>
      <c r="M238" s="30"/>
      <c r="N238" s="150" t="s">
        <v>1</v>
      </c>
      <c r="O238" s="151" t="s">
        <v>43</v>
      </c>
      <c r="P238" s="152">
        <f>I238+J238</f>
        <v>0</v>
      </c>
      <c r="Q238" s="152">
        <f>ROUND(I238*H238,2)</f>
        <v>0</v>
      </c>
      <c r="R238" s="152">
        <f>ROUND(J238*H238,2)</f>
        <v>0</v>
      </c>
      <c r="T238" s="153">
        <f>S238*H238</f>
        <v>0</v>
      </c>
      <c r="U238" s="153">
        <v>0</v>
      </c>
      <c r="V238" s="153">
        <f>U238*H238</f>
        <v>0</v>
      </c>
      <c r="W238" s="153">
        <v>0</v>
      </c>
      <c r="X238" s="154">
        <f>W238*H238</f>
        <v>0</v>
      </c>
      <c r="AR238" s="155" t="s">
        <v>158</v>
      </c>
      <c r="AT238" s="155" t="s">
        <v>220</v>
      </c>
      <c r="AU238" s="155" t="s">
        <v>93</v>
      </c>
      <c r="AY238" s="15" t="s">
        <v>219</v>
      </c>
      <c r="BE238" s="156">
        <f>IF(O238="základní",K238,0)</f>
        <v>0</v>
      </c>
      <c r="BF238" s="156">
        <f>IF(O238="snížená",K238,0)</f>
        <v>0</v>
      </c>
      <c r="BG238" s="156">
        <f>IF(O238="zákl. přenesená",K238,0)</f>
        <v>0</v>
      </c>
      <c r="BH238" s="156">
        <f>IF(O238="sníž. přenesená",K238,0)</f>
        <v>0</v>
      </c>
      <c r="BI238" s="156">
        <f>IF(O238="nulová",K238,0)</f>
        <v>0</v>
      </c>
      <c r="BJ238" s="15" t="s">
        <v>87</v>
      </c>
      <c r="BK238" s="156">
        <f>ROUND(P238*H238,2)</f>
        <v>0</v>
      </c>
      <c r="BL238" s="15" t="s">
        <v>158</v>
      </c>
      <c r="BM238" s="155" t="s">
        <v>3322</v>
      </c>
    </row>
    <row r="239" spans="2:65" s="1" customFormat="1" ht="19.5">
      <c r="B239" s="30"/>
      <c r="D239" s="157" t="s">
        <v>226</v>
      </c>
      <c r="F239" s="158" t="s">
        <v>559</v>
      </c>
      <c r="I239" s="159"/>
      <c r="J239" s="159"/>
      <c r="M239" s="30"/>
      <c r="N239" s="160"/>
      <c r="X239" s="54"/>
      <c r="AT239" s="15" t="s">
        <v>226</v>
      </c>
      <c r="AU239" s="15" t="s">
        <v>93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3323</v>
      </c>
      <c r="H240" s="164">
        <v>62.710456000000001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87</v>
      </c>
      <c r="AY240" s="162" t="s">
        <v>219</v>
      </c>
    </row>
    <row r="241" spans="2:65" s="1" customFormat="1" ht="33" customHeight="1">
      <c r="B241" s="30"/>
      <c r="C241" s="142" t="s">
        <v>496</v>
      </c>
      <c r="D241" s="142" t="s">
        <v>220</v>
      </c>
      <c r="E241" s="143" t="s">
        <v>563</v>
      </c>
      <c r="F241" s="144" t="s">
        <v>564</v>
      </c>
      <c r="G241" s="145" t="s">
        <v>565</v>
      </c>
      <c r="H241" s="146">
        <v>125.42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</v>
      </c>
      <c r="V241" s="153">
        <f>U241*H241</f>
        <v>0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3324</v>
      </c>
    </row>
    <row r="242" spans="2:65" s="1" customFormat="1" ht="29.25">
      <c r="B242" s="30"/>
      <c r="D242" s="157" t="s">
        <v>226</v>
      </c>
      <c r="F242" s="158" t="s">
        <v>567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3325</v>
      </c>
      <c r="H243" s="164">
        <v>125.42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87</v>
      </c>
      <c r="AY243" s="162" t="s">
        <v>219</v>
      </c>
    </row>
    <row r="244" spans="2:65" s="1" customFormat="1" ht="24.2" customHeight="1">
      <c r="B244" s="30"/>
      <c r="C244" s="142" t="s">
        <v>502</v>
      </c>
      <c r="D244" s="142" t="s">
        <v>220</v>
      </c>
      <c r="E244" s="143" t="s">
        <v>570</v>
      </c>
      <c r="F244" s="144" t="s">
        <v>571</v>
      </c>
      <c r="G244" s="145" t="s">
        <v>398</v>
      </c>
      <c r="H244" s="146">
        <v>51.033999999999999</v>
      </c>
      <c r="I244" s="147"/>
      <c r="J244" s="147"/>
      <c r="K244" s="148">
        <f>ROUND(P244*H244,2)</f>
        <v>0</v>
      </c>
      <c r="L244" s="149"/>
      <c r="M244" s="30"/>
      <c r="N244" s="150" t="s">
        <v>1</v>
      </c>
      <c r="O244" s="151" t="s">
        <v>43</v>
      </c>
      <c r="P244" s="152">
        <f>I244+J244</f>
        <v>0</v>
      </c>
      <c r="Q244" s="152">
        <f>ROUND(I244*H244,2)</f>
        <v>0</v>
      </c>
      <c r="R244" s="152">
        <f>ROUND(J244*H244,2)</f>
        <v>0</v>
      </c>
      <c r="T244" s="153">
        <f>S244*H244</f>
        <v>0</v>
      </c>
      <c r="U244" s="153">
        <v>0</v>
      </c>
      <c r="V244" s="153">
        <f>U244*H244</f>
        <v>0</v>
      </c>
      <c r="W244" s="153">
        <v>0</v>
      </c>
      <c r="X244" s="154">
        <f>W244*H244</f>
        <v>0</v>
      </c>
      <c r="AR244" s="155" t="s">
        <v>158</v>
      </c>
      <c r="AT244" s="155" t="s">
        <v>220</v>
      </c>
      <c r="AU244" s="155" t="s">
        <v>93</v>
      </c>
      <c r="AY244" s="15" t="s">
        <v>219</v>
      </c>
      <c r="BE244" s="156">
        <f>IF(O244="základní",K244,0)</f>
        <v>0</v>
      </c>
      <c r="BF244" s="156">
        <f>IF(O244="snížená",K244,0)</f>
        <v>0</v>
      </c>
      <c r="BG244" s="156">
        <f>IF(O244="zákl. přenesená",K244,0)</f>
        <v>0</v>
      </c>
      <c r="BH244" s="156">
        <f>IF(O244="sníž. přenesená",K244,0)</f>
        <v>0</v>
      </c>
      <c r="BI244" s="156">
        <f>IF(O244="nulová",K244,0)</f>
        <v>0</v>
      </c>
      <c r="BJ244" s="15" t="s">
        <v>87</v>
      </c>
      <c r="BK244" s="156">
        <f>ROUND(P244*H244,2)</f>
        <v>0</v>
      </c>
      <c r="BL244" s="15" t="s">
        <v>158</v>
      </c>
      <c r="BM244" s="155" t="s">
        <v>3326</v>
      </c>
    </row>
    <row r="245" spans="2:65" s="1" customFormat="1" ht="29.25">
      <c r="B245" s="30"/>
      <c r="D245" s="157" t="s">
        <v>226</v>
      </c>
      <c r="F245" s="158" t="s">
        <v>573</v>
      </c>
      <c r="I245" s="159"/>
      <c r="J245" s="159"/>
      <c r="M245" s="30"/>
      <c r="N245" s="160"/>
      <c r="X245" s="54"/>
      <c r="AT245" s="15" t="s">
        <v>226</v>
      </c>
      <c r="AU245" s="15" t="s">
        <v>93</v>
      </c>
    </row>
    <row r="246" spans="2:65" s="12" customFormat="1" ht="22.5">
      <c r="B246" s="161"/>
      <c r="D246" s="157" t="s">
        <v>303</v>
      </c>
      <c r="E246" s="162" t="s">
        <v>1</v>
      </c>
      <c r="F246" s="163" t="s">
        <v>3327</v>
      </c>
      <c r="H246" s="164">
        <v>12</v>
      </c>
      <c r="I246" s="165"/>
      <c r="J246" s="165"/>
      <c r="M246" s="161"/>
      <c r="N246" s="166"/>
      <c r="X246" s="167"/>
      <c r="AT246" s="162" t="s">
        <v>303</v>
      </c>
      <c r="AU246" s="162" t="s">
        <v>93</v>
      </c>
      <c r="AV246" s="12" t="s">
        <v>93</v>
      </c>
      <c r="AW246" s="12" t="s">
        <v>5</v>
      </c>
      <c r="AX246" s="12" t="s">
        <v>80</v>
      </c>
      <c r="AY246" s="162" t="s">
        <v>219</v>
      </c>
    </row>
    <row r="247" spans="2:65" s="12" customFormat="1" ht="11.25">
      <c r="B247" s="161"/>
      <c r="D247" s="157" t="s">
        <v>303</v>
      </c>
      <c r="E247" s="162" t="s">
        <v>1</v>
      </c>
      <c r="F247" s="163" t="s">
        <v>3328</v>
      </c>
      <c r="H247" s="164">
        <v>-9.0000000000000018</v>
      </c>
      <c r="I247" s="165"/>
      <c r="J247" s="165"/>
      <c r="M247" s="161"/>
      <c r="N247" s="166"/>
      <c r="X247" s="167"/>
      <c r="AT247" s="162" t="s">
        <v>303</v>
      </c>
      <c r="AU247" s="162" t="s">
        <v>93</v>
      </c>
      <c r="AV247" s="12" t="s">
        <v>93</v>
      </c>
      <c r="AW247" s="12" t="s">
        <v>5</v>
      </c>
      <c r="AX247" s="12" t="s">
        <v>80</v>
      </c>
      <c r="AY247" s="162" t="s">
        <v>219</v>
      </c>
    </row>
    <row r="248" spans="2:65" s="12" customFormat="1" ht="11.25">
      <c r="B248" s="161"/>
      <c r="D248" s="157" t="s">
        <v>303</v>
      </c>
      <c r="E248" s="162" t="s">
        <v>1</v>
      </c>
      <c r="F248" s="163" t="s">
        <v>3329</v>
      </c>
      <c r="H248" s="164">
        <v>79.679999999999993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80</v>
      </c>
      <c r="AY248" s="162" t="s">
        <v>219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3330</v>
      </c>
      <c r="H249" s="164">
        <v>-31.646084000000002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3" customFormat="1" ht="11.25">
      <c r="B250" s="171"/>
      <c r="D250" s="157" t="s">
        <v>303</v>
      </c>
      <c r="E250" s="172" t="s">
        <v>1</v>
      </c>
      <c r="F250" s="173" t="s">
        <v>362</v>
      </c>
      <c r="H250" s="174">
        <v>51.033915999999991</v>
      </c>
      <c r="I250" s="175"/>
      <c r="J250" s="175"/>
      <c r="M250" s="171"/>
      <c r="N250" s="176"/>
      <c r="X250" s="177"/>
      <c r="AT250" s="172" t="s">
        <v>303</v>
      </c>
      <c r="AU250" s="172" t="s">
        <v>93</v>
      </c>
      <c r="AV250" s="13" t="s">
        <v>158</v>
      </c>
      <c r="AW250" s="13" t="s">
        <v>4</v>
      </c>
      <c r="AX250" s="13" t="s">
        <v>87</v>
      </c>
      <c r="AY250" s="172" t="s">
        <v>219</v>
      </c>
    </row>
    <row r="251" spans="2:65" s="1" customFormat="1" ht="24.2" customHeight="1">
      <c r="B251" s="30"/>
      <c r="C251" s="142" t="s">
        <v>385</v>
      </c>
      <c r="D251" s="142" t="s">
        <v>220</v>
      </c>
      <c r="E251" s="143" t="s">
        <v>580</v>
      </c>
      <c r="F251" s="144" t="s">
        <v>581</v>
      </c>
      <c r="G251" s="145" t="s">
        <v>398</v>
      </c>
      <c r="H251" s="146">
        <v>4.3040000000000003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3331</v>
      </c>
    </row>
    <row r="252" spans="2:65" s="1" customFormat="1" ht="39">
      <c r="B252" s="30"/>
      <c r="D252" s="157" t="s">
        <v>226</v>
      </c>
      <c r="F252" s="158" t="s">
        <v>583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3332</v>
      </c>
      <c r="H253" s="164">
        <v>4.30375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80</v>
      </c>
      <c r="AY253" s="162" t="s">
        <v>219</v>
      </c>
    </row>
    <row r="254" spans="2:65" s="13" customFormat="1" ht="11.25">
      <c r="B254" s="171"/>
      <c r="D254" s="157" t="s">
        <v>303</v>
      </c>
      <c r="E254" s="172" t="s">
        <v>1</v>
      </c>
      <c r="F254" s="173" t="s">
        <v>362</v>
      </c>
      <c r="H254" s="174">
        <v>4.30375</v>
      </c>
      <c r="I254" s="175"/>
      <c r="J254" s="175"/>
      <c r="M254" s="171"/>
      <c r="N254" s="176"/>
      <c r="X254" s="177"/>
      <c r="AT254" s="172" t="s">
        <v>303</v>
      </c>
      <c r="AU254" s="172" t="s">
        <v>93</v>
      </c>
      <c r="AV254" s="13" t="s">
        <v>158</v>
      </c>
      <c r="AW254" s="13" t="s">
        <v>4</v>
      </c>
      <c r="AX254" s="13" t="s">
        <v>87</v>
      </c>
      <c r="AY254" s="172" t="s">
        <v>219</v>
      </c>
    </row>
    <row r="255" spans="2:65" s="1" customFormat="1" ht="24.2" customHeight="1">
      <c r="B255" s="30"/>
      <c r="C255" s="142" t="s">
        <v>512</v>
      </c>
      <c r="D255" s="142" t="s">
        <v>220</v>
      </c>
      <c r="E255" s="143" t="s">
        <v>1060</v>
      </c>
      <c r="F255" s="144" t="s">
        <v>1061</v>
      </c>
      <c r="G255" s="145" t="s">
        <v>353</v>
      </c>
      <c r="H255" s="146">
        <v>11.093999999999999</v>
      </c>
      <c r="I255" s="147"/>
      <c r="J255" s="147"/>
      <c r="K255" s="148">
        <f>ROUND(P255*H255,2)</f>
        <v>0</v>
      </c>
      <c r="L255" s="149"/>
      <c r="M255" s="30"/>
      <c r="N255" s="150" t="s">
        <v>1</v>
      </c>
      <c r="O255" s="151" t="s">
        <v>43</v>
      </c>
      <c r="P255" s="152">
        <f>I255+J255</f>
        <v>0</v>
      </c>
      <c r="Q255" s="152">
        <f>ROUND(I255*H255,2)</f>
        <v>0</v>
      </c>
      <c r="R255" s="152">
        <f>ROUND(J255*H255,2)</f>
        <v>0</v>
      </c>
      <c r="T255" s="153">
        <f>S255*H255</f>
        <v>0</v>
      </c>
      <c r="U255" s="153">
        <v>0</v>
      </c>
      <c r="V255" s="153">
        <f>U255*H255</f>
        <v>0</v>
      </c>
      <c r="W255" s="153">
        <v>0</v>
      </c>
      <c r="X255" s="154">
        <f>W255*H255</f>
        <v>0</v>
      </c>
      <c r="AR255" s="155" t="s">
        <v>158</v>
      </c>
      <c r="AT255" s="155" t="s">
        <v>220</v>
      </c>
      <c r="AU255" s="155" t="s">
        <v>93</v>
      </c>
      <c r="AY255" s="15" t="s">
        <v>219</v>
      </c>
      <c r="BE255" s="156">
        <f>IF(O255="základní",K255,0)</f>
        <v>0</v>
      </c>
      <c r="BF255" s="156">
        <f>IF(O255="snížená",K255,0)</f>
        <v>0</v>
      </c>
      <c r="BG255" s="156">
        <f>IF(O255="zákl. přenesená",K255,0)</f>
        <v>0</v>
      </c>
      <c r="BH255" s="156">
        <f>IF(O255="sníž. přenesená",K255,0)</f>
        <v>0</v>
      </c>
      <c r="BI255" s="156">
        <f>IF(O255="nulová",K255,0)</f>
        <v>0</v>
      </c>
      <c r="BJ255" s="15" t="s">
        <v>87</v>
      </c>
      <c r="BK255" s="156">
        <f>ROUND(P255*H255,2)</f>
        <v>0</v>
      </c>
      <c r="BL255" s="15" t="s">
        <v>158</v>
      </c>
      <c r="BM255" s="155" t="s">
        <v>3333</v>
      </c>
    </row>
    <row r="256" spans="2:65" s="1" customFormat="1" ht="19.5">
      <c r="B256" s="30"/>
      <c r="D256" s="157" t="s">
        <v>226</v>
      </c>
      <c r="F256" s="158" t="s">
        <v>1063</v>
      </c>
      <c r="I256" s="159"/>
      <c r="J256" s="159"/>
      <c r="M256" s="30"/>
      <c r="N256" s="160"/>
      <c r="X256" s="54"/>
      <c r="AT256" s="15" t="s">
        <v>226</v>
      </c>
      <c r="AU256" s="15" t="s">
        <v>93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3334</v>
      </c>
      <c r="H257" s="164">
        <v>11.09375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87</v>
      </c>
      <c r="AY257" s="162" t="s">
        <v>219</v>
      </c>
    </row>
    <row r="258" spans="2:65" s="1" customFormat="1" ht="16.5" customHeight="1">
      <c r="B258" s="30"/>
      <c r="C258" s="178" t="s">
        <v>520</v>
      </c>
      <c r="D258" s="178" t="s">
        <v>460</v>
      </c>
      <c r="E258" s="179" t="s">
        <v>1064</v>
      </c>
      <c r="F258" s="180" t="s">
        <v>1065</v>
      </c>
      <c r="G258" s="181" t="s">
        <v>1066</v>
      </c>
      <c r="H258" s="182">
        <v>0.27700000000000002</v>
      </c>
      <c r="I258" s="183"/>
      <c r="J258" s="184"/>
      <c r="K258" s="185">
        <f>ROUND(P258*H258,2)</f>
        <v>0</v>
      </c>
      <c r="L258" s="184"/>
      <c r="M258" s="186"/>
      <c r="N258" s="187" t="s">
        <v>1</v>
      </c>
      <c r="O258" s="151" t="s">
        <v>43</v>
      </c>
      <c r="P258" s="152">
        <f>I258+J258</f>
        <v>0</v>
      </c>
      <c r="Q258" s="152">
        <f>ROUND(I258*H258,2)</f>
        <v>0</v>
      </c>
      <c r="R258" s="152">
        <f>ROUND(J258*H258,2)</f>
        <v>0</v>
      </c>
      <c r="T258" s="153">
        <f>S258*H258</f>
        <v>0</v>
      </c>
      <c r="U258" s="153">
        <v>1E-3</v>
      </c>
      <c r="V258" s="153">
        <f>U258*H258</f>
        <v>2.7700000000000001E-4</v>
      </c>
      <c r="W258" s="153">
        <v>0</v>
      </c>
      <c r="X258" s="154">
        <f>W258*H258</f>
        <v>0</v>
      </c>
      <c r="AR258" s="155" t="s">
        <v>254</v>
      </c>
      <c r="AT258" s="155" t="s">
        <v>460</v>
      </c>
      <c r="AU258" s="155" t="s">
        <v>93</v>
      </c>
      <c r="AY258" s="15" t="s">
        <v>219</v>
      </c>
      <c r="BE258" s="156">
        <f>IF(O258="základní",K258,0)</f>
        <v>0</v>
      </c>
      <c r="BF258" s="156">
        <f>IF(O258="snížená",K258,0)</f>
        <v>0</v>
      </c>
      <c r="BG258" s="156">
        <f>IF(O258="zákl. přenesená",K258,0)</f>
        <v>0</v>
      </c>
      <c r="BH258" s="156">
        <f>IF(O258="sníž. přenesená",K258,0)</f>
        <v>0</v>
      </c>
      <c r="BI258" s="156">
        <f>IF(O258="nulová",K258,0)</f>
        <v>0</v>
      </c>
      <c r="BJ258" s="15" t="s">
        <v>87</v>
      </c>
      <c r="BK258" s="156">
        <f>ROUND(P258*H258,2)</f>
        <v>0</v>
      </c>
      <c r="BL258" s="15" t="s">
        <v>158</v>
      </c>
      <c r="BM258" s="155" t="s">
        <v>3335</v>
      </c>
    </row>
    <row r="259" spans="2:65" s="1" customFormat="1" ht="11.25">
      <c r="B259" s="30"/>
      <c r="D259" s="157" t="s">
        <v>226</v>
      </c>
      <c r="F259" s="158" t="s">
        <v>1065</v>
      </c>
      <c r="I259" s="159"/>
      <c r="J259" s="159"/>
      <c r="M259" s="30"/>
      <c r="N259" s="160"/>
      <c r="X259" s="54"/>
      <c r="AT259" s="15" t="s">
        <v>226</v>
      </c>
      <c r="AU259" s="15" t="s">
        <v>93</v>
      </c>
    </row>
    <row r="260" spans="2:65" s="12" customFormat="1" ht="11.25">
      <c r="B260" s="161"/>
      <c r="D260" s="157" t="s">
        <v>303</v>
      </c>
      <c r="E260" s="162" t="s">
        <v>1</v>
      </c>
      <c r="F260" s="163" t="s">
        <v>3334</v>
      </c>
      <c r="H260" s="164">
        <v>11.09375</v>
      </c>
      <c r="I260" s="165"/>
      <c r="J260" s="165"/>
      <c r="M260" s="161"/>
      <c r="N260" s="166"/>
      <c r="X260" s="167"/>
      <c r="AT260" s="162" t="s">
        <v>303</v>
      </c>
      <c r="AU260" s="162" t="s">
        <v>93</v>
      </c>
      <c r="AV260" s="12" t="s">
        <v>93</v>
      </c>
      <c r="AW260" s="12" t="s">
        <v>5</v>
      </c>
      <c r="AX260" s="12" t="s">
        <v>80</v>
      </c>
      <c r="AY260" s="162" t="s">
        <v>219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3336</v>
      </c>
      <c r="H261" s="164">
        <v>0.27734999999999999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16.5" customHeight="1">
      <c r="B262" s="30"/>
      <c r="C262" s="178" t="s">
        <v>528</v>
      </c>
      <c r="D262" s="178" t="s">
        <v>460</v>
      </c>
      <c r="E262" s="179" t="s">
        <v>588</v>
      </c>
      <c r="F262" s="180" t="s">
        <v>589</v>
      </c>
      <c r="G262" s="181" t="s">
        <v>565</v>
      </c>
      <c r="H262" s="182">
        <v>8.6080000000000005</v>
      </c>
      <c r="I262" s="183"/>
      <c r="J262" s="184"/>
      <c r="K262" s="185">
        <f>ROUND(P262*H262,2)</f>
        <v>0</v>
      </c>
      <c r="L262" s="184"/>
      <c r="M262" s="186"/>
      <c r="N262" s="187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1</v>
      </c>
      <c r="V262" s="153">
        <f>U262*H262</f>
        <v>8.6080000000000005</v>
      </c>
      <c r="W262" s="153">
        <v>0</v>
      </c>
      <c r="X262" s="154">
        <f>W262*H262</f>
        <v>0</v>
      </c>
      <c r="AR262" s="155" t="s">
        <v>254</v>
      </c>
      <c r="AT262" s="155" t="s">
        <v>460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3337</v>
      </c>
    </row>
    <row r="263" spans="2:65" s="1" customFormat="1" ht="11.25">
      <c r="B263" s="30"/>
      <c r="D263" s="157" t="s">
        <v>226</v>
      </c>
      <c r="F263" s="158" t="s">
        <v>589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2" customFormat="1" ht="11.25">
      <c r="B264" s="161"/>
      <c r="D264" s="157" t="s">
        <v>303</v>
      </c>
      <c r="E264" s="162" t="s">
        <v>1</v>
      </c>
      <c r="F264" s="163" t="s">
        <v>3338</v>
      </c>
      <c r="H264" s="164">
        <v>8.6074999999999999</v>
      </c>
      <c r="I264" s="165"/>
      <c r="J264" s="165"/>
      <c r="M264" s="161"/>
      <c r="N264" s="166"/>
      <c r="X264" s="167"/>
      <c r="AT264" s="162" t="s">
        <v>303</v>
      </c>
      <c r="AU264" s="162" t="s">
        <v>93</v>
      </c>
      <c r="AV264" s="12" t="s">
        <v>93</v>
      </c>
      <c r="AW264" s="12" t="s">
        <v>5</v>
      </c>
      <c r="AX264" s="12" t="s">
        <v>80</v>
      </c>
      <c r="AY264" s="162" t="s">
        <v>219</v>
      </c>
    </row>
    <row r="265" spans="2:65" s="13" customFormat="1" ht="11.25">
      <c r="B265" s="171"/>
      <c r="D265" s="157" t="s">
        <v>303</v>
      </c>
      <c r="E265" s="172" t="s">
        <v>1</v>
      </c>
      <c r="F265" s="173" t="s">
        <v>362</v>
      </c>
      <c r="H265" s="174">
        <v>8.6074999999999999</v>
      </c>
      <c r="I265" s="175"/>
      <c r="J265" s="175"/>
      <c r="M265" s="171"/>
      <c r="N265" s="176"/>
      <c r="X265" s="177"/>
      <c r="AT265" s="172" t="s">
        <v>303</v>
      </c>
      <c r="AU265" s="172" t="s">
        <v>93</v>
      </c>
      <c r="AV265" s="13" t="s">
        <v>158</v>
      </c>
      <c r="AW265" s="13" t="s">
        <v>4</v>
      </c>
      <c r="AX265" s="13" t="s">
        <v>87</v>
      </c>
      <c r="AY265" s="172" t="s">
        <v>219</v>
      </c>
    </row>
    <row r="266" spans="2:65" s="11" customFormat="1" ht="22.9" customHeight="1">
      <c r="B266" s="129"/>
      <c r="D266" s="130" t="s">
        <v>79</v>
      </c>
      <c r="E266" s="140" t="s">
        <v>93</v>
      </c>
      <c r="F266" s="140" t="s">
        <v>593</v>
      </c>
      <c r="I266" s="132"/>
      <c r="J266" s="132"/>
      <c r="K266" s="141">
        <f>BK266</f>
        <v>0</v>
      </c>
      <c r="M266" s="129"/>
      <c r="N266" s="134"/>
      <c r="Q266" s="135">
        <f>SUM(Q267:Q269)</f>
        <v>0</v>
      </c>
      <c r="R266" s="135">
        <f>SUM(R267:R269)</f>
        <v>0</v>
      </c>
      <c r="T266" s="136">
        <f>SUM(T267:T269)</f>
        <v>0</v>
      </c>
      <c r="V266" s="136">
        <f>SUM(V267:V269)</f>
        <v>0</v>
      </c>
      <c r="X266" s="137">
        <f>SUM(X267:X269)</f>
        <v>0</v>
      </c>
      <c r="AR266" s="130" t="s">
        <v>87</v>
      </c>
      <c r="AT266" s="138" t="s">
        <v>79</v>
      </c>
      <c r="AU266" s="138" t="s">
        <v>87</v>
      </c>
      <c r="AY266" s="130" t="s">
        <v>219</v>
      </c>
      <c r="BK266" s="139">
        <f>SUM(BK267:BK269)</f>
        <v>0</v>
      </c>
    </row>
    <row r="267" spans="2:65" s="1" customFormat="1" ht="16.5" customHeight="1">
      <c r="B267" s="30"/>
      <c r="C267" s="142" t="s">
        <v>533</v>
      </c>
      <c r="D267" s="142" t="s">
        <v>220</v>
      </c>
      <c r="E267" s="143" t="s">
        <v>3339</v>
      </c>
      <c r="F267" s="144" t="s">
        <v>3340</v>
      </c>
      <c r="G267" s="145" t="s">
        <v>398</v>
      </c>
      <c r="H267" s="146">
        <v>2.4</v>
      </c>
      <c r="I267" s="147"/>
      <c r="J267" s="147"/>
      <c r="K267" s="148">
        <f>ROUND(P267*H267,2)</f>
        <v>0</v>
      </c>
      <c r="L267" s="149"/>
      <c r="M267" s="30"/>
      <c r="N267" s="150" t="s">
        <v>1</v>
      </c>
      <c r="O267" s="151" t="s">
        <v>43</v>
      </c>
      <c r="P267" s="152">
        <f>I267+J267</f>
        <v>0</v>
      </c>
      <c r="Q267" s="152">
        <f>ROUND(I267*H267,2)</f>
        <v>0</v>
      </c>
      <c r="R267" s="152">
        <f>ROUND(J267*H267,2)</f>
        <v>0</v>
      </c>
      <c r="T267" s="153">
        <f>S267*H267</f>
        <v>0</v>
      </c>
      <c r="U267" s="153">
        <v>0</v>
      </c>
      <c r="V267" s="153">
        <f>U267*H267</f>
        <v>0</v>
      </c>
      <c r="W267" s="153">
        <v>0</v>
      </c>
      <c r="X267" s="154">
        <f>W267*H267</f>
        <v>0</v>
      </c>
      <c r="AR267" s="155" t="s">
        <v>158</v>
      </c>
      <c r="AT267" s="155" t="s">
        <v>220</v>
      </c>
      <c r="AU267" s="155" t="s">
        <v>93</v>
      </c>
      <c r="AY267" s="15" t="s">
        <v>219</v>
      </c>
      <c r="BE267" s="156">
        <f>IF(O267="základní",K267,0)</f>
        <v>0</v>
      </c>
      <c r="BF267" s="156">
        <f>IF(O267="snížená",K267,0)</f>
        <v>0</v>
      </c>
      <c r="BG267" s="156">
        <f>IF(O267="zákl. přenesená",K267,0)</f>
        <v>0</v>
      </c>
      <c r="BH267" s="156">
        <f>IF(O267="sníž. přenesená",K267,0)</f>
        <v>0</v>
      </c>
      <c r="BI267" s="156">
        <f>IF(O267="nulová",K267,0)</f>
        <v>0</v>
      </c>
      <c r="BJ267" s="15" t="s">
        <v>87</v>
      </c>
      <c r="BK267" s="156">
        <f>ROUND(P267*H267,2)</f>
        <v>0</v>
      </c>
      <c r="BL267" s="15" t="s">
        <v>158</v>
      </c>
      <c r="BM267" s="155" t="s">
        <v>3341</v>
      </c>
    </row>
    <row r="268" spans="2:65" s="1" customFormat="1" ht="19.5">
      <c r="B268" s="30"/>
      <c r="D268" s="157" t="s">
        <v>226</v>
      </c>
      <c r="F268" s="158" t="s">
        <v>3342</v>
      </c>
      <c r="I268" s="159"/>
      <c r="J268" s="159"/>
      <c r="M268" s="30"/>
      <c r="N268" s="160"/>
      <c r="X268" s="54"/>
      <c r="AT268" s="15" t="s">
        <v>226</v>
      </c>
      <c r="AU268" s="15" t="s">
        <v>93</v>
      </c>
    </row>
    <row r="269" spans="2:65" s="12" customFormat="1" ht="11.25">
      <c r="B269" s="161"/>
      <c r="D269" s="157" t="s">
        <v>303</v>
      </c>
      <c r="E269" s="162" t="s">
        <v>1</v>
      </c>
      <c r="F269" s="163" t="s">
        <v>3343</v>
      </c>
      <c r="H269" s="164">
        <v>2.4</v>
      </c>
      <c r="I269" s="165"/>
      <c r="J269" s="165"/>
      <c r="M269" s="161"/>
      <c r="N269" s="166"/>
      <c r="X269" s="167"/>
      <c r="AT269" s="162" t="s">
        <v>303</v>
      </c>
      <c r="AU269" s="162" t="s">
        <v>93</v>
      </c>
      <c r="AV269" s="12" t="s">
        <v>93</v>
      </c>
      <c r="AW269" s="12" t="s">
        <v>5</v>
      </c>
      <c r="AX269" s="12" t="s">
        <v>87</v>
      </c>
      <c r="AY269" s="162" t="s">
        <v>219</v>
      </c>
    </row>
    <row r="270" spans="2:65" s="11" customFormat="1" ht="22.9" customHeight="1">
      <c r="B270" s="129"/>
      <c r="D270" s="130" t="s">
        <v>79</v>
      </c>
      <c r="E270" s="140" t="s">
        <v>158</v>
      </c>
      <c r="F270" s="140" t="s">
        <v>613</v>
      </c>
      <c r="I270" s="132"/>
      <c r="J270" s="132"/>
      <c r="K270" s="141">
        <f>BK270</f>
        <v>0</v>
      </c>
      <c r="M270" s="129"/>
      <c r="N270" s="134"/>
      <c r="Q270" s="135">
        <f>SUM(Q271:Q279)</f>
        <v>0</v>
      </c>
      <c r="R270" s="135">
        <f>SUM(R271:R279)</f>
        <v>0</v>
      </c>
      <c r="T270" s="136">
        <f>SUM(T271:T279)</f>
        <v>0</v>
      </c>
      <c r="V270" s="136">
        <f>SUM(V271:V279)</f>
        <v>2.8361550000000002</v>
      </c>
      <c r="X270" s="137">
        <f>SUM(X271:X279)</f>
        <v>0</v>
      </c>
      <c r="AR270" s="130" t="s">
        <v>87</v>
      </c>
      <c r="AT270" s="138" t="s">
        <v>79</v>
      </c>
      <c r="AU270" s="138" t="s">
        <v>87</v>
      </c>
      <c r="AY270" s="130" t="s">
        <v>219</v>
      </c>
      <c r="BK270" s="139">
        <f>SUM(BK271:BK279)</f>
        <v>0</v>
      </c>
    </row>
    <row r="271" spans="2:65" s="1" customFormat="1" ht="16.5" customHeight="1">
      <c r="B271" s="30"/>
      <c r="C271" s="142" t="s">
        <v>538</v>
      </c>
      <c r="D271" s="142" t="s">
        <v>220</v>
      </c>
      <c r="E271" s="143" t="s">
        <v>3344</v>
      </c>
      <c r="F271" s="144" t="s">
        <v>3345</v>
      </c>
      <c r="G271" s="145" t="s">
        <v>398</v>
      </c>
      <c r="H271" s="146">
        <v>1.6</v>
      </c>
      <c r="I271" s="147"/>
      <c r="J271" s="147"/>
      <c r="K271" s="148">
        <f>ROUND(P271*H271,2)</f>
        <v>0</v>
      </c>
      <c r="L271" s="149"/>
      <c r="M271" s="30"/>
      <c r="N271" s="150" t="s">
        <v>1</v>
      </c>
      <c r="O271" s="151" t="s">
        <v>43</v>
      </c>
      <c r="P271" s="152">
        <f>I271+J271</f>
        <v>0</v>
      </c>
      <c r="Q271" s="152">
        <f>ROUND(I271*H271,2)</f>
        <v>0</v>
      </c>
      <c r="R271" s="152">
        <f>ROUND(J271*H271,2)</f>
        <v>0</v>
      </c>
      <c r="T271" s="153">
        <f>S271*H271</f>
        <v>0</v>
      </c>
      <c r="U271" s="153">
        <v>0</v>
      </c>
      <c r="V271" s="153">
        <f>U271*H271</f>
        <v>0</v>
      </c>
      <c r="W271" s="153">
        <v>0</v>
      </c>
      <c r="X271" s="154">
        <f>W271*H271</f>
        <v>0</v>
      </c>
      <c r="AR271" s="155" t="s">
        <v>158</v>
      </c>
      <c r="AT271" s="155" t="s">
        <v>220</v>
      </c>
      <c r="AU271" s="155" t="s">
        <v>93</v>
      </c>
      <c r="AY271" s="15" t="s">
        <v>219</v>
      </c>
      <c r="BE271" s="156">
        <f>IF(O271="základní",K271,0)</f>
        <v>0</v>
      </c>
      <c r="BF271" s="156">
        <f>IF(O271="snížená",K271,0)</f>
        <v>0</v>
      </c>
      <c r="BG271" s="156">
        <f>IF(O271="zákl. přenesená",K271,0)</f>
        <v>0</v>
      </c>
      <c r="BH271" s="156">
        <f>IF(O271="sníž. přenesená",K271,0)</f>
        <v>0</v>
      </c>
      <c r="BI271" s="156">
        <f>IF(O271="nulová",K271,0)</f>
        <v>0</v>
      </c>
      <c r="BJ271" s="15" t="s">
        <v>87</v>
      </c>
      <c r="BK271" s="156">
        <f>ROUND(P271*H271,2)</f>
        <v>0</v>
      </c>
      <c r="BL271" s="15" t="s">
        <v>158</v>
      </c>
      <c r="BM271" s="155" t="s">
        <v>3346</v>
      </c>
    </row>
    <row r="272" spans="2:65" s="1" customFormat="1" ht="19.5">
      <c r="B272" s="30"/>
      <c r="D272" s="157" t="s">
        <v>226</v>
      </c>
      <c r="F272" s="158" t="s">
        <v>3347</v>
      </c>
      <c r="I272" s="159"/>
      <c r="J272" s="159"/>
      <c r="M272" s="30"/>
      <c r="N272" s="160"/>
      <c r="X272" s="54"/>
      <c r="AT272" s="15" t="s">
        <v>226</v>
      </c>
      <c r="AU272" s="15" t="s">
        <v>93</v>
      </c>
    </row>
    <row r="273" spans="2:65" s="12" customFormat="1" ht="11.25">
      <c r="B273" s="161"/>
      <c r="D273" s="157" t="s">
        <v>303</v>
      </c>
      <c r="E273" s="162" t="s">
        <v>1</v>
      </c>
      <c r="F273" s="163" t="s">
        <v>3348</v>
      </c>
      <c r="H273" s="164">
        <v>1.6</v>
      </c>
      <c r="I273" s="165"/>
      <c r="J273" s="165"/>
      <c r="M273" s="161"/>
      <c r="N273" s="166"/>
      <c r="X273" s="167"/>
      <c r="AT273" s="162" t="s">
        <v>303</v>
      </c>
      <c r="AU273" s="162" t="s">
        <v>93</v>
      </c>
      <c r="AV273" s="12" t="s">
        <v>93</v>
      </c>
      <c r="AW273" s="12" t="s">
        <v>5</v>
      </c>
      <c r="AX273" s="12" t="s">
        <v>87</v>
      </c>
      <c r="AY273" s="162" t="s">
        <v>219</v>
      </c>
    </row>
    <row r="274" spans="2:65" s="1" customFormat="1" ht="16.5" customHeight="1">
      <c r="B274" s="30"/>
      <c r="C274" s="142" t="s">
        <v>544</v>
      </c>
      <c r="D274" s="142" t="s">
        <v>220</v>
      </c>
      <c r="E274" s="143" t="s">
        <v>620</v>
      </c>
      <c r="F274" s="144" t="s">
        <v>621</v>
      </c>
      <c r="G274" s="145" t="s">
        <v>398</v>
      </c>
      <c r="H274" s="146">
        <v>1.5</v>
      </c>
      <c r="I274" s="147"/>
      <c r="J274" s="147"/>
      <c r="K274" s="148">
        <f>ROUND(P274*H274,2)</f>
        <v>0</v>
      </c>
      <c r="L274" s="149"/>
      <c r="M274" s="30"/>
      <c r="N274" s="150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1.8907700000000001</v>
      </c>
      <c r="V274" s="153">
        <f>U274*H274</f>
        <v>2.8361550000000002</v>
      </c>
      <c r="W274" s="153">
        <v>0</v>
      </c>
      <c r="X274" s="154">
        <f>W274*H274</f>
        <v>0</v>
      </c>
      <c r="AR274" s="155" t="s">
        <v>158</v>
      </c>
      <c r="AT274" s="155" t="s">
        <v>220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3349</v>
      </c>
    </row>
    <row r="275" spans="2:65" s="1" customFormat="1" ht="19.5">
      <c r="B275" s="30"/>
      <c r="D275" s="157" t="s">
        <v>226</v>
      </c>
      <c r="F275" s="158" t="s">
        <v>623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3350</v>
      </c>
      <c r="H276" s="164">
        <v>1.5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24.2" customHeight="1">
      <c r="B277" s="30"/>
      <c r="C277" s="142" t="s">
        <v>549</v>
      </c>
      <c r="D277" s="142" t="s">
        <v>220</v>
      </c>
      <c r="E277" s="143" t="s">
        <v>626</v>
      </c>
      <c r="F277" s="144" t="s">
        <v>627</v>
      </c>
      <c r="G277" s="145" t="s">
        <v>398</v>
      </c>
      <c r="H277" s="146">
        <v>0.73599999999999999</v>
      </c>
      <c r="I277" s="147"/>
      <c r="J277" s="147"/>
      <c r="K277" s="148">
        <f>ROUND(P277*H277,2)</f>
        <v>0</v>
      </c>
      <c r="L277" s="149"/>
      <c r="M277" s="30"/>
      <c r="N277" s="150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0</v>
      </c>
      <c r="V277" s="153">
        <f>U277*H277</f>
        <v>0</v>
      </c>
      <c r="W277" s="153">
        <v>0</v>
      </c>
      <c r="X277" s="154">
        <f>W277*H277</f>
        <v>0</v>
      </c>
      <c r="AR277" s="155" t="s">
        <v>158</v>
      </c>
      <c r="AT277" s="155" t="s">
        <v>220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3351</v>
      </c>
    </row>
    <row r="278" spans="2:65" s="1" customFormat="1" ht="11.25">
      <c r="B278" s="30"/>
      <c r="D278" s="157" t="s">
        <v>226</v>
      </c>
      <c r="F278" s="158" t="s">
        <v>629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3352</v>
      </c>
      <c r="H279" s="164">
        <v>0.73593750000000002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1" customFormat="1" ht="22.9" customHeight="1">
      <c r="B280" s="129"/>
      <c r="D280" s="130" t="s">
        <v>79</v>
      </c>
      <c r="E280" s="140" t="s">
        <v>218</v>
      </c>
      <c r="F280" s="140" t="s">
        <v>631</v>
      </c>
      <c r="I280" s="132"/>
      <c r="J280" s="132"/>
      <c r="K280" s="141">
        <f>BK280</f>
        <v>0</v>
      </c>
      <c r="M280" s="129"/>
      <c r="N280" s="134"/>
      <c r="Q280" s="135">
        <f>SUM(Q281:Q283)</f>
        <v>0</v>
      </c>
      <c r="R280" s="135">
        <f>SUM(R281:R283)</f>
        <v>0</v>
      </c>
      <c r="T280" s="136">
        <f>SUM(T281:T283)</f>
        <v>0</v>
      </c>
      <c r="V280" s="136">
        <f>SUM(V281:V283)</f>
        <v>0</v>
      </c>
      <c r="X280" s="137">
        <f>SUM(X281:X283)</f>
        <v>0</v>
      </c>
      <c r="AR280" s="130" t="s">
        <v>87</v>
      </c>
      <c r="AT280" s="138" t="s">
        <v>79</v>
      </c>
      <c r="AU280" s="138" t="s">
        <v>87</v>
      </c>
      <c r="AY280" s="130" t="s">
        <v>219</v>
      </c>
      <c r="BK280" s="139">
        <f>SUM(BK281:BK283)</f>
        <v>0</v>
      </c>
    </row>
    <row r="281" spans="2:65" s="1" customFormat="1" ht="24.2" customHeight="1">
      <c r="B281" s="30"/>
      <c r="C281" s="142" t="s">
        <v>555</v>
      </c>
      <c r="D281" s="142" t="s">
        <v>220</v>
      </c>
      <c r="E281" s="143" t="s">
        <v>633</v>
      </c>
      <c r="F281" s="144" t="s">
        <v>634</v>
      </c>
      <c r="G281" s="145" t="s">
        <v>353</v>
      </c>
      <c r="H281" s="146">
        <v>90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0</v>
      </c>
      <c r="V281" s="153">
        <f>U281*H281</f>
        <v>0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3353</v>
      </c>
    </row>
    <row r="282" spans="2:65" s="1" customFormat="1" ht="19.5">
      <c r="B282" s="30"/>
      <c r="D282" s="157" t="s">
        <v>226</v>
      </c>
      <c r="F282" s="158" t="s">
        <v>636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3354</v>
      </c>
      <c r="H283" s="164">
        <v>90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1" customFormat="1" ht="22.9" customHeight="1">
      <c r="B284" s="129"/>
      <c r="D284" s="130" t="s">
        <v>79</v>
      </c>
      <c r="E284" s="140" t="s">
        <v>244</v>
      </c>
      <c r="F284" s="140" t="s">
        <v>3355</v>
      </c>
      <c r="I284" s="132"/>
      <c r="J284" s="132"/>
      <c r="K284" s="141">
        <f>BK284</f>
        <v>0</v>
      </c>
      <c r="M284" s="129"/>
      <c r="N284" s="134"/>
      <c r="Q284" s="135">
        <f>SUM(Q285:Q290)</f>
        <v>0</v>
      </c>
      <c r="R284" s="135">
        <f>SUM(R285:R290)</f>
        <v>0</v>
      </c>
      <c r="T284" s="136">
        <f>SUM(T285:T290)</f>
        <v>0</v>
      </c>
      <c r="V284" s="136">
        <f>SUM(V285:V290)</f>
        <v>0.126</v>
      </c>
      <c r="X284" s="137">
        <f>SUM(X285:X290)</f>
        <v>0</v>
      </c>
      <c r="AR284" s="130" t="s">
        <v>87</v>
      </c>
      <c r="AT284" s="138" t="s">
        <v>79</v>
      </c>
      <c r="AU284" s="138" t="s">
        <v>87</v>
      </c>
      <c r="AY284" s="130" t="s">
        <v>219</v>
      </c>
      <c r="BK284" s="139">
        <f>SUM(BK285:BK290)</f>
        <v>0</v>
      </c>
    </row>
    <row r="285" spans="2:65" s="1" customFormat="1" ht="16.5" customHeight="1">
      <c r="B285" s="30"/>
      <c r="C285" s="142" t="s">
        <v>562</v>
      </c>
      <c r="D285" s="142" t="s">
        <v>220</v>
      </c>
      <c r="E285" s="143" t="s">
        <v>689</v>
      </c>
      <c r="F285" s="144" t="s">
        <v>690</v>
      </c>
      <c r="G285" s="145" t="s">
        <v>691</v>
      </c>
      <c r="H285" s="146">
        <v>1</v>
      </c>
      <c r="I285" s="147"/>
      <c r="J285" s="147"/>
      <c r="K285" s="148">
        <f>ROUND(P285*H285,2)</f>
        <v>0</v>
      </c>
      <c r="L285" s="149"/>
      <c r="M285" s="30"/>
      <c r="N285" s="150" t="s">
        <v>1</v>
      </c>
      <c r="O285" s="151" t="s">
        <v>43</v>
      </c>
      <c r="P285" s="152">
        <f>I285+J285</f>
        <v>0</v>
      </c>
      <c r="Q285" s="152">
        <f>ROUND(I285*H285,2)</f>
        <v>0</v>
      </c>
      <c r="R285" s="152">
        <f>ROUND(J285*H285,2)</f>
        <v>0</v>
      </c>
      <c r="T285" s="153">
        <f>S285*H285</f>
        <v>0</v>
      </c>
      <c r="U285" s="153">
        <v>8.0000000000000002E-3</v>
      </c>
      <c r="V285" s="153">
        <f>U285*H285</f>
        <v>8.0000000000000002E-3</v>
      </c>
      <c r="W285" s="153">
        <v>0</v>
      </c>
      <c r="X285" s="154">
        <f>W285*H285</f>
        <v>0</v>
      </c>
      <c r="AR285" s="155" t="s">
        <v>158</v>
      </c>
      <c r="AT285" s="155" t="s">
        <v>220</v>
      </c>
      <c r="AU285" s="155" t="s">
        <v>93</v>
      </c>
      <c r="AY285" s="15" t="s">
        <v>219</v>
      </c>
      <c r="BE285" s="156">
        <f>IF(O285="základní",K285,0)</f>
        <v>0</v>
      </c>
      <c r="BF285" s="156">
        <f>IF(O285="snížená",K285,0)</f>
        <v>0</v>
      </c>
      <c r="BG285" s="156">
        <f>IF(O285="zákl. přenesená",K285,0)</f>
        <v>0</v>
      </c>
      <c r="BH285" s="156">
        <f>IF(O285="sníž. přenesená",K285,0)</f>
        <v>0</v>
      </c>
      <c r="BI285" s="156">
        <f>IF(O285="nulová",K285,0)</f>
        <v>0</v>
      </c>
      <c r="BJ285" s="15" t="s">
        <v>87</v>
      </c>
      <c r="BK285" s="156">
        <f>ROUND(P285*H285,2)</f>
        <v>0</v>
      </c>
      <c r="BL285" s="15" t="s">
        <v>158</v>
      </c>
      <c r="BM285" s="155" t="s">
        <v>3356</v>
      </c>
    </row>
    <row r="286" spans="2:65" s="1" customFormat="1" ht="39">
      <c r="B286" s="30"/>
      <c r="D286" s="157" t="s">
        <v>226</v>
      </c>
      <c r="F286" s="158" t="s">
        <v>693</v>
      </c>
      <c r="I286" s="159"/>
      <c r="J286" s="159"/>
      <c r="M286" s="30"/>
      <c r="N286" s="160"/>
      <c r="X286" s="54"/>
      <c r="AT286" s="15" t="s">
        <v>226</v>
      </c>
      <c r="AU286" s="15" t="s">
        <v>93</v>
      </c>
    </row>
    <row r="287" spans="2:65" s="12" customFormat="1" ht="11.25">
      <c r="B287" s="161"/>
      <c r="D287" s="157" t="s">
        <v>303</v>
      </c>
      <c r="E287" s="162" t="s">
        <v>1</v>
      </c>
      <c r="F287" s="163" t="s">
        <v>87</v>
      </c>
      <c r="H287" s="164">
        <v>1</v>
      </c>
      <c r="I287" s="165"/>
      <c r="J287" s="165"/>
      <c r="M287" s="161"/>
      <c r="N287" s="166"/>
      <c r="X287" s="167"/>
      <c r="AT287" s="162" t="s">
        <v>303</v>
      </c>
      <c r="AU287" s="162" t="s">
        <v>93</v>
      </c>
      <c r="AV287" s="12" t="s">
        <v>93</v>
      </c>
      <c r="AW287" s="12" t="s">
        <v>5</v>
      </c>
      <c r="AX287" s="12" t="s">
        <v>87</v>
      </c>
      <c r="AY287" s="162" t="s">
        <v>219</v>
      </c>
    </row>
    <row r="288" spans="2:65" s="1" customFormat="1" ht="16.5" customHeight="1">
      <c r="B288" s="30"/>
      <c r="C288" s="178" t="s">
        <v>569</v>
      </c>
      <c r="D288" s="178" t="s">
        <v>460</v>
      </c>
      <c r="E288" s="179" t="s">
        <v>3357</v>
      </c>
      <c r="F288" s="180" t="s">
        <v>3358</v>
      </c>
      <c r="G288" s="181" t="s">
        <v>467</v>
      </c>
      <c r="H288" s="182">
        <v>1</v>
      </c>
      <c r="I288" s="183"/>
      <c r="J288" s="184"/>
      <c r="K288" s="185">
        <f>ROUND(P288*H288,2)</f>
        <v>0</v>
      </c>
      <c r="L288" s="184"/>
      <c r="M288" s="186"/>
      <c r="N288" s="187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0.11799999999999999</v>
      </c>
      <c r="V288" s="153">
        <f>U288*H288</f>
        <v>0.11799999999999999</v>
      </c>
      <c r="W288" s="153">
        <v>0</v>
      </c>
      <c r="X288" s="154">
        <f>W288*H288</f>
        <v>0</v>
      </c>
      <c r="AR288" s="155" t="s">
        <v>254</v>
      </c>
      <c r="AT288" s="155" t="s">
        <v>460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3359</v>
      </c>
    </row>
    <row r="289" spans="2:65" s="1" customFormat="1" ht="11.25">
      <c r="B289" s="30"/>
      <c r="D289" s="157" t="s">
        <v>226</v>
      </c>
      <c r="F289" s="158" t="s">
        <v>3358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87</v>
      </c>
      <c r="H290" s="164">
        <v>1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1" customFormat="1" ht="22.9" customHeight="1">
      <c r="B291" s="129"/>
      <c r="D291" s="130" t="s">
        <v>79</v>
      </c>
      <c r="E291" s="140" t="s">
        <v>254</v>
      </c>
      <c r="F291" s="140" t="s">
        <v>694</v>
      </c>
      <c r="I291" s="132"/>
      <c r="J291" s="132"/>
      <c r="K291" s="141">
        <f>BK291</f>
        <v>0</v>
      </c>
      <c r="M291" s="129"/>
      <c r="N291" s="134"/>
      <c r="Q291" s="135">
        <f>SUM(Q292:Q312)</f>
        <v>0</v>
      </c>
      <c r="R291" s="135">
        <f>SUM(R292:R312)</f>
        <v>0</v>
      </c>
      <c r="T291" s="136">
        <f>SUM(T292:T312)</f>
        <v>0</v>
      </c>
      <c r="V291" s="136">
        <f>SUM(V292:V312)</f>
        <v>2.60005</v>
      </c>
      <c r="X291" s="137">
        <f>SUM(X292:X312)</f>
        <v>0</v>
      </c>
      <c r="AR291" s="130" t="s">
        <v>87</v>
      </c>
      <c r="AT291" s="138" t="s">
        <v>79</v>
      </c>
      <c r="AU291" s="138" t="s">
        <v>87</v>
      </c>
      <c r="AY291" s="130" t="s">
        <v>219</v>
      </c>
      <c r="BK291" s="139">
        <f>SUM(BK292:BK312)</f>
        <v>0</v>
      </c>
    </row>
    <row r="292" spans="2:65" s="1" customFormat="1" ht="49.15" customHeight="1">
      <c r="B292" s="30"/>
      <c r="C292" s="142" t="s">
        <v>579</v>
      </c>
      <c r="D292" s="142" t="s">
        <v>220</v>
      </c>
      <c r="E292" s="143" t="s">
        <v>3360</v>
      </c>
      <c r="F292" s="144" t="s">
        <v>3361</v>
      </c>
      <c r="G292" s="145" t="s">
        <v>467</v>
      </c>
      <c r="H292" s="146">
        <v>1</v>
      </c>
      <c r="I292" s="147"/>
      <c r="J292" s="147"/>
      <c r="K292" s="148">
        <f>ROUND(P292*H292,2)</f>
        <v>0</v>
      </c>
      <c r="L292" s="149"/>
      <c r="M292" s="30"/>
      <c r="N292" s="150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2.03037</v>
      </c>
      <c r="V292" s="153">
        <f>U292*H292</f>
        <v>2.03037</v>
      </c>
      <c r="W292" s="153">
        <v>0</v>
      </c>
      <c r="X292" s="154">
        <f>W292*H292</f>
        <v>0</v>
      </c>
      <c r="AR292" s="155" t="s">
        <v>158</v>
      </c>
      <c r="AT292" s="155" t="s">
        <v>220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3362</v>
      </c>
    </row>
    <row r="293" spans="2:65" s="1" customFormat="1" ht="48.75">
      <c r="B293" s="30"/>
      <c r="D293" s="157" t="s">
        <v>226</v>
      </c>
      <c r="F293" s="158" t="s">
        <v>3363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87</v>
      </c>
      <c r="H294" s="164">
        <v>1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24.2" customHeight="1">
      <c r="B295" s="30"/>
      <c r="C295" s="178" t="s">
        <v>587</v>
      </c>
      <c r="D295" s="178" t="s">
        <v>460</v>
      </c>
      <c r="E295" s="179" t="s">
        <v>3364</v>
      </c>
      <c r="F295" s="180" t="s">
        <v>3365</v>
      </c>
      <c r="G295" s="181" t="s">
        <v>467</v>
      </c>
      <c r="H295" s="182">
        <v>1</v>
      </c>
      <c r="I295" s="183"/>
      <c r="J295" s="184"/>
      <c r="K295" s="185">
        <f>ROUND(P295*H295,2)</f>
        <v>0</v>
      </c>
      <c r="L295" s="184"/>
      <c r="M295" s="186"/>
      <c r="N295" s="187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7.1399999999999996E-3</v>
      </c>
      <c r="V295" s="153">
        <f>U295*H295</f>
        <v>7.1399999999999996E-3</v>
      </c>
      <c r="W295" s="153">
        <v>0</v>
      </c>
      <c r="X295" s="154">
        <f>W295*H295</f>
        <v>0</v>
      </c>
      <c r="AR295" s="155" t="s">
        <v>254</v>
      </c>
      <c r="AT295" s="155" t="s">
        <v>460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3366</v>
      </c>
    </row>
    <row r="296" spans="2:65" s="1" customFormat="1" ht="19.5">
      <c r="B296" s="30"/>
      <c r="D296" s="157" t="s">
        <v>226</v>
      </c>
      <c r="F296" s="158" t="s">
        <v>3365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87</v>
      </c>
      <c r="H297" s="164">
        <v>1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87</v>
      </c>
      <c r="AY297" s="162" t="s">
        <v>219</v>
      </c>
    </row>
    <row r="298" spans="2:65" s="1" customFormat="1" ht="24.2" customHeight="1">
      <c r="B298" s="30"/>
      <c r="C298" s="178" t="s">
        <v>594</v>
      </c>
      <c r="D298" s="178" t="s">
        <v>460</v>
      </c>
      <c r="E298" s="179" t="s">
        <v>3367</v>
      </c>
      <c r="F298" s="180" t="s">
        <v>3368</v>
      </c>
      <c r="G298" s="181" t="s">
        <v>467</v>
      </c>
      <c r="H298" s="182">
        <v>1</v>
      </c>
      <c r="I298" s="183"/>
      <c r="J298" s="184"/>
      <c r="K298" s="185">
        <f>ROUND(P298*H298,2)</f>
        <v>0</v>
      </c>
      <c r="L298" s="184"/>
      <c r="M298" s="186"/>
      <c r="N298" s="187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7.1399999999999996E-3</v>
      </c>
      <c r="V298" s="153">
        <f>U298*H298</f>
        <v>7.1399999999999996E-3</v>
      </c>
      <c r="W298" s="153">
        <v>0</v>
      </c>
      <c r="X298" s="154">
        <f>W298*H298</f>
        <v>0</v>
      </c>
      <c r="AR298" s="155" t="s">
        <v>254</v>
      </c>
      <c r="AT298" s="155" t="s">
        <v>460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3369</v>
      </c>
    </row>
    <row r="299" spans="2:65" s="1" customFormat="1" ht="19.5">
      <c r="B299" s="30"/>
      <c r="D299" s="157" t="s">
        <v>226</v>
      </c>
      <c r="F299" s="158" t="s">
        <v>3370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87</v>
      </c>
      <c r="H300" s="164">
        <v>1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87</v>
      </c>
      <c r="AY300" s="162" t="s">
        <v>219</v>
      </c>
    </row>
    <row r="301" spans="2:65" s="1" customFormat="1" ht="24.2" customHeight="1">
      <c r="B301" s="30"/>
      <c r="C301" s="178" t="s">
        <v>600</v>
      </c>
      <c r="D301" s="178" t="s">
        <v>460</v>
      </c>
      <c r="E301" s="179" t="s">
        <v>3371</v>
      </c>
      <c r="F301" s="180" t="s">
        <v>3372</v>
      </c>
      <c r="G301" s="181" t="s">
        <v>467</v>
      </c>
      <c r="H301" s="182">
        <v>2</v>
      </c>
      <c r="I301" s="183"/>
      <c r="J301" s="184"/>
      <c r="K301" s="185">
        <f>ROUND(P301*H301,2)</f>
        <v>0</v>
      </c>
      <c r="L301" s="184"/>
      <c r="M301" s="186"/>
      <c r="N301" s="187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2.23E-2</v>
      </c>
      <c r="V301" s="153">
        <f>U301*H301</f>
        <v>4.4600000000000001E-2</v>
      </c>
      <c r="W301" s="153">
        <v>0</v>
      </c>
      <c r="X301" s="154">
        <f>W301*H301</f>
        <v>0</v>
      </c>
      <c r="AR301" s="155" t="s">
        <v>254</v>
      </c>
      <c r="AT301" s="155" t="s">
        <v>460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3373</v>
      </c>
    </row>
    <row r="302" spans="2:65" s="1" customFormat="1" ht="11.25">
      <c r="B302" s="30"/>
      <c r="D302" s="157" t="s">
        <v>226</v>
      </c>
      <c r="F302" s="158" t="s">
        <v>3372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93</v>
      </c>
      <c r="H303" s="164">
        <v>2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" customFormat="1" ht="24.2" customHeight="1">
      <c r="B304" s="30"/>
      <c r="C304" s="142" t="s">
        <v>607</v>
      </c>
      <c r="D304" s="142" t="s">
        <v>220</v>
      </c>
      <c r="E304" s="143" t="s">
        <v>852</v>
      </c>
      <c r="F304" s="144" t="s">
        <v>853</v>
      </c>
      <c r="G304" s="145" t="s">
        <v>467</v>
      </c>
      <c r="H304" s="146">
        <v>1</v>
      </c>
      <c r="I304" s="147"/>
      <c r="J304" s="147"/>
      <c r="K304" s="148">
        <f>ROUND(P304*H304,2)</f>
        <v>0</v>
      </c>
      <c r="L304" s="149"/>
      <c r="M304" s="30"/>
      <c r="N304" s="150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0.09</v>
      </c>
      <c r="V304" s="153">
        <f>U304*H304</f>
        <v>0.09</v>
      </c>
      <c r="W304" s="153">
        <v>0</v>
      </c>
      <c r="X304" s="154">
        <f>W304*H304</f>
        <v>0</v>
      </c>
      <c r="AR304" s="155" t="s">
        <v>158</v>
      </c>
      <c r="AT304" s="155" t="s">
        <v>220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3374</v>
      </c>
    </row>
    <row r="305" spans="2:65" s="1" customFormat="1" ht="19.5">
      <c r="B305" s="30"/>
      <c r="D305" s="157" t="s">
        <v>226</v>
      </c>
      <c r="F305" s="158" t="s">
        <v>855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2" customFormat="1" ht="11.25">
      <c r="B306" s="161"/>
      <c r="D306" s="157" t="s">
        <v>303</v>
      </c>
      <c r="E306" s="162" t="s">
        <v>1</v>
      </c>
      <c r="F306" s="163" t="s">
        <v>87</v>
      </c>
      <c r="H306" s="164">
        <v>1</v>
      </c>
      <c r="I306" s="165"/>
      <c r="J306" s="165"/>
      <c r="M306" s="161"/>
      <c r="N306" s="166"/>
      <c r="X306" s="167"/>
      <c r="AT306" s="162" t="s">
        <v>303</v>
      </c>
      <c r="AU306" s="162" t="s">
        <v>93</v>
      </c>
      <c r="AV306" s="12" t="s">
        <v>93</v>
      </c>
      <c r="AW306" s="12" t="s">
        <v>5</v>
      </c>
      <c r="AX306" s="12" t="s">
        <v>87</v>
      </c>
      <c r="AY306" s="162" t="s">
        <v>219</v>
      </c>
    </row>
    <row r="307" spans="2:65" s="1" customFormat="1" ht="24.2" customHeight="1">
      <c r="B307" s="30"/>
      <c r="C307" s="142" t="s">
        <v>614</v>
      </c>
      <c r="D307" s="142" t="s">
        <v>220</v>
      </c>
      <c r="E307" s="143" t="s">
        <v>862</v>
      </c>
      <c r="F307" s="144" t="s">
        <v>863</v>
      </c>
      <c r="G307" s="145" t="s">
        <v>467</v>
      </c>
      <c r="H307" s="146">
        <v>1</v>
      </c>
      <c r="I307" s="147"/>
      <c r="J307" s="147"/>
      <c r="K307" s="148">
        <f>ROUND(P307*H307,2)</f>
        <v>0</v>
      </c>
      <c r="L307" s="149"/>
      <c r="M307" s="30"/>
      <c r="N307" s="150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0.42080000000000001</v>
      </c>
      <c r="V307" s="153">
        <f>U307*H307</f>
        <v>0.42080000000000001</v>
      </c>
      <c r="W307" s="153">
        <v>0</v>
      </c>
      <c r="X307" s="154">
        <f>W307*H307</f>
        <v>0</v>
      </c>
      <c r="AR307" s="155" t="s">
        <v>158</v>
      </c>
      <c r="AT307" s="155" t="s">
        <v>220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3375</v>
      </c>
    </row>
    <row r="308" spans="2:65" s="1" customFormat="1" ht="19.5">
      <c r="B308" s="30"/>
      <c r="D308" s="157" t="s">
        <v>226</v>
      </c>
      <c r="F308" s="158" t="s">
        <v>865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87</v>
      </c>
      <c r="H309" s="164">
        <v>1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24.2" customHeight="1">
      <c r="B310" s="30"/>
      <c r="C310" s="142" t="s">
        <v>619</v>
      </c>
      <c r="D310" s="142" t="s">
        <v>220</v>
      </c>
      <c r="E310" s="143" t="s">
        <v>867</v>
      </c>
      <c r="F310" s="144" t="s">
        <v>868</v>
      </c>
      <c r="G310" s="145" t="s">
        <v>398</v>
      </c>
      <c r="H310" s="146">
        <v>4</v>
      </c>
      <c r="I310" s="147"/>
      <c r="J310" s="147"/>
      <c r="K310" s="148">
        <f>ROUND(P310*H310,2)</f>
        <v>0</v>
      </c>
      <c r="L310" s="149"/>
      <c r="M310" s="30"/>
      <c r="N310" s="150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</v>
      </c>
      <c r="V310" s="153">
        <f>U310*H310</f>
        <v>0</v>
      </c>
      <c r="W310" s="153">
        <v>0</v>
      </c>
      <c r="X310" s="154">
        <f>W310*H310</f>
        <v>0</v>
      </c>
      <c r="AR310" s="155" t="s">
        <v>158</v>
      </c>
      <c r="AT310" s="155" t="s">
        <v>220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3376</v>
      </c>
    </row>
    <row r="311" spans="2:65" s="1" customFormat="1" ht="19.5">
      <c r="B311" s="30"/>
      <c r="D311" s="157" t="s">
        <v>226</v>
      </c>
      <c r="F311" s="158" t="s">
        <v>870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158</v>
      </c>
      <c r="H312" s="164">
        <v>4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1" customFormat="1" ht="22.9" customHeight="1">
      <c r="B313" s="129"/>
      <c r="D313" s="130" t="s">
        <v>79</v>
      </c>
      <c r="E313" s="140" t="s">
        <v>260</v>
      </c>
      <c r="F313" s="140" t="s">
        <v>877</v>
      </c>
      <c r="I313" s="132"/>
      <c r="J313" s="132"/>
      <c r="K313" s="141">
        <f>BK313</f>
        <v>0</v>
      </c>
      <c r="M313" s="129"/>
      <c r="N313" s="134"/>
      <c r="Q313" s="135">
        <f>Q314+SUM(Q315:Q320)</f>
        <v>0</v>
      </c>
      <c r="R313" s="135">
        <f>R314+SUM(R315:R320)</f>
        <v>0</v>
      </c>
      <c r="T313" s="136">
        <f>T314+SUM(T315:T320)</f>
        <v>0</v>
      </c>
      <c r="V313" s="136">
        <f>V314+SUM(V315:V320)</f>
        <v>9.8399999999999998E-3</v>
      </c>
      <c r="X313" s="137">
        <f>X314+SUM(X315:X320)</f>
        <v>0</v>
      </c>
      <c r="AR313" s="130" t="s">
        <v>87</v>
      </c>
      <c r="AT313" s="138" t="s">
        <v>79</v>
      </c>
      <c r="AU313" s="138" t="s">
        <v>87</v>
      </c>
      <c r="AY313" s="130" t="s">
        <v>219</v>
      </c>
      <c r="BK313" s="139">
        <f>BK314+SUM(BK315:BK320)</f>
        <v>0</v>
      </c>
    </row>
    <row r="314" spans="2:65" s="1" customFormat="1" ht="24.2" customHeight="1">
      <c r="B314" s="30"/>
      <c r="C314" s="142" t="s">
        <v>625</v>
      </c>
      <c r="D314" s="142" t="s">
        <v>220</v>
      </c>
      <c r="E314" s="143" t="s">
        <v>878</v>
      </c>
      <c r="F314" s="144" t="s">
        <v>879</v>
      </c>
      <c r="G314" s="145" t="s">
        <v>370</v>
      </c>
      <c r="H314" s="146">
        <v>24</v>
      </c>
      <c r="I314" s="147"/>
      <c r="J314" s="147"/>
      <c r="K314" s="148">
        <f>ROUND(P314*H314,2)</f>
        <v>0</v>
      </c>
      <c r="L314" s="149"/>
      <c r="M314" s="30"/>
      <c r="N314" s="150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4.0999999999999999E-4</v>
      </c>
      <c r="V314" s="153">
        <f>U314*H314</f>
        <v>9.8399999999999998E-3</v>
      </c>
      <c r="W314" s="153">
        <v>0</v>
      </c>
      <c r="X314" s="154">
        <f>W314*H314</f>
        <v>0</v>
      </c>
      <c r="AR314" s="155" t="s">
        <v>158</v>
      </c>
      <c r="AT314" s="155" t="s">
        <v>220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3377</v>
      </c>
    </row>
    <row r="315" spans="2:65" s="1" customFormat="1" ht="19.5">
      <c r="B315" s="30"/>
      <c r="D315" s="157" t="s">
        <v>226</v>
      </c>
      <c r="F315" s="158" t="s">
        <v>881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3378</v>
      </c>
      <c r="H316" s="164">
        <v>24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24.2" customHeight="1">
      <c r="B317" s="30"/>
      <c r="C317" s="142" t="s">
        <v>632</v>
      </c>
      <c r="D317" s="142" t="s">
        <v>220</v>
      </c>
      <c r="E317" s="143" t="s">
        <v>884</v>
      </c>
      <c r="F317" s="144" t="s">
        <v>885</v>
      </c>
      <c r="G317" s="145" t="s">
        <v>370</v>
      </c>
      <c r="H317" s="146">
        <v>24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0</v>
      </c>
      <c r="V317" s="153">
        <f>U317*H317</f>
        <v>0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3379</v>
      </c>
    </row>
    <row r="318" spans="2:65" s="1" customFormat="1" ht="19.5">
      <c r="B318" s="30"/>
      <c r="D318" s="157" t="s">
        <v>226</v>
      </c>
      <c r="F318" s="158" t="s">
        <v>887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3378</v>
      </c>
      <c r="H319" s="164">
        <v>24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1" customFormat="1" ht="20.85" customHeight="1">
      <c r="B320" s="129"/>
      <c r="D320" s="130" t="s">
        <v>79</v>
      </c>
      <c r="E320" s="140" t="s">
        <v>871</v>
      </c>
      <c r="F320" s="140" t="s">
        <v>904</v>
      </c>
      <c r="I320" s="132"/>
      <c r="J320" s="132"/>
      <c r="K320" s="141">
        <f>BK320</f>
        <v>0</v>
      </c>
      <c r="M320" s="129"/>
      <c r="N320" s="134"/>
      <c r="Q320" s="135">
        <f>SUM(Q321:Q327)</f>
        <v>0</v>
      </c>
      <c r="R320" s="135">
        <f>SUM(R321:R327)</f>
        <v>0</v>
      </c>
      <c r="T320" s="136">
        <f>SUM(T321:T327)</f>
        <v>0</v>
      </c>
      <c r="V320" s="136">
        <f>SUM(V321:V327)</f>
        <v>0</v>
      </c>
      <c r="X320" s="137">
        <f>SUM(X321:X327)</f>
        <v>0</v>
      </c>
      <c r="AR320" s="130" t="s">
        <v>87</v>
      </c>
      <c r="AT320" s="138" t="s">
        <v>79</v>
      </c>
      <c r="AU320" s="138" t="s">
        <v>93</v>
      </c>
      <c r="AY320" s="130" t="s">
        <v>219</v>
      </c>
      <c r="BK320" s="139">
        <f>SUM(BK321:BK327)</f>
        <v>0</v>
      </c>
    </row>
    <row r="321" spans="2:65" s="1" customFormat="1" ht="33" customHeight="1">
      <c r="B321" s="30"/>
      <c r="C321" s="142" t="s">
        <v>443</v>
      </c>
      <c r="D321" s="142" t="s">
        <v>220</v>
      </c>
      <c r="E321" s="143" t="s">
        <v>928</v>
      </c>
      <c r="F321" s="144" t="s">
        <v>929</v>
      </c>
      <c r="G321" s="145" t="s">
        <v>565</v>
      </c>
      <c r="H321" s="146">
        <v>36</v>
      </c>
      <c r="I321" s="147"/>
      <c r="J321" s="147"/>
      <c r="K321" s="148">
        <f>ROUND(P321*H321,2)</f>
        <v>0</v>
      </c>
      <c r="L321" s="149"/>
      <c r="M321" s="30"/>
      <c r="N321" s="150" t="s">
        <v>1</v>
      </c>
      <c r="O321" s="151" t="s">
        <v>43</v>
      </c>
      <c r="P321" s="152">
        <f>I321+J321</f>
        <v>0</v>
      </c>
      <c r="Q321" s="152">
        <f>ROUND(I321*H321,2)</f>
        <v>0</v>
      </c>
      <c r="R321" s="152">
        <f>ROUND(J321*H321,2)</f>
        <v>0</v>
      </c>
      <c r="T321" s="153">
        <f>S321*H321</f>
        <v>0</v>
      </c>
      <c r="U321" s="153">
        <v>0</v>
      </c>
      <c r="V321" s="153">
        <f>U321*H321</f>
        <v>0</v>
      </c>
      <c r="W321" s="153">
        <v>0</v>
      </c>
      <c r="X321" s="154">
        <f>W321*H321</f>
        <v>0</v>
      </c>
      <c r="AR321" s="155" t="s">
        <v>158</v>
      </c>
      <c r="AT321" s="155" t="s">
        <v>220</v>
      </c>
      <c r="AU321" s="155" t="s">
        <v>150</v>
      </c>
      <c r="AY321" s="15" t="s">
        <v>219</v>
      </c>
      <c r="BE321" s="156">
        <f>IF(O321="základní",K321,0)</f>
        <v>0</v>
      </c>
      <c r="BF321" s="156">
        <f>IF(O321="snížená",K321,0)</f>
        <v>0</v>
      </c>
      <c r="BG321" s="156">
        <f>IF(O321="zákl. přenesená",K321,0)</f>
        <v>0</v>
      </c>
      <c r="BH321" s="156">
        <f>IF(O321="sníž. přenesená",K321,0)</f>
        <v>0</v>
      </c>
      <c r="BI321" s="156">
        <f>IF(O321="nulová",K321,0)</f>
        <v>0</v>
      </c>
      <c r="BJ321" s="15" t="s">
        <v>87</v>
      </c>
      <c r="BK321" s="156">
        <f>ROUND(P321*H321,2)</f>
        <v>0</v>
      </c>
      <c r="BL321" s="15" t="s">
        <v>158</v>
      </c>
      <c r="BM321" s="155" t="s">
        <v>3380</v>
      </c>
    </row>
    <row r="322" spans="2:65" s="1" customFormat="1" ht="29.25">
      <c r="B322" s="30"/>
      <c r="D322" s="157" t="s">
        <v>226</v>
      </c>
      <c r="F322" s="158" t="s">
        <v>931</v>
      </c>
      <c r="I322" s="159"/>
      <c r="J322" s="159"/>
      <c r="M322" s="30"/>
      <c r="N322" s="160"/>
      <c r="X322" s="54"/>
      <c r="AT322" s="15" t="s">
        <v>226</v>
      </c>
      <c r="AU322" s="15" t="s">
        <v>150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3381</v>
      </c>
      <c r="H323" s="164">
        <v>36</v>
      </c>
      <c r="I323" s="165"/>
      <c r="J323" s="165"/>
      <c r="M323" s="161"/>
      <c r="N323" s="166"/>
      <c r="X323" s="167"/>
      <c r="AT323" s="162" t="s">
        <v>303</v>
      </c>
      <c r="AU323" s="162" t="s">
        <v>150</v>
      </c>
      <c r="AV323" s="12" t="s">
        <v>93</v>
      </c>
      <c r="AW323" s="12" t="s">
        <v>5</v>
      </c>
      <c r="AX323" s="12" t="s">
        <v>80</v>
      </c>
      <c r="AY323" s="162" t="s">
        <v>219</v>
      </c>
    </row>
    <row r="324" spans="2:65" s="13" customFormat="1" ht="11.25">
      <c r="B324" s="171"/>
      <c r="D324" s="157" t="s">
        <v>303</v>
      </c>
      <c r="E324" s="172" t="s">
        <v>1</v>
      </c>
      <c r="F324" s="173" t="s">
        <v>362</v>
      </c>
      <c r="H324" s="174">
        <v>36</v>
      </c>
      <c r="I324" s="175"/>
      <c r="J324" s="175"/>
      <c r="M324" s="171"/>
      <c r="N324" s="176"/>
      <c r="X324" s="177"/>
      <c r="AT324" s="172" t="s">
        <v>303</v>
      </c>
      <c r="AU324" s="172" t="s">
        <v>150</v>
      </c>
      <c r="AV324" s="13" t="s">
        <v>158</v>
      </c>
      <c r="AW324" s="13" t="s">
        <v>4</v>
      </c>
      <c r="AX324" s="13" t="s">
        <v>87</v>
      </c>
      <c r="AY324" s="172" t="s">
        <v>219</v>
      </c>
    </row>
    <row r="325" spans="2:65" s="1" customFormat="1" ht="24.2" customHeight="1">
      <c r="B325" s="30"/>
      <c r="C325" s="142" t="s">
        <v>643</v>
      </c>
      <c r="D325" s="142" t="s">
        <v>220</v>
      </c>
      <c r="E325" s="143" t="s">
        <v>934</v>
      </c>
      <c r="F325" s="144" t="s">
        <v>935</v>
      </c>
      <c r="G325" s="145" t="s">
        <v>565</v>
      </c>
      <c r="H325" s="146">
        <v>6</v>
      </c>
      <c r="I325" s="147"/>
      <c r="J325" s="147"/>
      <c r="K325" s="148">
        <f>ROUND(P325*H325,2)</f>
        <v>0</v>
      </c>
      <c r="L325" s="149"/>
      <c r="M325" s="30"/>
      <c r="N325" s="150" t="s">
        <v>1</v>
      </c>
      <c r="O325" s="151" t="s">
        <v>43</v>
      </c>
      <c r="P325" s="152">
        <f>I325+J325</f>
        <v>0</v>
      </c>
      <c r="Q325" s="152">
        <f>ROUND(I325*H325,2)</f>
        <v>0</v>
      </c>
      <c r="R325" s="152">
        <f>ROUND(J325*H325,2)</f>
        <v>0</v>
      </c>
      <c r="T325" s="153">
        <f>S325*H325</f>
        <v>0</v>
      </c>
      <c r="U325" s="153">
        <v>0</v>
      </c>
      <c r="V325" s="153">
        <f>U325*H325</f>
        <v>0</v>
      </c>
      <c r="W325" s="153">
        <v>0</v>
      </c>
      <c r="X325" s="154">
        <f>W325*H325</f>
        <v>0</v>
      </c>
      <c r="AR325" s="155" t="s">
        <v>158</v>
      </c>
      <c r="AT325" s="155" t="s">
        <v>220</v>
      </c>
      <c r="AU325" s="155" t="s">
        <v>150</v>
      </c>
      <c r="AY325" s="15" t="s">
        <v>219</v>
      </c>
      <c r="BE325" s="156">
        <f>IF(O325="základní",K325,0)</f>
        <v>0</v>
      </c>
      <c r="BF325" s="156">
        <f>IF(O325="snížená",K325,0)</f>
        <v>0</v>
      </c>
      <c r="BG325" s="156">
        <f>IF(O325="zákl. přenesená",K325,0)</f>
        <v>0</v>
      </c>
      <c r="BH325" s="156">
        <f>IF(O325="sníž. přenesená",K325,0)</f>
        <v>0</v>
      </c>
      <c r="BI325" s="156">
        <f>IF(O325="nulová",K325,0)</f>
        <v>0</v>
      </c>
      <c r="BJ325" s="15" t="s">
        <v>87</v>
      </c>
      <c r="BK325" s="156">
        <f>ROUND(P325*H325,2)</f>
        <v>0</v>
      </c>
      <c r="BL325" s="15" t="s">
        <v>158</v>
      </c>
      <c r="BM325" s="155" t="s">
        <v>3382</v>
      </c>
    </row>
    <row r="326" spans="2:65" s="1" customFormat="1" ht="29.25">
      <c r="B326" s="30"/>
      <c r="D326" s="157" t="s">
        <v>226</v>
      </c>
      <c r="F326" s="158" t="s">
        <v>937</v>
      </c>
      <c r="I326" s="159"/>
      <c r="J326" s="159"/>
      <c r="M326" s="30"/>
      <c r="N326" s="160"/>
      <c r="X326" s="54"/>
      <c r="AT326" s="15" t="s">
        <v>226</v>
      </c>
      <c r="AU326" s="15" t="s">
        <v>150</v>
      </c>
    </row>
    <row r="327" spans="2:65" s="12" customFormat="1" ht="11.25">
      <c r="B327" s="161"/>
      <c r="D327" s="157" t="s">
        <v>303</v>
      </c>
      <c r="E327" s="162" t="s">
        <v>1</v>
      </c>
      <c r="F327" s="163" t="s">
        <v>244</v>
      </c>
      <c r="H327" s="164">
        <v>6</v>
      </c>
      <c r="I327" s="165"/>
      <c r="J327" s="165"/>
      <c r="M327" s="161"/>
      <c r="N327" s="188"/>
      <c r="O327" s="189"/>
      <c r="P327" s="189"/>
      <c r="Q327" s="189"/>
      <c r="R327" s="189"/>
      <c r="S327" s="189"/>
      <c r="T327" s="189"/>
      <c r="U327" s="189"/>
      <c r="V327" s="189"/>
      <c r="W327" s="189"/>
      <c r="X327" s="190"/>
      <c r="AT327" s="162" t="s">
        <v>303</v>
      </c>
      <c r="AU327" s="162" t="s">
        <v>150</v>
      </c>
      <c r="AV327" s="12" t="s">
        <v>93</v>
      </c>
      <c r="AW327" s="12" t="s">
        <v>5</v>
      </c>
      <c r="AX327" s="12" t="s">
        <v>87</v>
      </c>
      <c r="AY327" s="162" t="s">
        <v>219</v>
      </c>
    </row>
    <row r="328" spans="2:65" s="1" customFormat="1" ht="6.95" customHeight="1">
      <c r="B328" s="42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30"/>
    </row>
  </sheetData>
  <sheetProtection algorithmName="SHA-512" hashValue="0ZTTzWKQuvn+F+kOxrkgi/WpzjpVqg/RpP9wmhjCnmOdfMkTiXv7O4a5UuwU/mA5kycia7mkv4ssSAaN+agJBQ==" saltValue="PSLf8u1C0Evyq+lVLfkPl1oIXlxwTU7qqq+fZFvXQFBmcEzjv2jR/j9w/W4lTidF98WpFYAVVAnVcLlsgCmGzA==" spinCount="100000" sheet="1" objects="1" scenarios="1" formatColumns="0" formatRows="0" autoFilter="0"/>
  <autoFilter ref="C127:L327" xr:uid="{00000000-0009-0000-0000-000011000000}"/>
  <mergeCells count="12">
    <mergeCell ref="E120:H120"/>
    <mergeCell ref="M2:Z2"/>
    <mergeCell ref="E84:H84"/>
    <mergeCell ref="E86:H86"/>
    <mergeCell ref="E88:H88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17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151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.75">
      <c r="B8" s="18"/>
      <c r="D8" s="25" t="s">
        <v>170</v>
      </c>
      <c r="M8" s="18"/>
    </row>
    <row r="9" spans="2:46" ht="16.5" customHeight="1">
      <c r="B9" s="18"/>
      <c r="E9" s="234" t="s">
        <v>171</v>
      </c>
      <c r="F9" s="219"/>
      <c r="G9" s="219"/>
      <c r="H9" s="219"/>
      <c r="M9" s="18"/>
    </row>
    <row r="10" spans="2:46" ht="12" customHeight="1">
      <c r="B10" s="18"/>
      <c r="D10" s="25" t="s">
        <v>172</v>
      </c>
      <c r="M10" s="18"/>
    </row>
    <row r="11" spans="2:46" s="1" customFormat="1" ht="16.5" customHeight="1">
      <c r="B11" s="30"/>
      <c r="E11" s="207" t="s">
        <v>3383</v>
      </c>
      <c r="F11" s="236"/>
      <c r="G11" s="236"/>
      <c r="H11" s="236"/>
      <c r="M11" s="30"/>
    </row>
    <row r="12" spans="2:46" s="1" customFormat="1" ht="12" customHeight="1">
      <c r="B12" s="30"/>
      <c r="D12" s="25" t="s">
        <v>3384</v>
      </c>
      <c r="M12" s="30"/>
    </row>
    <row r="13" spans="2:46" s="1" customFormat="1" ht="16.5" customHeight="1">
      <c r="B13" s="30"/>
      <c r="E13" s="195" t="s">
        <v>3385</v>
      </c>
      <c r="F13" s="236"/>
      <c r="G13" s="236"/>
      <c r="H13" s="236"/>
      <c r="M13" s="30"/>
    </row>
    <row r="14" spans="2:46" s="1" customFormat="1" ht="11.25">
      <c r="B14" s="30"/>
      <c r="M14" s="30"/>
    </row>
    <row r="15" spans="2:46" s="1" customFormat="1" ht="12" customHeight="1">
      <c r="B15" s="30"/>
      <c r="D15" s="25" t="s">
        <v>19</v>
      </c>
      <c r="F15" s="23" t="s">
        <v>152</v>
      </c>
      <c r="I15" s="25" t="s">
        <v>20</v>
      </c>
      <c r="J15" s="23" t="s">
        <v>464</v>
      </c>
      <c r="M15" s="30"/>
    </row>
    <row r="16" spans="2:46" s="1" customFormat="1" ht="12" customHeight="1">
      <c r="B16" s="30"/>
      <c r="D16" s="25" t="s">
        <v>21</v>
      </c>
      <c r="F16" s="23" t="s">
        <v>175</v>
      </c>
      <c r="I16" s="25" t="s">
        <v>23</v>
      </c>
      <c r="J16" s="50" t="str">
        <f>'Rekapitulace stavby'!AN8</f>
        <v>2. 4. 2025</v>
      </c>
      <c r="M16" s="30"/>
    </row>
    <row r="17" spans="2:13" s="1" customFormat="1" ht="21.75" customHeight="1">
      <c r="B17" s="30"/>
      <c r="D17" s="22" t="s">
        <v>176</v>
      </c>
      <c r="F17" s="96" t="s">
        <v>3386</v>
      </c>
      <c r="I17" s="22" t="s">
        <v>178</v>
      </c>
      <c r="J17" s="96" t="s">
        <v>3387</v>
      </c>
      <c r="M17" s="30"/>
    </row>
    <row r="18" spans="2:13" s="1" customFormat="1" ht="12" customHeight="1">
      <c r="B18" s="30"/>
      <c r="D18" s="25" t="s">
        <v>25</v>
      </c>
      <c r="I18" s="25" t="s">
        <v>26</v>
      </c>
      <c r="J18" s="23" t="s">
        <v>1</v>
      </c>
      <c r="M18" s="30"/>
    </row>
    <row r="19" spans="2:13" s="1" customFormat="1" ht="18" customHeight="1">
      <c r="B19" s="30"/>
      <c r="E19" s="23" t="s">
        <v>28</v>
      </c>
      <c r="I19" s="25" t="s">
        <v>29</v>
      </c>
      <c r="J19" s="23" t="s">
        <v>1</v>
      </c>
      <c r="M19" s="30"/>
    </row>
    <row r="20" spans="2:13" s="1" customFormat="1" ht="6.95" customHeight="1">
      <c r="B20" s="30"/>
      <c r="M20" s="30"/>
    </row>
    <row r="21" spans="2:13" s="1" customFormat="1" ht="12" customHeight="1">
      <c r="B21" s="30"/>
      <c r="D21" s="25" t="s">
        <v>30</v>
      </c>
      <c r="I21" s="25" t="s">
        <v>26</v>
      </c>
      <c r="J21" s="26" t="str">
        <f>'Rekapitulace stavby'!AN13</f>
        <v>Vyplň údaj</v>
      </c>
      <c r="M21" s="30"/>
    </row>
    <row r="22" spans="2:13" s="1" customFormat="1" ht="18" customHeight="1">
      <c r="B22" s="30"/>
      <c r="E22" s="237" t="str">
        <f>'Rekapitulace stavby'!E14</f>
        <v>Vyplň údaj</v>
      </c>
      <c r="F22" s="218"/>
      <c r="G22" s="218"/>
      <c r="H22" s="218"/>
      <c r="I22" s="25" t="s">
        <v>29</v>
      </c>
      <c r="J22" s="26" t="str">
        <f>'Rekapitulace stavby'!AN14</f>
        <v>Vyplň údaj</v>
      </c>
      <c r="M22" s="30"/>
    </row>
    <row r="23" spans="2:13" s="1" customFormat="1" ht="6.95" customHeight="1">
      <c r="B23" s="30"/>
      <c r="M23" s="30"/>
    </row>
    <row r="24" spans="2:13" s="1" customFormat="1" ht="12" customHeight="1">
      <c r="B24" s="30"/>
      <c r="D24" s="25" t="s">
        <v>32</v>
      </c>
      <c r="I24" s="25" t="s">
        <v>26</v>
      </c>
      <c r="J24" s="23" t="s">
        <v>33</v>
      </c>
      <c r="M24" s="30"/>
    </row>
    <row r="25" spans="2:13" s="1" customFormat="1" ht="18" customHeight="1">
      <c r="B25" s="30"/>
      <c r="E25" s="23" t="s">
        <v>331</v>
      </c>
      <c r="I25" s="25" t="s">
        <v>29</v>
      </c>
      <c r="J25" s="23" t="s">
        <v>1</v>
      </c>
      <c r="M25" s="30"/>
    </row>
    <row r="26" spans="2:13" s="1" customFormat="1" ht="6.95" customHeight="1">
      <c r="B26" s="30"/>
      <c r="M26" s="30"/>
    </row>
    <row r="27" spans="2:13" s="1" customFormat="1" ht="12" customHeight="1">
      <c r="B27" s="30"/>
      <c r="D27" s="25" t="s">
        <v>35</v>
      </c>
      <c r="I27" s="25" t="s">
        <v>26</v>
      </c>
      <c r="J27" s="23" t="s">
        <v>1</v>
      </c>
      <c r="M27" s="30"/>
    </row>
    <row r="28" spans="2:13" s="1" customFormat="1" ht="18" customHeight="1">
      <c r="B28" s="30"/>
      <c r="E28" s="23" t="s">
        <v>183</v>
      </c>
      <c r="I28" s="25" t="s">
        <v>29</v>
      </c>
      <c r="J28" s="23" t="s">
        <v>1</v>
      </c>
      <c r="M28" s="30"/>
    </row>
    <row r="29" spans="2:13" s="1" customFormat="1" ht="6.95" customHeight="1">
      <c r="B29" s="30"/>
      <c r="M29" s="30"/>
    </row>
    <row r="30" spans="2:13" s="1" customFormat="1" ht="12" customHeight="1">
      <c r="B30" s="30"/>
      <c r="D30" s="25" t="s">
        <v>37</v>
      </c>
      <c r="M30" s="30"/>
    </row>
    <row r="31" spans="2:13" s="7" customFormat="1" ht="16.5" customHeight="1">
      <c r="B31" s="97"/>
      <c r="E31" s="223" t="s">
        <v>1</v>
      </c>
      <c r="F31" s="223"/>
      <c r="G31" s="223"/>
      <c r="H31" s="223"/>
      <c r="M31" s="97"/>
    </row>
    <row r="32" spans="2:13" s="1" customFormat="1" ht="6.95" customHeight="1">
      <c r="B32" s="30"/>
      <c r="M32" s="30"/>
    </row>
    <row r="33" spans="2:13" s="1" customFormat="1" ht="6.95" customHeight="1">
      <c r="B33" s="30"/>
      <c r="D33" s="51"/>
      <c r="E33" s="51"/>
      <c r="F33" s="51"/>
      <c r="G33" s="51"/>
      <c r="H33" s="51"/>
      <c r="I33" s="51"/>
      <c r="J33" s="51"/>
      <c r="K33" s="51"/>
      <c r="L33" s="51"/>
      <c r="M33" s="30"/>
    </row>
    <row r="34" spans="2:13" s="1" customFormat="1" ht="12.75">
      <c r="B34" s="30"/>
      <c r="E34" s="25" t="s">
        <v>184</v>
      </c>
      <c r="K34" s="86">
        <f>I99</f>
        <v>0</v>
      </c>
      <c r="M34" s="30"/>
    </row>
    <row r="35" spans="2:13" s="1" customFormat="1" ht="12.75">
      <c r="B35" s="30"/>
      <c r="E35" s="25" t="s">
        <v>185</v>
      </c>
      <c r="K35" s="86">
        <f>J99</f>
        <v>0</v>
      </c>
      <c r="M35" s="30"/>
    </row>
    <row r="36" spans="2:13" s="1" customFormat="1" ht="25.35" customHeight="1">
      <c r="B36" s="30"/>
      <c r="D36" s="98" t="s">
        <v>38</v>
      </c>
      <c r="K36" s="64">
        <f>ROUND(K127, 2)</f>
        <v>0</v>
      </c>
      <c r="M36" s="30"/>
    </row>
    <row r="37" spans="2:13" s="1" customFormat="1" ht="6.95" customHeight="1">
      <c r="B37" s="30"/>
      <c r="D37" s="51"/>
      <c r="E37" s="51"/>
      <c r="F37" s="51"/>
      <c r="G37" s="51"/>
      <c r="H37" s="51"/>
      <c r="I37" s="51"/>
      <c r="J37" s="51"/>
      <c r="K37" s="51"/>
      <c r="L37" s="51"/>
      <c r="M37" s="30"/>
    </row>
    <row r="38" spans="2:13" s="1" customFormat="1" ht="14.45" customHeight="1">
      <c r="B38" s="30"/>
      <c r="F38" s="33" t="s">
        <v>40</v>
      </c>
      <c r="I38" s="33" t="s">
        <v>39</v>
      </c>
      <c r="K38" s="33" t="s">
        <v>41</v>
      </c>
      <c r="M38" s="30"/>
    </row>
    <row r="39" spans="2:13" s="1" customFormat="1" ht="14.45" customHeight="1">
      <c r="B39" s="30"/>
      <c r="D39" s="53" t="s">
        <v>42</v>
      </c>
      <c r="E39" s="25" t="s">
        <v>43</v>
      </c>
      <c r="F39" s="86">
        <f>ROUND((SUM(BE127:BE178)),  2)</f>
        <v>0</v>
      </c>
      <c r="I39" s="99">
        <v>0.21</v>
      </c>
      <c r="K39" s="86">
        <f>ROUND(((SUM(BE127:BE178))*I39),  2)</f>
        <v>0</v>
      </c>
      <c r="M39" s="30"/>
    </row>
    <row r="40" spans="2:13" s="1" customFormat="1" ht="14.45" customHeight="1">
      <c r="B40" s="30"/>
      <c r="E40" s="25" t="s">
        <v>44</v>
      </c>
      <c r="F40" s="86">
        <f>ROUND((SUM(BF127:BF178)),  2)</f>
        <v>0</v>
      </c>
      <c r="I40" s="99">
        <v>0.12</v>
      </c>
      <c r="K40" s="86">
        <f>ROUND(((SUM(BF127:BF178))*I40),  2)</f>
        <v>0</v>
      </c>
      <c r="M40" s="30"/>
    </row>
    <row r="41" spans="2:13" s="1" customFormat="1" ht="14.45" hidden="1" customHeight="1">
      <c r="B41" s="30"/>
      <c r="E41" s="25" t="s">
        <v>45</v>
      </c>
      <c r="F41" s="86">
        <f>ROUND((SUM(BG127:BG178)),  2)</f>
        <v>0</v>
      </c>
      <c r="I41" s="99">
        <v>0.21</v>
      </c>
      <c r="K41" s="86">
        <f>0</f>
        <v>0</v>
      </c>
      <c r="M41" s="30"/>
    </row>
    <row r="42" spans="2:13" s="1" customFormat="1" ht="14.45" hidden="1" customHeight="1">
      <c r="B42" s="30"/>
      <c r="E42" s="25" t="s">
        <v>46</v>
      </c>
      <c r="F42" s="86">
        <f>ROUND((SUM(BH127:BH178)),  2)</f>
        <v>0</v>
      </c>
      <c r="I42" s="99">
        <v>0.12</v>
      </c>
      <c r="K42" s="86">
        <f>0</f>
        <v>0</v>
      </c>
      <c r="M42" s="30"/>
    </row>
    <row r="43" spans="2:13" s="1" customFormat="1" ht="14.45" hidden="1" customHeight="1">
      <c r="B43" s="30"/>
      <c r="E43" s="25" t="s">
        <v>47</v>
      </c>
      <c r="F43" s="86">
        <f>ROUND((SUM(BI127:BI178)),  2)</f>
        <v>0</v>
      </c>
      <c r="I43" s="99">
        <v>0</v>
      </c>
      <c r="K43" s="86">
        <f>0</f>
        <v>0</v>
      </c>
      <c r="M43" s="30"/>
    </row>
    <row r="44" spans="2:13" s="1" customFormat="1" ht="6.95" customHeight="1">
      <c r="B44" s="30"/>
      <c r="M44" s="30"/>
    </row>
    <row r="45" spans="2:13" s="1" customFormat="1" ht="25.35" customHeight="1">
      <c r="B45" s="30"/>
      <c r="C45" s="100"/>
      <c r="D45" s="101" t="s">
        <v>48</v>
      </c>
      <c r="E45" s="55"/>
      <c r="F45" s="55"/>
      <c r="G45" s="102" t="s">
        <v>49</v>
      </c>
      <c r="H45" s="103" t="s">
        <v>50</v>
      </c>
      <c r="I45" s="55"/>
      <c r="J45" s="55"/>
      <c r="K45" s="104">
        <f>SUM(K36:K43)</f>
        <v>0</v>
      </c>
      <c r="L45" s="105"/>
      <c r="M45" s="30"/>
    </row>
    <row r="46" spans="2:13" s="1" customFormat="1" ht="14.45" customHeight="1">
      <c r="B46" s="30"/>
      <c r="M46" s="30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ht="16.5" customHeight="1">
      <c r="B86" s="18"/>
      <c r="E86" s="234" t="s">
        <v>171</v>
      </c>
      <c r="F86" s="219"/>
      <c r="G86" s="219"/>
      <c r="H86" s="219"/>
      <c r="M86" s="18"/>
    </row>
    <row r="87" spans="2:13" ht="12" customHeight="1">
      <c r="B87" s="18"/>
      <c r="C87" s="25" t="s">
        <v>172</v>
      </c>
      <c r="M87" s="18"/>
    </row>
    <row r="88" spans="2:13" s="1" customFormat="1" ht="16.5" customHeight="1">
      <c r="B88" s="30"/>
      <c r="E88" s="207" t="s">
        <v>3383</v>
      </c>
      <c r="F88" s="236"/>
      <c r="G88" s="236"/>
      <c r="H88" s="236"/>
      <c r="M88" s="30"/>
    </row>
    <row r="89" spans="2:13" s="1" customFormat="1" ht="12" customHeight="1">
      <c r="B89" s="30"/>
      <c r="C89" s="25" t="s">
        <v>3384</v>
      </c>
      <c r="M89" s="30"/>
    </row>
    <row r="90" spans="2:13" s="1" customFormat="1" ht="16.5" customHeight="1">
      <c r="B90" s="30"/>
      <c r="E90" s="195" t="str">
        <f>E13</f>
        <v>2022_4.17.1 - Strojní část technologie ČS</v>
      </c>
      <c r="F90" s="236"/>
      <c r="G90" s="236"/>
      <c r="H90" s="236"/>
      <c r="M90" s="30"/>
    </row>
    <row r="91" spans="2:13" s="1" customFormat="1" ht="6.95" customHeight="1">
      <c r="B91" s="30"/>
      <c r="M91" s="30"/>
    </row>
    <row r="92" spans="2:13" s="1" customFormat="1" ht="12" customHeight="1">
      <c r="B92" s="30"/>
      <c r="C92" s="25" t="s">
        <v>21</v>
      </c>
      <c r="F92" s="23" t="str">
        <f>F16</f>
        <v>Česká Lípa</v>
      </c>
      <c r="I92" s="25" t="s">
        <v>23</v>
      </c>
      <c r="J92" s="50" t="str">
        <f>IF(J16="","",J16)</f>
        <v>2. 4. 2025</v>
      </c>
      <c r="M92" s="30"/>
    </row>
    <row r="93" spans="2:13" s="1" customFormat="1" ht="6.95" customHeight="1">
      <c r="B93" s="30"/>
      <c r="M93" s="30"/>
    </row>
    <row r="94" spans="2:13" s="1" customFormat="1" ht="25.7" customHeight="1">
      <c r="B94" s="30"/>
      <c r="C94" s="25" t="s">
        <v>25</v>
      </c>
      <c r="F94" s="23" t="str">
        <f>E19</f>
        <v>Město Česká Lípa</v>
      </c>
      <c r="I94" s="25" t="s">
        <v>32</v>
      </c>
      <c r="J94" s="28" t="str">
        <f>E25</f>
        <v>Vodohospodářský rozvoj a výstavba a.s.</v>
      </c>
      <c r="M94" s="30"/>
    </row>
    <row r="95" spans="2:13" s="1" customFormat="1" ht="15.2" customHeight="1">
      <c r="B95" s="30"/>
      <c r="C95" s="25" t="s">
        <v>30</v>
      </c>
      <c r="F95" s="23" t="str">
        <f>IF(E22="","",E22)</f>
        <v>Vyplň údaj</v>
      </c>
      <c r="I95" s="25" t="s">
        <v>35</v>
      </c>
      <c r="J95" s="28" t="str">
        <f>E28</f>
        <v>Dvořák</v>
      </c>
      <c r="M95" s="30"/>
    </row>
    <row r="96" spans="2:13" s="1" customFormat="1" ht="10.35" customHeight="1">
      <c r="B96" s="30"/>
      <c r="M96" s="30"/>
    </row>
    <row r="97" spans="2:47" s="1" customFormat="1" ht="29.25" customHeight="1">
      <c r="B97" s="30"/>
      <c r="C97" s="108" t="s">
        <v>187</v>
      </c>
      <c r="D97" s="100"/>
      <c r="E97" s="100"/>
      <c r="F97" s="100"/>
      <c r="G97" s="100"/>
      <c r="H97" s="100"/>
      <c r="I97" s="109" t="s">
        <v>188</v>
      </c>
      <c r="J97" s="109" t="s">
        <v>189</v>
      </c>
      <c r="K97" s="109" t="s">
        <v>190</v>
      </c>
      <c r="L97" s="100"/>
      <c r="M97" s="30"/>
    </row>
    <row r="98" spans="2:47" s="1" customFormat="1" ht="10.35" customHeight="1">
      <c r="B98" s="30"/>
      <c r="M98" s="30"/>
    </row>
    <row r="99" spans="2:47" s="1" customFormat="1" ht="22.9" customHeight="1">
      <c r="B99" s="30"/>
      <c r="C99" s="110" t="s">
        <v>191</v>
      </c>
      <c r="I99" s="64">
        <f t="shared" ref="I99:J101" si="0">Q127</f>
        <v>0</v>
      </c>
      <c r="J99" s="64">
        <f t="shared" si="0"/>
        <v>0</v>
      </c>
      <c r="K99" s="64">
        <f>K127</f>
        <v>0</v>
      </c>
      <c r="M99" s="30"/>
      <c r="AU99" s="15" t="s">
        <v>192</v>
      </c>
    </row>
    <row r="100" spans="2:47" s="8" customFormat="1" ht="24.95" customHeight="1">
      <c r="B100" s="111"/>
      <c r="D100" s="112" t="s">
        <v>332</v>
      </c>
      <c r="E100" s="113"/>
      <c r="F100" s="113"/>
      <c r="G100" s="113"/>
      <c r="H100" s="113"/>
      <c r="I100" s="114">
        <f t="shared" si="0"/>
        <v>0</v>
      </c>
      <c r="J100" s="114">
        <f t="shared" si="0"/>
        <v>0</v>
      </c>
      <c r="K100" s="114">
        <f>K128</f>
        <v>0</v>
      </c>
      <c r="M100" s="111"/>
    </row>
    <row r="101" spans="2:47" s="9" customFormat="1" ht="19.899999999999999" customHeight="1">
      <c r="B101" s="115"/>
      <c r="D101" s="116" t="s">
        <v>339</v>
      </c>
      <c r="E101" s="117"/>
      <c r="F101" s="117"/>
      <c r="G101" s="117"/>
      <c r="H101" s="117"/>
      <c r="I101" s="118">
        <f t="shared" si="0"/>
        <v>0</v>
      </c>
      <c r="J101" s="118">
        <f t="shared" si="0"/>
        <v>0</v>
      </c>
      <c r="K101" s="118">
        <f>K129</f>
        <v>0</v>
      </c>
      <c r="M101" s="115"/>
    </row>
    <row r="102" spans="2:47" s="8" customFormat="1" ht="24.95" customHeight="1">
      <c r="B102" s="111"/>
      <c r="D102" s="112" t="s">
        <v>346</v>
      </c>
      <c r="E102" s="113"/>
      <c r="F102" s="113"/>
      <c r="G102" s="113"/>
      <c r="H102" s="113"/>
      <c r="I102" s="114">
        <f>Q174</f>
        <v>0</v>
      </c>
      <c r="J102" s="114">
        <f>R174</f>
        <v>0</v>
      </c>
      <c r="K102" s="114">
        <f>K174</f>
        <v>0</v>
      </c>
      <c r="M102" s="111"/>
    </row>
    <row r="103" spans="2:47" s="9" customFormat="1" ht="19.899999999999999" customHeight="1">
      <c r="B103" s="115"/>
      <c r="D103" s="116" t="s">
        <v>3388</v>
      </c>
      <c r="E103" s="117"/>
      <c r="F103" s="117"/>
      <c r="G103" s="117"/>
      <c r="H103" s="117"/>
      <c r="I103" s="118">
        <f>Q175</f>
        <v>0</v>
      </c>
      <c r="J103" s="118">
        <f>R175</f>
        <v>0</v>
      </c>
      <c r="K103" s="118">
        <f>K175</f>
        <v>0</v>
      </c>
      <c r="M103" s="115"/>
    </row>
    <row r="104" spans="2:47" s="1" customFormat="1" ht="21.75" customHeight="1">
      <c r="B104" s="30"/>
      <c r="M104" s="30"/>
    </row>
    <row r="105" spans="2:47" s="1" customFormat="1" ht="6.95" customHeight="1"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30"/>
    </row>
    <row r="109" spans="2:47" s="1" customFormat="1" ht="6.95" customHeight="1">
      <c r="B109" s="44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30"/>
    </row>
    <row r="110" spans="2:47" s="1" customFormat="1" ht="24.95" customHeight="1">
      <c r="B110" s="30"/>
      <c r="C110" s="19" t="s">
        <v>199</v>
      </c>
      <c r="M110" s="30"/>
    </row>
    <row r="111" spans="2:47" s="1" customFormat="1" ht="6.95" customHeight="1">
      <c r="B111" s="30"/>
      <c r="M111" s="30"/>
    </row>
    <row r="112" spans="2:47" s="1" customFormat="1" ht="12" customHeight="1">
      <c r="B112" s="30"/>
      <c r="C112" s="25" t="s">
        <v>17</v>
      </c>
      <c r="M112" s="30"/>
    </row>
    <row r="113" spans="2:63" s="1" customFormat="1" ht="16.5" customHeight="1">
      <c r="B113" s="30"/>
      <c r="E113" s="234" t="str">
        <f>E7</f>
        <v>Splašková kanalizace Lada</v>
      </c>
      <c r="F113" s="235"/>
      <c r="G113" s="235"/>
      <c r="H113" s="235"/>
      <c r="M113" s="30"/>
    </row>
    <row r="114" spans="2:63" ht="12" customHeight="1">
      <c r="B114" s="18"/>
      <c r="C114" s="25" t="s">
        <v>170</v>
      </c>
      <c r="M114" s="18"/>
    </row>
    <row r="115" spans="2:63" ht="16.5" customHeight="1">
      <c r="B115" s="18"/>
      <c r="E115" s="234" t="s">
        <v>171</v>
      </c>
      <c r="F115" s="219"/>
      <c r="G115" s="219"/>
      <c r="H115" s="219"/>
      <c r="M115" s="18"/>
    </row>
    <row r="116" spans="2:63" ht="12" customHeight="1">
      <c r="B116" s="18"/>
      <c r="C116" s="25" t="s">
        <v>172</v>
      </c>
      <c r="M116" s="18"/>
    </row>
    <row r="117" spans="2:63" s="1" customFormat="1" ht="16.5" customHeight="1">
      <c r="B117" s="30"/>
      <c r="E117" s="207" t="s">
        <v>3383</v>
      </c>
      <c r="F117" s="236"/>
      <c r="G117" s="236"/>
      <c r="H117" s="236"/>
      <c r="M117" s="30"/>
    </row>
    <row r="118" spans="2:63" s="1" customFormat="1" ht="12" customHeight="1">
      <c r="B118" s="30"/>
      <c r="C118" s="25" t="s">
        <v>3384</v>
      </c>
      <c r="M118" s="30"/>
    </row>
    <row r="119" spans="2:63" s="1" customFormat="1" ht="16.5" customHeight="1">
      <c r="B119" s="30"/>
      <c r="E119" s="195" t="str">
        <f>E13</f>
        <v>2022_4.17.1 - Strojní část technologie ČS</v>
      </c>
      <c r="F119" s="236"/>
      <c r="G119" s="236"/>
      <c r="H119" s="236"/>
      <c r="M119" s="30"/>
    </row>
    <row r="120" spans="2:63" s="1" customFormat="1" ht="6.95" customHeight="1">
      <c r="B120" s="30"/>
      <c r="M120" s="30"/>
    </row>
    <row r="121" spans="2:63" s="1" customFormat="1" ht="12" customHeight="1">
      <c r="B121" s="30"/>
      <c r="C121" s="25" t="s">
        <v>21</v>
      </c>
      <c r="F121" s="23" t="str">
        <f>F16</f>
        <v>Česká Lípa</v>
      </c>
      <c r="I121" s="25" t="s">
        <v>23</v>
      </c>
      <c r="J121" s="50" t="str">
        <f>IF(J16="","",J16)</f>
        <v>2. 4. 2025</v>
      </c>
      <c r="M121" s="30"/>
    </row>
    <row r="122" spans="2:63" s="1" customFormat="1" ht="6.95" customHeight="1">
      <c r="B122" s="30"/>
      <c r="M122" s="30"/>
    </row>
    <row r="123" spans="2:63" s="1" customFormat="1" ht="25.7" customHeight="1">
      <c r="B123" s="30"/>
      <c r="C123" s="25" t="s">
        <v>25</v>
      </c>
      <c r="F123" s="23" t="str">
        <f>E19</f>
        <v>Město Česká Lípa</v>
      </c>
      <c r="I123" s="25" t="s">
        <v>32</v>
      </c>
      <c r="J123" s="28" t="str">
        <f>E25</f>
        <v>Vodohospodářský rozvoj a výstavba a.s.</v>
      </c>
      <c r="M123" s="30"/>
    </row>
    <row r="124" spans="2:63" s="1" customFormat="1" ht="15.2" customHeight="1">
      <c r="B124" s="30"/>
      <c r="C124" s="25" t="s">
        <v>30</v>
      </c>
      <c r="F124" s="23" t="str">
        <f>IF(E22="","",E22)</f>
        <v>Vyplň údaj</v>
      </c>
      <c r="I124" s="25" t="s">
        <v>35</v>
      </c>
      <c r="J124" s="28" t="str">
        <f>E28</f>
        <v>Dvořák</v>
      </c>
      <c r="M124" s="30"/>
    </row>
    <row r="125" spans="2:63" s="1" customFormat="1" ht="10.35" customHeight="1">
      <c r="B125" s="30"/>
      <c r="M125" s="30"/>
    </row>
    <row r="126" spans="2:63" s="10" customFormat="1" ht="29.25" customHeight="1">
      <c r="B126" s="119"/>
      <c r="C126" s="120" t="s">
        <v>200</v>
      </c>
      <c r="D126" s="121" t="s">
        <v>63</v>
      </c>
      <c r="E126" s="121" t="s">
        <v>59</v>
      </c>
      <c r="F126" s="121" t="s">
        <v>60</v>
      </c>
      <c r="G126" s="121" t="s">
        <v>201</v>
      </c>
      <c r="H126" s="121" t="s">
        <v>202</v>
      </c>
      <c r="I126" s="121" t="s">
        <v>203</v>
      </c>
      <c r="J126" s="121" t="s">
        <v>204</v>
      </c>
      <c r="K126" s="122" t="s">
        <v>190</v>
      </c>
      <c r="L126" s="123" t="s">
        <v>205</v>
      </c>
      <c r="M126" s="119"/>
      <c r="N126" s="57" t="s">
        <v>1</v>
      </c>
      <c r="O126" s="58" t="s">
        <v>42</v>
      </c>
      <c r="P126" s="58" t="s">
        <v>206</v>
      </c>
      <c r="Q126" s="58" t="s">
        <v>207</v>
      </c>
      <c r="R126" s="58" t="s">
        <v>208</v>
      </c>
      <c r="S126" s="58" t="s">
        <v>209</v>
      </c>
      <c r="T126" s="58" t="s">
        <v>210</v>
      </c>
      <c r="U126" s="58" t="s">
        <v>211</v>
      </c>
      <c r="V126" s="58" t="s">
        <v>212</v>
      </c>
      <c r="W126" s="58" t="s">
        <v>213</v>
      </c>
      <c r="X126" s="59" t="s">
        <v>214</v>
      </c>
    </row>
    <row r="127" spans="2:63" s="1" customFormat="1" ht="22.9" customHeight="1">
      <c r="B127" s="30"/>
      <c r="C127" s="62" t="s">
        <v>215</v>
      </c>
      <c r="K127" s="124">
        <f>BK127</f>
        <v>0</v>
      </c>
      <c r="M127" s="30"/>
      <c r="N127" s="60"/>
      <c r="O127" s="51"/>
      <c r="P127" s="51"/>
      <c r="Q127" s="125">
        <f>Q128+Q174</f>
        <v>0</v>
      </c>
      <c r="R127" s="125">
        <f>R128+R174</f>
        <v>0</v>
      </c>
      <c r="S127" s="51"/>
      <c r="T127" s="126">
        <f>T128+T174</f>
        <v>0</v>
      </c>
      <c r="U127" s="51"/>
      <c r="V127" s="126">
        <f>V128+V174</f>
        <v>0.20584999999999998</v>
      </c>
      <c r="W127" s="51"/>
      <c r="X127" s="127">
        <f>X128+X174</f>
        <v>0</v>
      </c>
      <c r="AT127" s="15" t="s">
        <v>79</v>
      </c>
      <c r="AU127" s="15" t="s">
        <v>192</v>
      </c>
      <c r="BK127" s="128">
        <f>BK128+BK174</f>
        <v>0</v>
      </c>
    </row>
    <row r="128" spans="2:63" s="11" customFormat="1" ht="25.9" customHeight="1">
      <c r="B128" s="129"/>
      <c r="D128" s="130" t="s">
        <v>79</v>
      </c>
      <c r="E128" s="131" t="s">
        <v>348</v>
      </c>
      <c r="F128" s="131" t="s">
        <v>349</v>
      </c>
      <c r="I128" s="132"/>
      <c r="J128" s="132"/>
      <c r="K128" s="133">
        <f>BK128</f>
        <v>0</v>
      </c>
      <c r="M128" s="129"/>
      <c r="N128" s="134"/>
      <c r="Q128" s="135">
        <f>Q129</f>
        <v>0</v>
      </c>
      <c r="R128" s="135">
        <f>R129</f>
        <v>0</v>
      </c>
      <c r="T128" s="136">
        <f>T129</f>
        <v>0</v>
      </c>
      <c r="V128" s="136">
        <f>V129</f>
        <v>0.20314999999999997</v>
      </c>
      <c r="X128" s="137">
        <f>X129</f>
        <v>0</v>
      </c>
      <c r="AR128" s="130" t="s">
        <v>87</v>
      </c>
      <c r="AT128" s="138" t="s">
        <v>79</v>
      </c>
      <c r="AU128" s="138" t="s">
        <v>80</v>
      </c>
      <c r="AY128" s="130" t="s">
        <v>219</v>
      </c>
      <c r="BK128" s="139">
        <f>BK129</f>
        <v>0</v>
      </c>
    </row>
    <row r="129" spans="2:65" s="11" customFormat="1" ht="22.9" customHeight="1">
      <c r="B129" s="129"/>
      <c r="D129" s="130" t="s">
        <v>79</v>
      </c>
      <c r="E129" s="140" t="s">
        <v>254</v>
      </c>
      <c r="F129" s="140" t="s">
        <v>694</v>
      </c>
      <c r="I129" s="132"/>
      <c r="J129" s="132"/>
      <c r="K129" s="141">
        <f>BK129</f>
        <v>0</v>
      </c>
      <c r="M129" s="129"/>
      <c r="N129" s="134"/>
      <c r="Q129" s="135">
        <f>SUM(Q130:Q173)</f>
        <v>0</v>
      </c>
      <c r="R129" s="135">
        <f>SUM(R130:R173)</f>
        <v>0</v>
      </c>
      <c r="T129" s="136">
        <f>SUM(T130:T173)</f>
        <v>0</v>
      </c>
      <c r="V129" s="136">
        <f>SUM(V130:V173)</f>
        <v>0.20314999999999997</v>
      </c>
      <c r="X129" s="137">
        <f>SUM(X130:X173)</f>
        <v>0</v>
      </c>
      <c r="AR129" s="130" t="s">
        <v>87</v>
      </c>
      <c r="AT129" s="138" t="s">
        <v>79</v>
      </c>
      <c r="AU129" s="138" t="s">
        <v>87</v>
      </c>
      <c r="AY129" s="130" t="s">
        <v>219</v>
      </c>
      <c r="BK129" s="139">
        <f>SUM(BK130:BK173)</f>
        <v>0</v>
      </c>
    </row>
    <row r="130" spans="2:65" s="1" customFormat="1" ht="24.2" customHeight="1">
      <c r="B130" s="30"/>
      <c r="C130" s="178" t="s">
        <v>87</v>
      </c>
      <c r="D130" s="178" t="s">
        <v>460</v>
      </c>
      <c r="E130" s="179" t="s">
        <v>3389</v>
      </c>
      <c r="F130" s="180" t="s">
        <v>3390</v>
      </c>
      <c r="G130" s="181" t="s">
        <v>467</v>
      </c>
      <c r="H130" s="182">
        <v>1</v>
      </c>
      <c r="I130" s="183"/>
      <c r="J130" s="184"/>
      <c r="K130" s="185">
        <f>ROUND(P130*H130,2)</f>
        <v>0</v>
      </c>
      <c r="L130" s="184"/>
      <c r="M130" s="186"/>
      <c r="N130" s="187" t="s">
        <v>1</v>
      </c>
      <c r="O130" s="151" t="s">
        <v>43</v>
      </c>
      <c r="P130" s="152">
        <f>I130+J130</f>
        <v>0</v>
      </c>
      <c r="Q130" s="152">
        <f>ROUND(I130*H130,2)</f>
        <v>0</v>
      </c>
      <c r="R130" s="152">
        <f>ROUND(J130*H130,2)</f>
        <v>0</v>
      </c>
      <c r="T130" s="153">
        <f>S130*H130</f>
        <v>0</v>
      </c>
      <c r="U130" s="153">
        <v>4.2999999999999997E-2</v>
      </c>
      <c r="V130" s="153">
        <f>U130*H130</f>
        <v>4.2999999999999997E-2</v>
      </c>
      <c r="W130" s="153">
        <v>0</v>
      </c>
      <c r="X130" s="154">
        <f>W130*H130</f>
        <v>0</v>
      </c>
      <c r="AR130" s="155" t="s">
        <v>93</v>
      </c>
      <c r="AT130" s="155" t="s">
        <v>460</v>
      </c>
      <c r="AU130" s="155" t="s">
        <v>93</v>
      </c>
      <c r="AY130" s="15" t="s">
        <v>219</v>
      </c>
      <c r="BE130" s="156">
        <f>IF(O130="základní",K130,0)</f>
        <v>0</v>
      </c>
      <c r="BF130" s="156">
        <f>IF(O130="snížená",K130,0)</f>
        <v>0</v>
      </c>
      <c r="BG130" s="156">
        <f>IF(O130="zákl. přenesená",K130,0)</f>
        <v>0</v>
      </c>
      <c r="BH130" s="156">
        <f>IF(O130="sníž. přenesená",K130,0)</f>
        <v>0</v>
      </c>
      <c r="BI130" s="156">
        <f>IF(O130="nulová",K130,0)</f>
        <v>0</v>
      </c>
      <c r="BJ130" s="15" t="s">
        <v>87</v>
      </c>
      <c r="BK130" s="156">
        <f>ROUND(P130*H130,2)</f>
        <v>0</v>
      </c>
      <c r="BL130" s="15" t="s">
        <v>87</v>
      </c>
      <c r="BM130" s="155" t="s">
        <v>3391</v>
      </c>
    </row>
    <row r="131" spans="2:65" s="1" customFormat="1" ht="11.25">
      <c r="B131" s="30"/>
      <c r="D131" s="157" t="s">
        <v>226</v>
      </c>
      <c r="F131" s="158" t="s">
        <v>3390</v>
      </c>
      <c r="I131" s="159"/>
      <c r="J131" s="159"/>
      <c r="M131" s="30"/>
      <c r="N131" s="160"/>
      <c r="X131" s="54"/>
      <c r="AT131" s="15" t="s">
        <v>226</v>
      </c>
      <c r="AU131" s="15" t="s">
        <v>93</v>
      </c>
    </row>
    <row r="132" spans="2:65" s="12" customFormat="1" ht="11.25">
      <c r="B132" s="161"/>
      <c r="D132" s="157" t="s">
        <v>303</v>
      </c>
      <c r="E132" s="162" t="s">
        <v>1</v>
      </c>
      <c r="F132" s="163" t="s">
        <v>87</v>
      </c>
      <c r="H132" s="164">
        <v>1</v>
      </c>
      <c r="I132" s="165"/>
      <c r="J132" s="165"/>
      <c r="M132" s="161"/>
      <c r="N132" s="166"/>
      <c r="X132" s="167"/>
      <c r="AT132" s="162" t="s">
        <v>303</v>
      </c>
      <c r="AU132" s="162" t="s">
        <v>93</v>
      </c>
      <c r="AV132" s="12" t="s">
        <v>93</v>
      </c>
      <c r="AW132" s="12" t="s">
        <v>5</v>
      </c>
      <c r="AX132" s="12" t="s">
        <v>87</v>
      </c>
      <c r="AY132" s="162" t="s">
        <v>219</v>
      </c>
    </row>
    <row r="133" spans="2:65" s="1" customFormat="1" ht="24.2" customHeight="1">
      <c r="B133" s="30"/>
      <c r="C133" s="142" t="s">
        <v>93</v>
      </c>
      <c r="D133" s="142" t="s">
        <v>220</v>
      </c>
      <c r="E133" s="143" t="s">
        <v>3392</v>
      </c>
      <c r="F133" s="144" t="s">
        <v>3393</v>
      </c>
      <c r="G133" s="145" t="s">
        <v>467</v>
      </c>
      <c r="H133" s="146">
        <v>1</v>
      </c>
      <c r="I133" s="147"/>
      <c r="J133" s="147"/>
      <c r="K133" s="148">
        <f>ROUND(P133*H133,2)</f>
        <v>0</v>
      </c>
      <c r="L133" s="149"/>
      <c r="M133" s="30"/>
      <c r="N133" s="150" t="s">
        <v>1</v>
      </c>
      <c r="O133" s="151" t="s">
        <v>43</v>
      </c>
      <c r="P133" s="152">
        <f>I133+J133</f>
        <v>0</v>
      </c>
      <c r="Q133" s="152">
        <f>ROUND(I133*H133,2)</f>
        <v>0</v>
      </c>
      <c r="R133" s="152">
        <f>ROUND(J133*H133,2)</f>
        <v>0</v>
      </c>
      <c r="T133" s="153">
        <f>S133*H133</f>
        <v>0</v>
      </c>
      <c r="U133" s="153">
        <v>2.8600000000000001E-3</v>
      </c>
      <c r="V133" s="153">
        <f>U133*H133</f>
        <v>2.8600000000000001E-3</v>
      </c>
      <c r="W133" s="153">
        <v>0</v>
      </c>
      <c r="X133" s="154">
        <f>W133*H133</f>
        <v>0</v>
      </c>
      <c r="AR133" s="155" t="s">
        <v>87</v>
      </c>
      <c r="AT133" s="155" t="s">
        <v>220</v>
      </c>
      <c r="AU133" s="155" t="s">
        <v>93</v>
      </c>
      <c r="AY133" s="15" t="s">
        <v>219</v>
      </c>
      <c r="BE133" s="156">
        <f>IF(O133="základní",K133,0)</f>
        <v>0</v>
      </c>
      <c r="BF133" s="156">
        <f>IF(O133="snížená",K133,0)</f>
        <v>0</v>
      </c>
      <c r="BG133" s="156">
        <f>IF(O133="zákl. přenesená",K133,0)</f>
        <v>0</v>
      </c>
      <c r="BH133" s="156">
        <f>IF(O133="sníž. přenesená",K133,0)</f>
        <v>0</v>
      </c>
      <c r="BI133" s="156">
        <f>IF(O133="nulová",K133,0)</f>
        <v>0</v>
      </c>
      <c r="BJ133" s="15" t="s">
        <v>87</v>
      </c>
      <c r="BK133" s="156">
        <f>ROUND(P133*H133,2)</f>
        <v>0</v>
      </c>
      <c r="BL133" s="15" t="s">
        <v>87</v>
      </c>
      <c r="BM133" s="155" t="s">
        <v>3394</v>
      </c>
    </row>
    <row r="134" spans="2:65" s="1" customFormat="1" ht="19.5">
      <c r="B134" s="30"/>
      <c r="D134" s="157" t="s">
        <v>226</v>
      </c>
      <c r="F134" s="158" t="s">
        <v>3395</v>
      </c>
      <c r="I134" s="159"/>
      <c r="J134" s="159"/>
      <c r="M134" s="30"/>
      <c r="N134" s="160"/>
      <c r="X134" s="54"/>
      <c r="AT134" s="15" t="s">
        <v>226</v>
      </c>
      <c r="AU134" s="15" t="s">
        <v>93</v>
      </c>
    </row>
    <row r="135" spans="2:65" s="1" customFormat="1" ht="16.5" customHeight="1">
      <c r="B135" s="30"/>
      <c r="C135" s="178" t="s">
        <v>150</v>
      </c>
      <c r="D135" s="178" t="s">
        <v>460</v>
      </c>
      <c r="E135" s="179" t="s">
        <v>3396</v>
      </c>
      <c r="F135" s="180" t="s">
        <v>3397</v>
      </c>
      <c r="G135" s="181" t="s">
        <v>3398</v>
      </c>
      <c r="H135" s="182">
        <v>1</v>
      </c>
      <c r="I135" s="183"/>
      <c r="J135" s="184"/>
      <c r="K135" s="185">
        <f>ROUND(P135*H135,2)</f>
        <v>0</v>
      </c>
      <c r="L135" s="184"/>
      <c r="M135" s="186"/>
      <c r="N135" s="187" t="s">
        <v>1</v>
      </c>
      <c r="O135" s="151" t="s">
        <v>43</v>
      </c>
      <c r="P135" s="152">
        <f>I135+J135</f>
        <v>0</v>
      </c>
      <c r="Q135" s="152">
        <f>ROUND(I135*H135,2)</f>
        <v>0</v>
      </c>
      <c r="R135" s="152">
        <f>ROUND(J135*H135,2)</f>
        <v>0</v>
      </c>
      <c r="T135" s="153">
        <f>S135*H135</f>
        <v>0</v>
      </c>
      <c r="U135" s="153">
        <v>6.4999999999999997E-3</v>
      </c>
      <c r="V135" s="153">
        <f>U135*H135</f>
        <v>6.4999999999999997E-3</v>
      </c>
      <c r="W135" s="153">
        <v>0</v>
      </c>
      <c r="X135" s="154">
        <f>W135*H135</f>
        <v>0</v>
      </c>
      <c r="AR135" s="155" t="s">
        <v>93</v>
      </c>
      <c r="AT135" s="155" t="s">
        <v>460</v>
      </c>
      <c r="AU135" s="155" t="s">
        <v>93</v>
      </c>
      <c r="AY135" s="15" t="s">
        <v>219</v>
      </c>
      <c r="BE135" s="156">
        <f>IF(O135="základní",K135,0)</f>
        <v>0</v>
      </c>
      <c r="BF135" s="156">
        <f>IF(O135="snížená",K135,0)</f>
        <v>0</v>
      </c>
      <c r="BG135" s="156">
        <f>IF(O135="zákl. přenesená",K135,0)</f>
        <v>0</v>
      </c>
      <c r="BH135" s="156">
        <f>IF(O135="sníž. přenesená",K135,0)</f>
        <v>0</v>
      </c>
      <c r="BI135" s="156">
        <f>IF(O135="nulová",K135,0)</f>
        <v>0</v>
      </c>
      <c r="BJ135" s="15" t="s">
        <v>87</v>
      </c>
      <c r="BK135" s="156">
        <f>ROUND(P135*H135,2)</f>
        <v>0</v>
      </c>
      <c r="BL135" s="15" t="s">
        <v>87</v>
      </c>
      <c r="BM135" s="155" t="s">
        <v>3399</v>
      </c>
    </row>
    <row r="136" spans="2:65" s="1" customFormat="1" ht="19.5">
      <c r="B136" s="30"/>
      <c r="D136" s="157" t="s">
        <v>226</v>
      </c>
      <c r="F136" s="158" t="s">
        <v>3400</v>
      </c>
      <c r="I136" s="159"/>
      <c r="J136" s="159"/>
      <c r="M136" s="30"/>
      <c r="N136" s="160"/>
      <c r="X136" s="54"/>
      <c r="AT136" s="15" t="s">
        <v>226</v>
      </c>
      <c r="AU136" s="15" t="s">
        <v>93</v>
      </c>
    </row>
    <row r="137" spans="2:65" s="1" customFormat="1" ht="16.5" customHeight="1">
      <c r="B137" s="30"/>
      <c r="C137" s="178" t="s">
        <v>158</v>
      </c>
      <c r="D137" s="178" t="s">
        <v>460</v>
      </c>
      <c r="E137" s="179" t="s">
        <v>3401</v>
      </c>
      <c r="F137" s="180" t="s">
        <v>3402</v>
      </c>
      <c r="G137" s="181" t="s">
        <v>3398</v>
      </c>
      <c r="H137" s="182">
        <v>1</v>
      </c>
      <c r="I137" s="183"/>
      <c r="J137" s="184"/>
      <c r="K137" s="185">
        <f>ROUND(P137*H137,2)</f>
        <v>0</v>
      </c>
      <c r="L137" s="184"/>
      <c r="M137" s="186"/>
      <c r="N137" s="187" t="s">
        <v>1</v>
      </c>
      <c r="O137" s="151" t="s">
        <v>43</v>
      </c>
      <c r="P137" s="152">
        <f>I137+J137</f>
        <v>0</v>
      </c>
      <c r="Q137" s="152">
        <f>ROUND(I137*H137,2)</f>
        <v>0</v>
      </c>
      <c r="R137" s="152">
        <f>ROUND(J137*H137,2)</f>
        <v>0</v>
      </c>
      <c r="T137" s="153">
        <f>S137*H137</f>
        <v>0</v>
      </c>
      <c r="U137" s="153">
        <v>3.5999999999999997E-2</v>
      </c>
      <c r="V137" s="153">
        <f>U137*H137</f>
        <v>3.5999999999999997E-2</v>
      </c>
      <c r="W137" s="153">
        <v>0</v>
      </c>
      <c r="X137" s="154">
        <f>W137*H137</f>
        <v>0</v>
      </c>
      <c r="AR137" s="155" t="s">
        <v>93</v>
      </c>
      <c r="AT137" s="155" t="s">
        <v>460</v>
      </c>
      <c r="AU137" s="155" t="s">
        <v>93</v>
      </c>
      <c r="AY137" s="15" t="s">
        <v>219</v>
      </c>
      <c r="BE137" s="156">
        <f>IF(O137="základní",K137,0)</f>
        <v>0</v>
      </c>
      <c r="BF137" s="156">
        <f>IF(O137="snížená",K137,0)</f>
        <v>0</v>
      </c>
      <c r="BG137" s="156">
        <f>IF(O137="zákl. přenesená",K137,0)</f>
        <v>0</v>
      </c>
      <c r="BH137" s="156">
        <f>IF(O137="sníž. přenesená",K137,0)</f>
        <v>0</v>
      </c>
      <c r="BI137" s="156">
        <f>IF(O137="nulová",K137,0)</f>
        <v>0</v>
      </c>
      <c r="BJ137" s="15" t="s">
        <v>87</v>
      </c>
      <c r="BK137" s="156">
        <f>ROUND(P137*H137,2)</f>
        <v>0</v>
      </c>
      <c r="BL137" s="15" t="s">
        <v>87</v>
      </c>
      <c r="BM137" s="155" t="s">
        <v>3403</v>
      </c>
    </row>
    <row r="138" spans="2:65" s="1" customFormat="1" ht="19.5">
      <c r="B138" s="30"/>
      <c r="D138" s="157" t="s">
        <v>226</v>
      </c>
      <c r="F138" s="158" t="s">
        <v>3404</v>
      </c>
      <c r="I138" s="159"/>
      <c r="J138" s="159"/>
      <c r="M138" s="30"/>
      <c r="N138" s="160"/>
      <c r="X138" s="54"/>
      <c r="AT138" s="15" t="s">
        <v>226</v>
      </c>
      <c r="AU138" s="15" t="s">
        <v>93</v>
      </c>
    </row>
    <row r="139" spans="2:65" s="1" customFormat="1" ht="24.2" customHeight="1">
      <c r="B139" s="30"/>
      <c r="C139" s="142" t="s">
        <v>218</v>
      </c>
      <c r="D139" s="142" t="s">
        <v>220</v>
      </c>
      <c r="E139" s="143" t="s">
        <v>3405</v>
      </c>
      <c r="F139" s="144" t="s">
        <v>3406</v>
      </c>
      <c r="G139" s="145" t="s">
        <v>467</v>
      </c>
      <c r="H139" s="146">
        <v>1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1.65E-3</v>
      </c>
      <c r="V139" s="153">
        <f>U139*H139</f>
        <v>1.65E-3</v>
      </c>
      <c r="W139" s="153">
        <v>0</v>
      </c>
      <c r="X139" s="154">
        <f>W139*H139</f>
        <v>0</v>
      </c>
      <c r="AR139" s="155" t="s">
        <v>87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87</v>
      </c>
      <c r="BM139" s="155" t="s">
        <v>3407</v>
      </c>
    </row>
    <row r="140" spans="2:65" s="1" customFormat="1" ht="19.5">
      <c r="B140" s="30"/>
      <c r="D140" s="157" t="s">
        <v>226</v>
      </c>
      <c r="F140" s="158" t="s">
        <v>3408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87</v>
      </c>
      <c r="H141" s="164">
        <v>1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24.2" customHeight="1">
      <c r="B142" s="30"/>
      <c r="C142" s="178" t="s">
        <v>244</v>
      </c>
      <c r="D142" s="178" t="s">
        <v>460</v>
      </c>
      <c r="E142" s="179" t="s">
        <v>3409</v>
      </c>
      <c r="F142" s="180" t="s">
        <v>3410</v>
      </c>
      <c r="G142" s="181" t="s">
        <v>971</v>
      </c>
      <c r="H142" s="182">
        <v>1</v>
      </c>
      <c r="I142" s="183"/>
      <c r="J142" s="184"/>
      <c r="K142" s="185">
        <f>ROUND(P142*H142,2)</f>
        <v>0</v>
      </c>
      <c r="L142" s="184"/>
      <c r="M142" s="186"/>
      <c r="N142" s="187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2.3E-2</v>
      </c>
      <c r="V142" s="153">
        <f>U142*H142</f>
        <v>2.3E-2</v>
      </c>
      <c r="W142" s="153">
        <v>0</v>
      </c>
      <c r="X142" s="154">
        <f>W142*H142</f>
        <v>0</v>
      </c>
      <c r="AR142" s="155" t="s">
        <v>93</v>
      </c>
      <c r="AT142" s="155" t="s">
        <v>460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87</v>
      </c>
      <c r="BM142" s="155" t="s">
        <v>3411</v>
      </c>
    </row>
    <row r="143" spans="2:65" s="1" customFormat="1" ht="29.25">
      <c r="B143" s="30"/>
      <c r="D143" s="157" t="s">
        <v>226</v>
      </c>
      <c r="F143" s="158" t="s">
        <v>3412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87</v>
      </c>
      <c r="H144" s="164">
        <v>1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16.5" customHeight="1">
      <c r="B145" s="30"/>
      <c r="C145" s="178" t="s">
        <v>249</v>
      </c>
      <c r="D145" s="178" t="s">
        <v>460</v>
      </c>
      <c r="E145" s="179" t="s">
        <v>3413</v>
      </c>
      <c r="F145" s="180" t="s">
        <v>3414</v>
      </c>
      <c r="G145" s="181" t="s">
        <v>3398</v>
      </c>
      <c r="H145" s="182">
        <v>1</v>
      </c>
      <c r="I145" s="183"/>
      <c r="J145" s="184"/>
      <c r="K145" s="185">
        <f>ROUND(P145*H145,2)</f>
        <v>0</v>
      </c>
      <c r="L145" s="184"/>
      <c r="M145" s="186"/>
      <c r="N145" s="187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1.4499999999999999E-3</v>
      </c>
      <c r="V145" s="153">
        <f>U145*H145</f>
        <v>1.4499999999999999E-3</v>
      </c>
      <c r="W145" s="153">
        <v>0</v>
      </c>
      <c r="X145" s="154">
        <f>W145*H145</f>
        <v>0</v>
      </c>
      <c r="AR145" s="155" t="s">
        <v>93</v>
      </c>
      <c r="AT145" s="155" t="s">
        <v>460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87</v>
      </c>
      <c r="BM145" s="155" t="s">
        <v>3415</v>
      </c>
    </row>
    <row r="146" spans="2:65" s="1" customFormat="1" ht="11.25">
      <c r="B146" s="30"/>
      <c r="D146" s="157" t="s">
        <v>226</v>
      </c>
      <c r="F146" s="158" t="s">
        <v>3416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87</v>
      </c>
      <c r="H147" s="164">
        <v>1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78" t="s">
        <v>254</v>
      </c>
      <c r="D148" s="178" t="s">
        <v>460</v>
      </c>
      <c r="E148" s="179" t="s">
        <v>3417</v>
      </c>
      <c r="F148" s="180" t="s">
        <v>3418</v>
      </c>
      <c r="G148" s="181" t="s">
        <v>467</v>
      </c>
      <c r="H148" s="182">
        <v>1</v>
      </c>
      <c r="I148" s="183"/>
      <c r="J148" s="184"/>
      <c r="K148" s="185">
        <f>ROUND(P148*H148,2)</f>
        <v>0</v>
      </c>
      <c r="L148" s="184"/>
      <c r="M148" s="186"/>
      <c r="N148" s="187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1.7000000000000001E-4</v>
      </c>
      <c r="V148" s="153">
        <f>U148*H148</f>
        <v>1.7000000000000001E-4</v>
      </c>
      <c r="W148" s="153">
        <v>0</v>
      </c>
      <c r="X148" s="154">
        <f>W148*H148</f>
        <v>0</v>
      </c>
      <c r="AR148" s="155" t="s">
        <v>93</v>
      </c>
      <c r="AT148" s="155" t="s">
        <v>460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87</v>
      </c>
      <c r="BM148" s="155" t="s">
        <v>3419</v>
      </c>
    </row>
    <row r="149" spans="2:65" s="1" customFormat="1" ht="11.25">
      <c r="B149" s="30"/>
      <c r="D149" s="157" t="s">
        <v>226</v>
      </c>
      <c r="F149" s="158" t="s">
        <v>3418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" customFormat="1" ht="24.2" customHeight="1">
      <c r="B150" s="30"/>
      <c r="C150" s="178" t="s">
        <v>260</v>
      </c>
      <c r="D150" s="178" t="s">
        <v>460</v>
      </c>
      <c r="E150" s="179" t="s">
        <v>3420</v>
      </c>
      <c r="F150" s="180" t="s">
        <v>3421</v>
      </c>
      <c r="G150" s="181" t="s">
        <v>467</v>
      </c>
      <c r="H150" s="182">
        <v>1</v>
      </c>
      <c r="I150" s="183"/>
      <c r="J150" s="184"/>
      <c r="K150" s="185">
        <f>ROUND(P150*H150,2)</f>
        <v>0</v>
      </c>
      <c r="L150" s="184"/>
      <c r="M150" s="186"/>
      <c r="N150" s="187" t="s">
        <v>1</v>
      </c>
      <c r="O150" s="151" t="s">
        <v>43</v>
      </c>
      <c r="P150" s="152">
        <f>I150+J150</f>
        <v>0</v>
      </c>
      <c r="Q150" s="152">
        <f>ROUND(I150*H150,2)</f>
        <v>0</v>
      </c>
      <c r="R150" s="152">
        <f>ROUND(J150*H150,2)</f>
        <v>0</v>
      </c>
      <c r="T150" s="153">
        <f>S150*H150</f>
        <v>0</v>
      </c>
      <c r="U150" s="153">
        <v>0.02</v>
      </c>
      <c r="V150" s="153">
        <f>U150*H150</f>
        <v>0.02</v>
      </c>
      <c r="W150" s="153">
        <v>0</v>
      </c>
      <c r="X150" s="154">
        <f>W150*H150</f>
        <v>0</v>
      </c>
      <c r="AR150" s="155" t="s">
        <v>93</v>
      </c>
      <c r="AT150" s="155" t="s">
        <v>460</v>
      </c>
      <c r="AU150" s="155" t="s">
        <v>93</v>
      </c>
      <c r="AY150" s="15" t="s">
        <v>219</v>
      </c>
      <c r="BE150" s="156">
        <f>IF(O150="základní",K150,0)</f>
        <v>0</v>
      </c>
      <c r="BF150" s="156">
        <f>IF(O150="snížená",K150,0)</f>
        <v>0</v>
      </c>
      <c r="BG150" s="156">
        <f>IF(O150="zákl. přenesená",K150,0)</f>
        <v>0</v>
      </c>
      <c r="BH150" s="156">
        <f>IF(O150="sníž. přenesená",K150,0)</f>
        <v>0</v>
      </c>
      <c r="BI150" s="156">
        <f>IF(O150="nulová",K150,0)</f>
        <v>0</v>
      </c>
      <c r="BJ150" s="15" t="s">
        <v>87</v>
      </c>
      <c r="BK150" s="156">
        <f>ROUND(P150*H150,2)</f>
        <v>0</v>
      </c>
      <c r="BL150" s="15" t="s">
        <v>87</v>
      </c>
      <c r="BM150" s="155" t="s">
        <v>3422</v>
      </c>
    </row>
    <row r="151" spans="2:65" s="1" customFormat="1" ht="39">
      <c r="B151" s="30"/>
      <c r="D151" s="157" t="s">
        <v>226</v>
      </c>
      <c r="F151" s="158" t="s">
        <v>3423</v>
      </c>
      <c r="I151" s="159"/>
      <c r="J151" s="159"/>
      <c r="M151" s="30"/>
      <c r="N151" s="160"/>
      <c r="X151" s="54"/>
      <c r="AT151" s="15" t="s">
        <v>226</v>
      </c>
      <c r="AU151" s="15" t="s">
        <v>93</v>
      </c>
    </row>
    <row r="152" spans="2:65" s="1" customFormat="1" ht="24.2" customHeight="1">
      <c r="B152" s="30"/>
      <c r="C152" s="142" t="s">
        <v>265</v>
      </c>
      <c r="D152" s="142" t="s">
        <v>220</v>
      </c>
      <c r="E152" s="143" t="s">
        <v>3424</v>
      </c>
      <c r="F152" s="144" t="s">
        <v>3425</v>
      </c>
      <c r="G152" s="145" t="s">
        <v>3426</v>
      </c>
      <c r="H152" s="146">
        <v>1</v>
      </c>
      <c r="I152" s="147"/>
      <c r="J152" s="147"/>
      <c r="K152" s="148">
        <f>ROUND(P152*H152,2)</f>
        <v>0</v>
      </c>
      <c r="L152" s="149"/>
      <c r="M152" s="30"/>
      <c r="N152" s="150" t="s">
        <v>1</v>
      </c>
      <c r="O152" s="151" t="s">
        <v>43</v>
      </c>
      <c r="P152" s="152">
        <f>I152+J152</f>
        <v>0</v>
      </c>
      <c r="Q152" s="152">
        <f>ROUND(I152*H152,2)</f>
        <v>0</v>
      </c>
      <c r="R152" s="152">
        <f>ROUND(J152*H152,2)</f>
        <v>0</v>
      </c>
      <c r="T152" s="153">
        <f>S152*H152</f>
        <v>0</v>
      </c>
      <c r="U152" s="153">
        <v>7.2000000000000005E-4</v>
      </c>
      <c r="V152" s="153">
        <f>U152*H152</f>
        <v>7.2000000000000005E-4</v>
      </c>
      <c r="W152" s="153">
        <v>0</v>
      </c>
      <c r="X152" s="154">
        <f>W152*H152</f>
        <v>0</v>
      </c>
      <c r="AR152" s="155" t="s">
        <v>87</v>
      </c>
      <c r="AT152" s="155" t="s">
        <v>220</v>
      </c>
      <c r="AU152" s="155" t="s">
        <v>93</v>
      </c>
      <c r="AY152" s="15" t="s">
        <v>219</v>
      </c>
      <c r="BE152" s="156">
        <f>IF(O152="základní",K152,0)</f>
        <v>0</v>
      </c>
      <c r="BF152" s="156">
        <f>IF(O152="snížená",K152,0)</f>
        <v>0</v>
      </c>
      <c r="BG152" s="156">
        <f>IF(O152="zákl. přenesená",K152,0)</f>
        <v>0</v>
      </c>
      <c r="BH152" s="156">
        <f>IF(O152="sníž. přenesená",K152,0)</f>
        <v>0</v>
      </c>
      <c r="BI152" s="156">
        <f>IF(O152="nulová",K152,0)</f>
        <v>0</v>
      </c>
      <c r="BJ152" s="15" t="s">
        <v>87</v>
      </c>
      <c r="BK152" s="156">
        <f>ROUND(P152*H152,2)</f>
        <v>0</v>
      </c>
      <c r="BL152" s="15" t="s">
        <v>87</v>
      </c>
      <c r="BM152" s="155" t="s">
        <v>3427</v>
      </c>
    </row>
    <row r="153" spans="2:65" s="1" customFormat="1" ht="19.5">
      <c r="B153" s="30"/>
      <c r="D153" s="157" t="s">
        <v>226</v>
      </c>
      <c r="F153" s="158" t="s">
        <v>3425</v>
      </c>
      <c r="I153" s="159"/>
      <c r="J153" s="159"/>
      <c r="M153" s="30"/>
      <c r="N153" s="160"/>
      <c r="X153" s="54"/>
      <c r="AT153" s="15" t="s">
        <v>226</v>
      </c>
      <c r="AU153" s="15" t="s">
        <v>93</v>
      </c>
    </row>
    <row r="154" spans="2:65" s="1" customFormat="1" ht="21.75" customHeight="1">
      <c r="B154" s="30"/>
      <c r="C154" s="142" t="s">
        <v>270</v>
      </c>
      <c r="D154" s="142" t="s">
        <v>220</v>
      </c>
      <c r="E154" s="143" t="s">
        <v>3428</v>
      </c>
      <c r="F154" s="144" t="s">
        <v>3429</v>
      </c>
      <c r="G154" s="145" t="s">
        <v>257</v>
      </c>
      <c r="H154" s="146">
        <v>1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2.7650000000000001E-2</v>
      </c>
      <c r="V154" s="153">
        <f>U154*H154</f>
        <v>2.7650000000000001E-2</v>
      </c>
      <c r="W154" s="153">
        <v>0</v>
      </c>
      <c r="X154" s="154">
        <f>W154*H154</f>
        <v>0</v>
      </c>
      <c r="AR154" s="155" t="s">
        <v>87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87</v>
      </c>
      <c r="BM154" s="155" t="s">
        <v>3430</v>
      </c>
    </row>
    <row r="155" spans="2:65" s="1" customFormat="1" ht="87.75">
      <c r="B155" s="30"/>
      <c r="D155" s="157" t="s">
        <v>226</v>
      </c>
      <c r="F155" s="158" t="s">
        <v>3431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" customFormat="1" ht="24.2" customHeight="1">
      <c r="B156" s="30"/>
      <c r="C156" s="178" t="s">
        <v>9</v>
      </c>
      <c r="D156" s="178" t="s">
        <v>460</v>
      </c>
      <c r="E156" s="179" t="s">
        <v>3432</v>
      </c>
      <c r="F156" s="180" t="s">
        <v>3433</v>
      </c>
      <c r="G156" s="181" t="s">
        <v>467</v>
      </c>
      <c r="H156" s="182">
        <v>1</v>
      </c>
      <c r="I156" s="183"/>
      <c r="J156" s="184"/>
      <c r="K156" s="185">
        <f>ROUND(P156*H156,2)</f>
        <v>0</v>
      </c>
      <c r="L156" s="184"/>
      <c r="M156" s="186"/>
      <c r="N156" s="187" t="s">
        <v>1</v>
      </c>
      <c r="O156" s="151" t="s">
        <v>43</v>
      </c>
      <c r="P156" s="152">
        <f>I156+J156</f>
        <v>0</v>
      </c>
      <c r="Q156" s="152">
        <f>ROUND(I156*H156,2)</f>
        <v>0</v>
      </c>
      <c r="R156" s="152">
        <f>ROUND(J156*H156,2)</f>
        <v>0</v>
      </c>
      <c r="T156" s="153">
        <f>S156*H156</f>
        <v>0</v>
      </c>
      <c r="U156" s="153">
        <v>2.9000000000000001E-2</v>
      </c>
      <c r="V156" s="153">
        <f>U156*H156</f>
        <v>2.9000000000000001E-2</v>
      </c>
      <c r="W156" s="153">
        <v>0</v>
      </c>
      <c r="X156" s="154">
        <f>W156*H156</f>
        <v>0</v>
      </c>
      <c r="AR156" s="155" t="s">
        <v>93</v>
      </c>
      <c r="AT156" s="155" t="s">
        <v>460</v>
      </c>
      <c r="AU156" s="155" t="s">
        <v>93</v>
      </c>
      <c r="AY156" s="15" t="s">
        <v>219</v>
      </c>
      <c r="BE156" s="156">
        <f>IF(O156="základní",K156,0)</f>
        <v>0</v>
      </c>
      <c r="BF156" s="156">
        <f>IF(O156="snížená",K156,0)</f>
        <v>0</v>
      </c>
      <c r="BG156" s="156">
        <f>IF(O156="zákl. přenesená",K156,0)</f>
        <v>0</v>
      </c>
      <c r="BH156" s="156">
        <f>IF(O156="sníž. přenesená",K156,0)</f>
        <v>0</v>
      </c>
      <c r="BI156" s="156">
        <f>IF(O156="nulová",K156,0)</f>
        <v>0</v>
      </c>
      <c r="BJ156" s="15" t="s">
        <v>87</v>
      </c>
      <c r="BK156" s="156">
        <f>ROUND(P156*H156,2)</f>
        <v>0</v>
      </c>
      <c r="BL156" s="15" t="s">
        <v>87</v>
      </c>
      <c r="BM156" s="155" t="s">
        <v>3434</v>
      </c>
    </row>
    <row r="157" spans="2:65" s="1" customFormat="1" ht="11.25">
      <c r="B157" s="30"/>
      <c r="D157" s="157" t="s">
        <v>226</v>
      </c>
      <c r="F157" s="158" t="s">
        <v>3435</v>
      </c>
      <c r="I157" s="159"/>
      <c r="J157" s="159"/>
      <c r="M157" s="30"/>
      <c r="N157" s="160"/>
      <c r="X157" s="54"/>
      <c r="AT157" s="15" t="s">
        <v>226</v>
      </c>
      <c r="AU157" s="15" t="s">
        <v>93</v>
      </c>
    </row>
    <row r="158" spans="2:65" s="1" customFormat="1" ht="44.25" customHeight="1">
      <c r="B158" s="30"/>
      <c r="C158" s="178" t="s">
        <v>279</v>
      </c>
      <c r="D158" s="178" t="s">
        <v>460</v>
      </c>
      <c r="E158" s="179" t="s">
        <v>3436</v>
      </c>
      <c r="F158" s="180" t="s">
        <v>3437</v>
      </c>
      <c r="G158" s="181" t="s">
        <v>257</v>
      </c>
      <c r="H158" s="182">
        <v>1</v>
      </c>
      <c r="I158" s="183"/>
      <c r="J158" s="184"/>
      <c r="K158" s="185">
        <f>ROUND(P158*H158,2)</f>
        <v>0</v>
      </c>
      <c r="L158" s="184"/>
      <c r="M158" s="186"/>
      <c r="N158" s="187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3.5E-4</v>
      </c>
      <c r="V158" s="153">
        <f>U158*H158</f>
        <v>3.5E-4</v>
      </c>
      <c r="W158" s="153">
        <v>0</v>
      </c>
      <c r="X158" s="154">
        <f>W158*H158</f>
        <v>0</v>
      </c>
      <c r="AR158" s="155" t="s">
        <v>93</v>
      </c>
      <c r="AT158" s="155" t="s">
        <v>460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87</v>
      </c>
      <c r="BM158" s="155" t="s">
        <v>3438</v>
      </c>
    </row>
    <row r="159" spans="2:65" s="1" customFormat="1" ht="29.25">
      <c r="B159" s="30"/>
      <c r="D159" s="157" t="s">
        <v>226</v>
      </c>
      <c r="F159" s="158" t="s">
        <v>3437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" customFormat="1" ht="44.25" customHeight="1">
      <c r="B160" s="30"/>
      <c r="C160" s="142" t="s">
        <v>284</v>
      </c>
      <c r="D160" s="142" t="s">
        <v>220</v>
      </c>
      <c r="E160" s="143" t="s">
        <v>3439</v>
      </c>
      <c r="F160" s="144" t="s">
        <v>3440</v>
      </c>
      <c r="G160" s="145" t="s">
        <v>3426</v>
      </c>
      <c r="H160" s="146">
        <v>1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7.2000000000000005E-4</v>
      </c>
      <c r="V160" s="153">
        <f>U160*H160</f>
        <v>7.2000000000000005E-4</v>
      </c>
      <c r="W160" s="153">
        <v>0</v>
      </c>
      <c r="X160" s="154">
        <f>W160*H160</f>
        <v>0</v>
      </c>
      <c r="AR160" s="155" t="s">
        <v>87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87</v>
      </c>
      <c r="BM160" s="155" t="s">
        <v>3441</v>
      </c>
    </row>
    <row r="161" spans="2:65" s="1" customFormat="1" ht="29.25">
      <c r="B161" s="30"/>
      <c r="D161" s="157" t="s">
        <v>226</v>
      </c>
      <c r="F161" s="158" t="s">
        <v>3440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87</v>
      </c>
      <c r="H162" s="164">
        <v>1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78" t="s">
        <v>291</v>
      </c>
      <c r="D163" s="178" t="s">
        <v>460</v>
      </c>
      <c r="E163" s="179" t="s">
        <v>3442</v>
      </c>
      <c r="F163" s="180" t="s">
        <v>3443</v>
      </c>
      <c r="G163" s="181" t="s">
        <v>467</v>
      </c>
      <c r="H163" s="182">
        <v>1</v>
      </c>
      <c r="I163" s="183"/>
      <c r="J163" s="184"/>
      <c r="K163" s="185">
        <f>ROUND(P163*H163,2)</f>
        <v>0</v>
      </c>
      <c r="L163" s="184"/>
      <c r="M163" s="186"/>
      <c r="N163" s="187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4.8999999999999998E-3</v>
      </c>
      <c r="V163" s="153">
        <f>U163*H163</f>
        <v>4.8999999999999998E-3</v>
      </c>
      <c r="W163" s="153">
        <v>0</v>
      </c>
      <c r="X163" s="154">
        <f>W163*H163</f>
        <v>0</v>
      </c>
      <c r="AR163" s="155" t="s">
        <v>254</v>
      </c>
      <c r="AT163" s="155" t="s">
        <v>460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3444</v>
      </c>
    </row>
    <row r="164" spans="2:65" s="1" customFormat="1" ht="11.25">
      <c r="B164" s="30"/>
      <c r="D164" s="157" t="s">
        <v>226</v>
      </c>
      <c r="F164" s="158" t="s">
        <v>3443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" customFormat="1" ht="24.2" customHeight="1">
      <c r="B165" s="30"/>
      <c r="C165" s="178" t="s">
        <v>298</v>
      </c>
      <c r="D165" s="178" t="s">
        <v>460</v>
      </c>
      <c r="E165" s="179" t="s">
        <v>3445</v>
      </c>
      <c r="F165" s="180" t="s">
        <v>3446</v>
      </c>
      <c r="G165" s="181" t="s">
        <v>467</v>
      </c>
      <c r="H165" s="182">
        <v>1</v>
      </c>
      <c r="I165" s="183"/>
      <c r="J165" s="184"/>
      <c r="K165" s="185">
        <f>ROUND(P165*H165,2)</f>
        <v>0</v>
      </c>
      <c r="L165" s="184"/>
      <c r="M165" s="186"/>
      <c r="N165" s="187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1.2999999999999999E-4</v>
      </c>
      <c r="V165" s="153">
        <f>U165*H165</f>
        <v>1.2999999999999999E-4</v>
      </c>
      <c r="W165" s="153">
        <v>0</v>
      </c>
      <c r="X165" s="154">
        <f>W165*H165</f>
        <v>0</v>
      </c>
      <c r="AR165" s="155" t="s">
        <v>93</v>
      </c>
      <c r="AT165" s="155" t="s">
        <v>460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87</v>
      </c>
      <c r="BM165" s="155" t="s">
        <v>3447</v>
      </c>
    </row>
    <row r="166" spans="2:65" s="1" customFormat="1" ht="29.25">
      <c r="B166" s="30"/>
      <c r="D166" s="157" t="s">
        <v>226</v>
      </c>
      <c r="F166" s="158" t="s">
        <v>3448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11.25">
      <c r="B167" s="161"/>
      <c r="D167" s="157" t="s">
        <v>303</v>
      </c>
      <c r="E167" s="162" t="s">
        <v>1</v>
      </c>
      <c r="F167" s="163" t="s">
        <v>87</v>
      </c>
      <c r="H167" s="164">
        <v>1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87</v>
      </c>
      <c r="AY167" s="162" t="s">
        <v>219</v>
      </c>
    </row>
    <row r="168" spans="2:65" s="1" customFormat="1" ht="33" customHeight="1">
      <c r="B168" s="30"/>
      <c r="C168" s="142" t="s">
        <v>306</v>
      </c>
      <c r="D168" s="142" t="s">
        <v>220</v>
      </c>
      <c r="E168" s="143" t="s">
        <v>3449</v>
      </c>
      <c r="F168" s="144" t="s">
        <v>3450</v>
      </c>
      <c r="G168" s="145" t="s">
        <v>257</v>
      </c>
      <c r="H168" s="146">
        <v>1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8.0000000000000004E-4</v>
      </c>
      <c r="V168" s="153">
        <f>U168*H168</f>
        <v>8.0000000000000004E-4</v>
      </c>
      <c r="W168" s="153">
        <v>0</v>
      </c>
      <c r="X168" s="154">
        <f>W168*H168</f>
        <v>0</v>
      </c>
      <c r="AR168" s="155" t="s">
        <v>87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87</v>
      </c>
      <c r="BM168" s="155" t="s">
        <v>3451</v>
      </c>
    </row>
    <row r="169" spans="2:65" s="1" customFormat="1" ht="19.5">
      <c r="B169" s="30"/>
      <c r="D169" s="157" t="s">
        <v>226</v>
      </c>
      <c r="F169" s="158" t="s">
        <v>3450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2" customFormat="1" ht="11.25">
      <c r="B170" s="161"/>
      <c r="D170" s="157" t="s">
        <v>303</v>
      </c>
      <c r="E170" s="162" t="s">
        <v>1</v>
      </c>
      <c r="F170" s="163" t="s">
        <v>87</v>
      </c>
      <c r="H170" s="164">
        <v>1</v>
      </c>
      <c r="I170" s="165"/>
      <c r="J170" s="165"/>
      <c r="M170" s="161"/>
      <c r="N170" s="166"/>
      <c r="X170" s="167"/>
      <c r="AT170" s="162" t="s">
        <v>303</v>
      </c>
      <c r="AU170" s="162" t="s">
        <v>93</v>
      </c>
      <c r="AV170" s="12" t="s">
        <v>93</v>
      </c>
      <c r="AW170" s="12" t="s">
        <v>5</v>
      </c>
      <c r="AX170" s="12" t="s">
        <v>87</v>
      </c>
      <c r="AY170" s="162" t="s">
        <v>219</v>
      </c>
    </row>
    <row r="171" spans="2:65" s="1" customFormat="1" ht="16.5" customHeight="1">
      <c r="B171" s="30"/>
      <c r="C171" s="178" t="s">
        <v>313</v>
      </c>
      <c r="D171" s="178" t="s">
        <v>460</v>
      </c>
      <c r="E171" s="179" t="s">
        <v>3452</v>
      </c>
      <c r="F171" s="180" t="s">
        <v>3453</v>
      </c>
      <c r="G171" s="181" t="s">
        <v>257</v>
      </c>
      <c r="H171" s="182">
        <v>1</v>
      </c>
      <c r="I171" s="183"/>
      <c r="J171" s="184"/>
      <c r="K171" s="185">
        <f>ROUND(P171*H171,2)</f>
        <v>0</v>
      </c>
      <c r="L171" s="184"/>
      <c r="M171" s="186"/>
      <c r="N171" s="187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4.2500000000000003E-3</v>
      </c>
      <c r="V171" s="153">
        <f>U171*H171</f>
        <v>4.2500000000000003E-3</v>
      </c>
      <c r="W171" s="153">
        <v>0</v>
      </c>
      <c r="X171" s="154">
        <f>W171*H171</f>
        <v>0</v>
      </c>
      <c r="AR171" s="155" t="s">
        <v>254</v>
      </c>
      <c r="AT171" s="155" t="s">
        <v>460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3454</v>
      </c>
    </row>
    <row r="172" spans="2:65" s="1" customFormat="1" ht="11.25">
      <c r="B172" s="30"/>
      <c r="D172" s="157" t="s">
        <v>226</v>
      </c>
      <c r="F172" s="158" t="s">
        <v>2159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87</v>
      </c>
      <c r="H173" s="164">
        <v>1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87</v>
      </c>
      <c r="AY173" s="162" t="s">
        <v>219</v>
      </c>
    </row>
    <row r="174" spans="2:65" s="11" customFormat="1" ht="25.9" customHeight="1">
      <c r="B174" s="129"/>
      <c r="D174" s="130" t="s">
        <v>79</v>
      </c>
      <c r="E174" s="131" t="s">
        <v>460</v>
      </c>
      <c r="F174" s="131" t="s">
        <v>965</v>
      </c>
      <c r="I174" s="132"/>
      <c r="J174" s="132"/>
      <c r="K174" s="133">
        <f>BK174</f>
        <v>0</v>
      </c>
      <c r="M174" s="129"/>
      <c r="N174" s="134"/>
      <c r="Q174" s="135">
        <f>Q175</f>
        <v>0</v>
      </c>
      <c r="R174" s="135">
        <f>R175</f>
        <v>0</v>
      </c>
      <c r="T174" s="136">
        <f>T175</f>
        <v>0</v>
      </c>
      <c r="V174" s="136">
        <f>V175</f>
        <v>2.7000000000000001E-3</v>
      </c>
      <c r="X174" s="137">
        <f>X175</f>
        <v>0</v>
      </c>
      <c r="AR174" s="130" t="s">
        <v>150</v>
      </c>
      <c r="AT174" s="138" t="s">
        <v>79</v>
      </c>
      <c r="AU174" s="138" t="s">
        <v>80</v>
      </c>
      <c r="AY174" s="130" t="s">
        <v>219</v>
      </c>
      <c r="BK174" s="139">
        <f>BK175</f>
        <v>0</v>
      </c>
    </row>
    <row r="175" spans="2:65" s="11" customFormat="1" ht="22.9" customHeight="1">
      <c r="B175" s="129"/>
      <c r="D175" s="130" t="s">
        <v>79</v>
      </c>
      <c r="E175" s="140" t="s">
        <v>3455</v>
      </c>
      <c r="F175" s="140" t="s">
        <v>3456</v>
      </c>
      <c r="I175" s="132"/>
      <c r="J175" s="132"/>
      <c r="K175" s="141">
        <f>BK175</f>
        <v>0</v>
      </c>
      <c r="M175" s="129"/>
      <c r="N175" s="134"/>
      <c r="Q175" s="135">
        <f>SUM(Q176:Q178)</f>
        <v>0</v>
      </c>
      <c r="R175" s="135">
        <f>SUM(R176:R178)</f>
        <v>0</v>
      </c>
      <c r="T175" s="136">
        <f>SUM(T176:T178)</f>
        <v>0</v>
      </c>
      <c r="V175" s="136">
        <f>SUM(V176:V178)</f>
        <v>2.7000000000000001E-3</v>
      </c>
      <c r="X175" s="137">
        <f>SUM(X176:X178)</f>
        <v>0</v>
      </c>
      <c r="AR175" s="130" t="s">
        <v>150</v>
      </c>
      <c r="AT175" s="138" t="s">
        <v>79</v>
      </c>
      <c r="AU175" s="138" t="s">
        <v>87</v>
      </c>
      <c r="AY175" s="130" t="s">
        <v>219</v>
      </c>
      <c r="BK175" s="139">
        <f>SUM(BK176:BK178)</f>
        <v>0</v>
      </c>
    </row>
    <row r="176" spans="2:65" s="1" customFormat="1" ht="33" customHeight="1">
      <c r="B176" s="30"/>
      <c r="C176" s="178" t="s">
        <v>318</v>
      </c>
      <c r="D176" s="178" t="s">
        <v>460</v>
      </c>
      <c r="E176" s="179" t="s">
        <v>3457</v>
      </c>
      <c r="F176" s="180" t="s">
        <v>3458</v>
      </c>
      <c r="G176" s="181" t="s">
        <v>257</v>
      </c>
      <c r="H176" s="182">
        <v>1</v>
      </c>
      <c r="I176" s="183"/>
      <c r="J176" s="184"/>
      <c r="K176" s="185">
        <f>ROUND(P176*H176,2)</f>
        <v>0</v>
      </c>
      <c r="L176" s="184"/>
      <c r="M176" s="186"/>
      <c r="N176" s="187" t="s">
        <v>1</v>
      </c>
      <c r="O176" s="151" t="s">
        <v>43</v>
      </c>
      <c r="P176" s="152">
        <f>I176+J176</f>
        <v>0</v>
      </c>
      <c r="Q176" s="152">
        <f>ROUND(I176*H176,2)</f>
        <v>0</v>
      </c>
      <c r="R176" s="152">
        <f>ROUND(J176*H176,2)</f>
        <v>0</v>
      </c>
      <c r="T176" s="153">
        <f>S176*H176</f>
        <v>0</v>
      </c>
      <c r="U176" s="153">
        <v>2.7000000000000001E-3</v>
      </c>
      <c r="V176" s="153">
        <f>U176*H176</f>
        <v>2.7000000000000001E-3</v>
      </c>
      <c r="W176" s="153">
        <v>0</v>
      </c>
      <c r="X176" s="154">
        <f>W176*H176</f>
        <v>0</v>
      </c>
      <c r="AR176" s="155" t="s">
        <v>93</v>
      </c>
      <c r="AT176" s="155" t="s">
        <v>460</v>
      </c>
      <c r="AU176" s="155" t="s">
        <v>93</v>
      </c>
      <c r="AY176" s="15" t="s">
        <v>219</v>
      </c>
      <c r="BE176" s="156">
        <f>IF(O176="základní",K176,0)</f>
        <v>0</v>
      </c>
      <c r="BF176" s="156">
        <f>IF(O176="snížená",K176,0)</f>
        <v>0</v>
      </c>
      <c r="BG176" s="156">
        <f>IF(O176="zákl. přenesená",K176,0)</f>
        <v>0</v>
      </c>
      <c r="BH176" s="156">
        <f>IF(O176="sníž. přenesená",K176,0)</f>
        <v>0</v>
      </c>
      <c r="BI176" s="156">
        <f>IF(O176="nulová",K176,0)</f>
        <v>0</v>
      </c>
      <c r="BJ176" s="15" t="s">
        <v>87</v>
      </c>
      <c r="BK176" s="156">
        <f>ROUND(P176*H176,2)</f>
        <v>0</v>
      </c>
      <c r="BL176" s="15" t="s">
        <v>87</v>
      </c>
      <c r="BM176" s="155" t="s">
        <v>3459</v>
      </c>
    </row>
    <row r="177" spans="2:51" s="1" customFormat="1" ht="19.5">
      <c r="B177" s="30"/>
      <c r="D177" s="157" t="s">
        <v>226</v>
      </c>
      <c r="F177" s="158" t="s">
        <v>3458</v>
      </c>
      <c r="I177" s="159"/>
      <c r="J177" s="159"/>
      <c r="M177" s="30"/>
      <c r="N177" s="160"/>
      <c r="X177" s="54"/>
      <c r="AT177" s="15" t="s">
        <v>226</v>
      </c>
      <c r="AU177" s="15" t="s">
        <v>93</v>
      </c>
    </row>
    <row r="178" spans="2:51" s="12" customFormat="1" ht="11.25">
      <c r="B178" s="161"/>
      <c r="D178" s="157" t="s">
        <v>303</v>
      </c>
      <c r="E178" s="162" t="s">
        <v>1</v>
      </c>
      <c r="F178" s="163" t="s">
        <v>87</v>
      </c>
      <c r="H178" s="164">
        <v>1</v>
      </c>
      <c r="I178" s="165"/>
      <c r="J178" s="165"/>
      <c r="M178" s="161"/>
      <c r="N178" s="188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87</v>
      </c>
      <c r="AY178" s="162" t="s">
        <v>219</v>
      </c>
    </row>
    <row r="179" spans="2:51" s="1" customFormat="1" ht="6.95" customHeight="1">
      <c r="B179" s="42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30"/>
    </row>
  </sheetData>
  <sheetProtection algorithmName="SHA-512" hashValue="vcvJShDRarsEuqLrHlQJ2wWfwdNRcEQtiUZsoboXRgQGIsMr7x0b4oako9fddXLu+1yzgxIaKErGvfsa9WegLA==" saltValue="E/dqWMVMPs00CkrEtfPjNX0kzVQ3UINhHfjOcJVv2/T03v0JOIuMsM4GB/3wH6XRJqCvmDyf3l+ZATdDc2sGqw==" spinCount="100000" sheet="1" objects="1" scenarios="1" formatColumns="0" formatRows="0" autoFilter="0"/>
  <autoFilter ref="C126:L178" xr:uid="{00000000-0009-0000-0000-000012000000}"/>
  <mergeCells count="15">
    <mergeCell ref="E113:H113"/>
    <mergeCell ref="E117:H117"/>
    <mergeCell ref="E115:H115"/>
    <mergeCell ref="E119:H119"/>
    <mergeCell ref="M2:Z2"/>
    <mergeCell ref="E31:H31"/>
    <mergeCell ref="E84:H84"/>
    <mergeCell ref="E88:H88"/>
    <mergeCell ref="E86:H86"/>
    <mergeCell ref="E90:H90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74"/>
  <sheetViews>
    <sheetView showGridLines="0" topLeftCell="A14" workbookViewId="0">
      <selection activeCell="F122" sqref="F122"/>
    </sheetView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94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173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174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1</v>
      </c>
      <c r="M16" s="30"/>
    </row>
    <row r="17" spans="2:13" s="1" customFormat="1" ht="18" customHeight="1">
      <c r="B17" s="30"/>
      <c r="E17" s="23" t="s">
        <v>180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181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ROUND(K125,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ROUND((SUM(BE125:BE173)),  2)</f>
        <v>0</v>
      </c>
      <c r="I37" s="99">
        <v>0.21</v>
      </c>
      <c r="K37" s="86">
        <f>ROUND(((SUM(BE125:BE173))*I37),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ROUND((SUM(BF125:BF173)),  2)</f>
        <v>0</v>
      </c>
      <c r="I38" s="99">
        <v>0.12</v>
      </c>
      <c r="K38" s="86">
        <f>ROUND(((SUM(BF125:BF173))*I38),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ROUND((SUM(BG125:BG173)),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ROUND((SUM(BH125:BH173)),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ROUND((SUM(BI125:BI173)),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2022_4.0 - SOUPIS VEDLEJŠÍCH A OSTATNÍCH NÁKLADŮ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 Česká Lípa</v>
      </c>
      <c r="I92" s="25" t="s">
        <v>32</v>
      </c>
      <c r="J92" s="28" t="str">
        <f>E23</f>
        <v>Vodohospodářský rozvoj a výstavba,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Q125</f>
        <v>0</v>
      </c>
      <c r="J97" s="64">
        <f t="shared" si="0"/>
        <v>0</v>
      </c>
      <c r="K97" s="64">
        <f>K125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193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K126</f>
        <v>0</v>
      </c>
      <c r="M98" s="111"/>
    </row>
    <row r="99" spans="2:47" s="9" customFormat="1" ht="19.899999999999999" customHeight="1">
      <c r="B99" s="115"/>
      <c r="D99" s="116" t="s">
        <v>194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K127</f>
        <v>0</v>
      </c>
      <c r="M99" s="115"/>
    </row>
    <row r="100" spans="2:47" s="9" customFormat="1" ht="19.899999999999999" customHeight="1">
      <c r="B100" s="115"/>
      <c r="D100" s="116" t="s">
        <v>195</v>
      </c>
      <c r="E100" s="117"/>
      <c r="F100" s="117"/>
      <c r="G100" s="117"/>
      <c r="H100" s="117"/>
      <c r="I100" s="118">
        <f>Q156</f>
        <v>0</v>
      </c>
      <c r="J100" s="118">
        <f>R156</f>
        <v>0</v>
      </c>
      <c r="K100" s="118">
        <f>K156</f>
        <v>0</v>
      </c>
      <c r="M100" s="115"/>
    </row>
    <row r="101" spans="2:47" s="9" customFormat="1" ht="19.899999999999999" customHeight="1">
      <c r="B101" s="115"/>
      <c r="D101" s="116" t="s">
        <v>196</v>
      </c>
      <c r="E101" s="117"/>
      <c r="F101" s="117"/>
      <c r="G101" s="117"/>
      <c r="H101" s="117"/>
      <c r="I101" s="118">
        <f>Q159</f>
        <v>0</v>
      </c>
      <c r="J101" s="118">
        <f>R159</f>
        <v>0</v>
      </c>
      <c r="K101" s="118">
        <f>K159</f>
        <v>0</v>
      </c>
      <c r="M101" s="115"/>
    </row>
    <row r="102" spans="2:47" s="9" customFormat="1" ht="19.899999999999999" customHeight="1">
      <c r="B102" s="115"/>
      <c r="D102" s="116" t="s">
        <v>197</v>
      </c>
      <c r="E102" s="117"/>
      <c r="F102" s="117"/>
      <c r="G102" s="117"/>
      <c r="H102" s="117"/>
      <c r="I102" s="118">
        <f>Q163</f>
        <v>0</v>
      </c>
      <c r="J102" s="118">
        <f>R163</f>
        <v>0</v>
      </c>
      <c r="K102" s="118">
        <f>K163</f>
        <v>0</v>
      </c>
      <c r="M102" s="115"/>
    </row>
    <row r="103" spans="2:47" s="9" customFormat="1" ht="19.899999999999999" customHeight="1">
      <c r="B103" s="115"/>
      <c r="D103" s="116" t="s">
        <v>198</v>
      </c>
      <c r="E103" s="117"/>
      <c r="F103" s="117"/>
      <c r="G103" s="117"/>
      <c r="H103" s="117"/>
      <c r="I103" s="118">
        <f>Q167</f>
        <v>0</v>
      </c>
      <c r="J103" s="118">
        <f>R167</f>
        <v>0</v>
      </c>
      <c r="K103" s="118">
        <f>K167</f>
        <v>0</v>
      </c>
      <c r="M103" s="115"/>
    </row>
    <row r="104" spans="2:47" s="1" customFormat="1" ht="21.75" customHeight="1">
      <c r="B104" s="30"/>
      <c r="M104" s="30"/>
    </row>
    <row r="105" spans="2:47" s="1" customFormat="1" ht="6.95" customHeight="1"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30"/>
    </row>
    <row r="109" spans="2:47" s="1" customFormat="1" ht="6.95" customHeight="1">
      <c r="B109" s="44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30"/>
    </row>
    <row r="110" spans="2:47" s="1" customFormat="1" ht="24.95" customHeight="1">
      <c r="B110" s="30"/>
      <c r="C110" s="19" t="s">
        <v>199</v>
      </c>
      <c r="M110" s="30"/>
    </row>
    <row r="111" spans="2:47" s="1" customFormat="1" ht="6.95" customHeight="1">
      <c r="B111" s="30"/>
      <c r="M111" s="30"/>
    </row>
    <row r="112" spans="2:47" s="1" customFormat="1" ht="12" customHeight="1">
      <c r="B112" s="30"/>
      <c r="C112" s="25" t="s">
        <v>17</v>
      </c>
      <c r="M112" s="30"/>
    </row>
    <row r="113" spans="2:65" s="1" customFormat="1" ht="16.5" customHeight="1">
      <c r="B113" s="30"/>
      <c r="E113" s="234" t="str">
        <f>E7</f>
        <v>Splašková kanalizace Lada</v>
      </c>
      <c r="F113" s="235"/>
      <c r="G113" s="235"/>
      <c r="H113" s="235"/>
      <c r="M113" s="30"/>
    </row>
    <row r="114" spans="2:65" ht="12" customHeight="1">
      <c r="B114" s="18"/>
      <c r="C114" s="25" t="s">
        <v>170</v>
      </c>
      <c r="M114" s="18"/>
    </row>
    <row r="115" spans="2:65" s="1" customFormat="1" ht="16.5" customHeight="1">
      <c r="B115" s="30"/>
      <c r="E115" s="234" t="s">
        <v>171</v>
      </c>
      <c r="F115" s="236"/>
      <c r="G115" s="236"/>
      <c r="H115" s="236"/>
      <c r="M115" s="30"/>
    </row>
    <row r="116" spans="2:65" s="1" customFormat="1" ht="12" customHeight="1">
      <c r="B116" s="30"/>
      <c r="C116" s="25" t="s">
        <v>172</v>
      </c>
      <c r="M116" s="30"/>
    </row>
    <row r="117" spans="2:65" s="1" customFormat="1" ht="16.5" customHeight="1">
      <c r="B117" s="30"/>
      <c r="E117" s="195" t="str">
        <f>E11</f>
        <v>2022_4.0 - SOUPIS VEDLEJŠÍCH A OSTATNÍCH NÁKLADŮ</v>
      </c>
      <c r="F117" s="236"/>
      <c r="G117" s="236"/>
      <c r="H117" s="236"/>
      <c r="M117" s="30"/>
    </row>
    <row r="118" spans="2:65" s="1" customFormat="1" ht="6.95" customHeight="1">
      <c r="B118" s="30"/>
      <c r="M118" s="30"/>
    </row>
    <row r="119" spans="2:65" s="1" customFormat="1" ht="12" customHeight="1">
      <c r="B119" s="30"/>
      <c r="C119" s="25" t="s">
        <v>21</v>
      </c>
      <c r="F119" s="23" t="str">
        <f>F14</f>
        <v>Česká Lípa</v>
      </c>
      <c r="I119" s="25" t="s">
        <v>23</v>
      </c>
      <c r="J119" s="50" t="str">
        <f>IF(J14="","",J14)</f>
        <v>2. 4. 2025</v>
      </c>
      <c r="M119" s="30"/>
    </row>
    <row r="120" spans="2:65" s="1" customFormat="1" ht="6.95" customHeight="1">
      <c r="B120" s="30"/>
      <c r="M120" s="30"/>
    </row>
    <row r="121" spans="2:65" s="1" customFormat="1" ht="25.7" customHeight="1">
      <c r="B121" s="30"/>
      <c r="C121" s="25" t="s">
        <v>25</v>
      </c>
      <c r="F121" s="23" t="str">
        <f>E17</f>
        <v>Město  Česká Lípa</v>
      </c>
      <c r="I121" s="25" t="s">
        <v>32</v>
      </c>
      <c r="J121" s="28" t="str">
        <f>E23</f>
        <v>Vodohospodářský rozvoj a výstavba, a.s.</v>
      </c>
      <c r="M121" s="30"/>
    </row>
    <row r="122" spans="2:65" s="1" customFormat="1" ht="15.2" customHeight="1">
      <c r="B122" s="30"/>
      <c r="C122" s="25" t="s">
        <v>30</v>
      </c>
      <c r="F122" s="23" t="str">
        <f>IF(E20="","",E20)</f>
        <v>Vyplň údaj</v>
      </c>
      <c r="I122" s="25" t="s">
        <v>35</v>
      </c>
      <c r="J122" s="28" t="str">
        <f>E26</f>
        <v>Dvořák</v>
      </c>
      <c r="M122" s="30"/>
    </row>
    <row r="123" spans="2:65" s="1" customFormat="1" ht="10.35" customHeight="1">
      <c r="B123" s="30"/>
      <c r="M123" s="30"/>
    </row>
    <row r="124" spans="2:65" s="10" customFormat="1" ht="29.25" customHeight="1">
      <c r="B124" s="119"/>
      <c r="C124" s="120" t="s">
        <v>200</v>
      </c>
      <c r="D124" s="121" t="s">
        <v>63</v>
      </c>
      <c r="E124" s="121" t="s">
        <v>59</v>
      </c>
      <c r="F124" s="121" t="s">
        <v>60</v>
      </c>
      <c r="G124" s="121" t="s">
        <v>201</v>
      </c>
      <c r="H124" s="121" t="s">
        <v>202</v>
      </c>
      <c r="I124" s="121" t="s">
        <v>203</v>
      </c>
      <c r="J124" s="121" t="s">
        <v>204</v>
      </c>
      <c r="K124" s="122" t="s">
        <v>190</v>
      </c>
      <c r="L124" s="123" t="s">
        <v>205</v>
      </c>
      <c r="M124" s="119"/>
      <c r="N124" s="57" t="s">
        <v>1</v>
      </c>
      <c r="O124" s="58" t="s">
        <v>42</v>
      </c>
      <c r="P124" s="58" t="s">
        <v>206</v>
      </c>
      <c r="Q124" s="58" t="s">
        <v>207</v>
      </c>
      <c r="R124" s="58" t="s">
        <v>208</v>
      </c>
      <c r="S124" s="58" t="s">
        <v>209</v>
      </c>
      <c r="T124" s="58" t="s">
        <v>210</v>
      </c>
      <c r="U124" s="58" t="s">
        <v>211</v>
      </c>
      <c r="V124" s="58" t="s">
        <v>212</v>
      </c>
      <c r="W124" s="58" t="s">
        <v>213</v>
      </c>
      <c r="X124" s="59" t="s">
        <v>214</v>
      </c>
    </row>
    <row r="125" spans="2:65" s="1" customFormat="1" ht="22.9" customHeight="1">
      <c r="B125" s="30"/>
      <c r="C125" s="62" t="s">
        <v>215</v>
      </c>
      <c r="K125" s="124">
        <f>BK125</f>
        <v>0</v>
      </c>
      <c r="M125" s="30"/>
      <c r="N125" s="60"/>
      <c r="O125" s="51"/>
      <c r="P125" s="51"/>
      <c r="Q125" s="125">
        <f>Q126</f>
        <v>0</v>
      </c>
      <c r="R125" s="125">
        <f>R126</f>
        <v>0</v>
      </c>
      <c r="S125" s="51"/>
      <c r="T125" s="126">
        <f>T126</f>
        <v>0</v>
      </c>
      <c r="U125" s="51"/>
      <c r="V125" s="126">
        <f>V126</f>
        <v>0</v>
      </c>
      <c r="W125" s="51"/>
      <c r="X125" s="127">
        <f>X126</f>
        <v>0</v>
      </c>
      <c r="AT125" s="15" t="s">
        <v>79</v>
      </c>
      <c r="AU125" s="15" t="s">
        <v>192</v>
      </c>
      <c r="BK125" s="128">
        <f>BK126</f>
        <v>0</v>
      </c>
    </row>
    <row r="126" spans="2:65" s="11" customFormat="1" ht="25.9" customHeight="1">
      <c r="B126" s="129"/>
      <c r="D126" s="130" t="s">
        <v>79</v>
      </c>
      <c r="E126" s="131" t="s">
        <v>216</v>
      </c>
      <c r="F126" s="131" t="s">
        <v>217</v>
      </c>
      <c r="I126" s="132"/>
      <c r="J126" s="132"/>
      <c r="K126" s="133">
        <f>BK126</f>
        <v>0</v>
      </c>
      <c r="M126" s="129"/>
      <c r="N126" s="134"/>
      <c r="Q126" s="135">
        <f>Q127+Q156+Q159+Q163+Q167</f>
        <v>0</v>
      </c>
      <c r="R126" s="135">
        <f>R127+R156+R159+R163+R167</f>
        <v>0</v>
      </c>
      <c r="T126" s="136">
        <f>T127+T156+T159+T163+T167</f>
        <v>0</v>
      </c>
      <c r="V126" s="136">
        <f>V127+V156+V159+V163+V167</f>
        <v>0</v>
      </c>
      <c r="X126" s="137">
        <f>X127+X156+X159+X163+X167</f>
        <v>0</v>
      </c>
      <c r="AR126" s="130" t="s">
        <v>218</v>
      </c>
      <c r="AT126" s="138" t="s">
        <v>79</v>
      </c>
      <c r="AU126" s="138" t="s">
        <v>80</v>
      </c>
      <c r="AY126" s="130" t="s">
        <v>219</v>
      </c>
      <c r="BK126" s="139">
        <f>BK127+BK156+BK159+BK163+BK167</f>
        <v>0</v>
      </c>
    </row>
    <row r="127" spans="2:65" s="11" customFormat="1" ht="22.9" customHeight="1">
      <c r="B127" s="129"/>
      <c r="D127" s="130" t="s">
        <v>79</v>
      </c>
      <c r="E127" s="140" t="s">
        <v>80</v>
      </c>
      <c r="F127" s="140" t="s">
        <v>217</v>
      </c>
      <c r="I127" s="132"/>
      <c r="J127" s="132"/>
      <c r="K127" s="141">
        <f>BK127</f>
        <v>0</v>
      </c>
      <c r="M127" s="129"/>
      <c r="N127" s="134"/>
      <c r="Q127" s="135">
        <f>SUM(Q128:Q155)</f>
        <v>0</v>
      </c>
      <c r="R127" s="135">
        <f>SUM(R128:R155)</f>
        <v>0</v>
      </c>
      <c r="T127" s="136">
        <f>SUM(T128:T155)</f>
        <v>0</v>
      </c>
      <c r="V127" s="136">
        <f>SUM(V128:V155)</f>
        <v>0</v>
      </c>
      <c r="X127" s="137">
        <f>SUM(X128:X155)</f>
        <v>0</v>
      </c>
      <c r="AR127" s="130" t="s">
        <v>218</v>
      </c>
      <c r="AT127" s="138" t="s">
        <v>79</v>
      </c>
      <c r="AU127" s="138" t="s">
        <v>87</v>
      </c>
      <c r="AY127" s="130" t="s">
        <v>219</v>
      </c>
      <c r="BK127" s="139">
        <f>SUM(BK128:BK155)</f>
        <v>0</v>
      </c>
    </row>
    <row r="128" spans="2:65" s="1" customFormat="1" ht="24.2" customHeight="1">
      <c r="B128" s="30"/>
      <c r="C128" s="142" t="s">
        <v>87</v>
      </c>
      <c r="D128" s="142" t="s">
        <v>220</v>
      </c>
      <c r="E128" s="143" t="s">
        <v>221</v>
      </c>
      <c r="F128" s="144" t="s">
        <v>222</v>
      </c>
      <c r="G128" s="145" t="s">
        <v>223</v>
      </c>
      <c r="H128" s="146">
        <v>1</v>
      </c>
      <c r="I128" s="147"/>
      <c r="J128" s="147"/>
      <c r="K128" s="148">
        <f>ROUND(P128*H128,2)</f>
        <v>0</v>
      </c>
      <c r="L128" s="149"/>
      <c r="M128" s="30"/>
      <c r="N128" s="150" t="s">
        <v>1</v>
      </c>
      <c r="O128" s="151" t="s">
        <v>43</v>
      </c>
      <c r="P128" s="152">
        <f>I128+J128</f>
        <v>0</v>
      </c>
      <c r="Q128" s="152">
        <f>ROUND(I128*H128,2)</f>
        <v>0</v>
      </c>
      <c r="R128" s="152">
        <f>ROUND(J128*H128,2)</f>
        <v>0</v>
      </c>
      <c r="T128" s="153">
        <f>S128*H128</f>
        <v>0</v>
      </c>
      <c r="U128" s="153">
        <v>0</v>
      </c>
      <c r="V128" s="153">
        <f>U128*H128</f>
        <v>0</v>
      </c>
      <c r="W128" s="153">
        <v>0</v>
      </c>
      <c r="X128" s="154">
        <f>W128*H128</f>
        <v>0</v>
      </c>
      <c r="AR128" s="155" t="s">
        <v>224</v>
      </c>
      <c r="AT128" s="155" t="s">
        <v>220</v>
      </c>
      <c r="AU128" s="155" t="s">
        <v>93</v>
      </c>
      <c r="AY128" s="15" t="s">
        <v>219</v>
      </c>
      <c r="BE128" s="156">
        <f>IF(O128="základní",K128,0)</f>
        <v>0</v>
      </c>
      <c r="BF128" s="156">
        <f>IF(O128="snížená",K128,0)</f>
        <v>0</v>
      </c>
      <c r="BG128" s="156">
        <f>IF(O128="zákl. přenesená",K128,0)</f>
        <v>0</v>
      </c>
      <c r="BH128" s="156">
        <f>IF(O128="sníž. přenesená",K128,0)</f>
        <v>0</v>
      </c>
      <c r="BI128" s="156">
        <f>IF(O128="nulová",K128,0)</f>
        <v>0</v>
      </c>
      <c r="BJ128" s="15" t="s">
        <v>87</v>
      </c>
      <c r="BK128" s="156">
        <f>ROUND(P128*H128,2)</f>
        <v>0</v>
      </c>
      <c r="BL128" s="15" t="s">
        <v>224</v>
      </c>
      <c r="BM128" s="155" t="s">
        <v>225</v>
      </c>
    </row>
    <row r="129" spans="2:65" s="1" customFormat="1" ht="19.5">
      <c r="B129" s="30"/>
      <c r="D129" s="157" t="s">
        <v>226</v>
      </c>
      <c r="F129" s="158" t="s">
        <v>227</v>
      </c>
      <c r="I129" s="159"/>
      <c r="J129" s="159"/>
      <c r="M129" s="30"/>
      <c r="N129" s="160"/>
      <c r="X129" s="54"/>
      <c r="AT129" s="15" t="s">
        <v>226</v>
      </c>
      <c r="AU129" s="15" t="s">
        <v>93</v>
      </c>
    </row>
    <row r="130" spans="2:65" s="1" customFormat="1" ht="24.2" customHeight="1">
      <c r="B130" s="30"/>
      <c r="C130" s="142" t="s">
        <v>93</v>
      </c>
      <c r="D130" s="142" t="s">
        <v>220</v>
      </c>
      <c r="E130" s="143" t="s">
        <v>228</v>
      </c>
      <c r="F130" s="144" t="s">
        <v>229</v>
      </c>
      <c r="G130" s="145" t="s">
        <v>223</v>
      </c>
      <c r="H130" s="146">
        <v>1</v>
      </c>
      <c r="I130" s="147"/>
      <c r="J130" s="147"/>
      <c r="K130" s="148">
        <f>ROUND(P130*H130,2)</f>
        <v>0</v>
      </c>
      <c r="L130" s="149"/>
      <c r="M130" s="30"/>
      <c r="N130" s="150" t="s">
        <v>1</v>
      </c>
      <c r="O130" s="151" t="s">
        <v>43</v>
      </c>
      <c r="P130" s="152">
        <f>I130+J130</f>
        <v>0</v>
      </c>
      <c r="Q130" s="152">
        <f>ROUND(I130*H130,2)</f>
        <v>0</v>
      </c>
      <c r="R130" s="152">
        <f>ROUND(J130*H130,2)</f>
        <v>0</v>
      </c>
      <c r="T130" s="153">
        <f>S130*H130</f>
        <v>0</v>
      </c>
      <c r="U130" s="153">
        <v>0</v>
      </c>
      <c r="V130" s="153">
        <f>U130*H130</f>
        <v>0</v>
      </c>
      <c r="W130" s="153">
        <v>0</v>
      </c>
      <c r="X130" s="154">
        <f>W130*H130</f>
        <v>0</v>
      </c>
      <c r="AR130" s="155" t="s">
        <v>224</v>
      </c>
      <c r="AT130" s="155" t="s">
        <v>220</v>
      </c>
      <c r="AU130" s="155" t="s">
        <v>93</v>
      </c>
      <c r="AY130" s="15" t="s">
        <v>219</v>
      </c>
      <c r="BE130" s="156">
        <f>IF(O130="základní",K130,0)</f>
        <v>0</v>
      </c>
      <c r="BF130" s="156">
        <f>IF(O130="snížená",K130,0)</f>
        <v>0</v>
      </c>
      <c r="BG130" s="156">
        <f>IF(O130="zákl. přenesená",K130,0)</f>
        <v>0</v>
      </c>
      <c r="BH130" s="156">
        <f>IF(O130="sníž. přenesená",K130,0)</f>
        <v>0</v>
      </c>
      <c r="BI130" s="156">
        <f>IF(O130="nulová",K130,0)</f>
        <v>0</v>
      </c>
      <c r="BJ130" s="15" t="s">
        <v>87</v>
      </c>
      <c r="BK130" s="156">
        <f>ROUND(P130*H130,2)</f>
        <v>0</v>
      </c>
      <c r="BL130" s="15" t="s">
        <v>224</v>
      </c>
      <c r="BM130" s="155" t="s">
        <v>230</v>
      </c>
    </row>
    <row r="131" spans="2:65" s="1" customFormat="1" ht="19.5">
      <c r="B131" s="30"/>
      <c r="D131" s="157" t="s">
        <v>226</v>
      </c>
      <c r="F131" s="158" t="s">
        <v>231</v>
      </c>
      <c r="I131" s="159"/>
      <c r="J131" s="159"/>
      <c r="M131" s="30"/>
      <c r="N131" s="160"/>
      <c r="X131" s="54"/>
      <c r="AT131" s="15" t="s">
        <v>226</v>
      </c>
      <c r="AU131" s="15" t="s">
        <v>93</v>
      </c>
    </row>
    <row r="132" spans="2:65" s="1" customFormat="1" ht="66.75" customHeight="1">
      <c r="B132" s="30"/>
      <c r="C132" s="142" t="s">
        <v>150</v>
      </c>
      <c r="D132" s="142" t="s">
        <v>220</v>
      </c>
      <c r="E132" s="143" t="s">
        <v>232</v>
      </c>
      <c r="F132" s="144" t="s">
        <v>233</v>
      </c>
      <c r="G132" s="145" t="s">
        <v>223</v>
      </c>
      <c r="H132" s="146">
        <v>1</v>
      </c>
      <c r="I132" s="147"/>
      <c r="J132" s="147"/>
      <c r="K132" s="148">
        <f>ROUND(P132*H132,2)</f>
        <v>0</v>
      </c>
      <c r="L132" s="149"/>
      <c r="M132" s="30"/>
      <c r="N132" s="150" t="s">
        <v>1</v>
      </c>
      <c r="O132" s="151" t="s">
        <v>43</v>
      </c>
      <c r="P132" s="152">
        <f>I132+J132</f>
        <v>0</v>
      </c>
      <c r="Q132" s="152">
        <f>ROUND(I132*H132,2)</f>
        <v>0</v>
      </c>
      <c r="R132" s="152">
        <f>ROUND(J132*H132,2)</f>
        <v>0</v>
      </c>
      <c r="T132" s="153">
        <f>S132*H132</f>
        <v>0</v>
      </c>
      <c r="U132" s="153">
        <v>0</v>
      </c>
      <c r="V132" s="153">
        <f>U132*H132</f>
        <v>0</v>
      </c>
      <c r="W132" s="153">
        <v>0</v>
      </c>
      <c r="X132" s="154">
        <f>W132*H132</f>
        <v>0</v>
      </c>
      <c r="AR132" s="155" t="s">
        <v>224</v>
      </c>
      <c r="AT132" s="155" t="s">
        <v>220</v>
      </c>
      <c r="AU132" s="155" t="s">
        <v>93</v>
      </c>
      <c r="AY132" s="15" t="s">
        <v>219</v>
      </c>
      <c r="BE132" s="156">
        <f>IF(O132="základní",K132,0)</f>
        <v>0</v>
      </c>
      <c r="BF132" s="156">
        <f>IF(O132="snížená",K132,0)</f>
        <v>0</v>
      </c>
      <c r="BG132" s="156">
        <f>IF(O132="zákl. přenesená",K132,0)</f>
        <v>0</v>
      </c>
      <c r="BH132" s="156">
        <f>IF(O132="sníž. přenesená",K132,0)</f>
        <v>0</v>
      </c>
      <c r="BI132" s="156">
        <f>IF(O132="nulová",K132,0)</f>
        <v>0</v>
      </c>
      <c r="BJ132" s="15" t="s">
        <v>87</v>
      </c>
      <c r="BK132" s="156">
        <f>ROUND(P132*H132,2)</f>
        <v>0</v>
      </c>
      <c r="BL132" s="15" t="s">
        <v>224</v>
      </c>
      <c r="BM132" s="155" t="s">
        <v>234</v>
      </c>
    </row>
    <row r="133" spans="2:65" s="1" customFormat="1" ht="68.25">
      <c r="B133" s="30"/>
      <c r="D133" s="157" t="s">
        <v>226</v>
      </c>
      <c r="F133" s="158" t="s">
        <v>235</v>
      </c>
      <c r="I133" s="159"/>
      <c r="J133" s="159"/>
      <c r="M133" s="30"/>
      <c r="N133" s="160"/>
      <c r="X133" s="54"/>
      <c r="AT133" s="15" t="s">
        <v>226</v>
      </c>
      <c r="AU133" s="15" t="s">
        <v>93</v>
      </c>
    </row>
    <row r="134" spans="2:65" s="1" customFormat="1" ht="24.2" customHeight="1">
      <c r="B134" s="30"/>
      <c r="C134" s="142" t="s">
        <v>158</v>
      </c>
      <c r="D134" s="142" t="s">
        <v>220</v>
      </c>
      <c r="E134" s="143" t="s">
        <v>236</v>
      </c>
      <c r="F134" s="144" t="s">
        <v>237</v>
      </c>
      <c r="G134" s="145" t="s">
        <v>223</v>
      </c>
      <c r="H134" s="146">
        <v>1</v>
      </c>
      <c r="I134" s="147"/>
      <c r="J134" s="147"/>
      <c r="K134" s="148">
        <f>ROUND(P134*H134,2)</f>
        <v>0</v>
      </c>
      <c r="L134" s="149"/>
      <c r="M134" s="30"/>
      <c r="N134" s="150" t="s">
        <v>1</v>
      </c>
      <c r="O134" s="151" t="s">
        <v>43</v>
      </c>
      <c r="P134" s="152">
        <f>I134+J134</f>
        <v>0</v>
      </c>
      <c r="Q134" s="152">
        <f>ROUND(I134*H134,2)</f>
        <v>0</v>
      </c>
      <c r="R134" s="152">
        <f>ROUND(J134*H134,2)</f>
        <v>0</v>
      </c>
      <c r="T134" s="153">
        <f>S134*H134</f>
        <v>0</v>
      </c>
      <c r="U134" s="153">
        <v>0</v>
      </c>
      <c r="V134" s="153">
        <f>U134*H134</f>
        <v>0</v>
      </c>
      <c r="W134" s="153">
        <v>0</v>
      </c>
      <c r="X134" s="154">
        <f>W134*H134</f>
        <v>0</v>
      </c>
      <c r="AR134" s="155" t="s">
        <v>224</v>
      </c>
      <c r="AT134" s="155" t="s">
        <v>220</v>
      </c>
      <c r="AU134" s="155" t="s">
        <v>93</v>
      </c>
      <c r="AY134" s="15" t="s">
        <v>219</v>
      </c>
      <c r="BE134" s="156">
        <f>IF(O134="základní",K134,0)</f>
        <v>0</v>
      </c>
      <c r="BF134" s="156">
        <f>IF(O134="snížená",K134,0)</f>
        <v>0</v>
      </c>
      <c r="BG134" s="156">
        <f>IF(O134="zákl. přenesená",K134,0)</f>
        <v>0</v>
      </c>
      <c r="BH134" s="156">
        <f>IF(O134="sníž. přenesená",K134,0)</f>
        <v>0</v>
      </c>
      <c r="BI134" s="156">
        <f>IF(O134="nulová",K134,0)</f>
        <v>0</v>
      </c>
      <c r="BJ134" s="15" t="s">
        <v>87</v>
      </c>
      <c r="BK134" s="156">
        <f>ROUND(P134*H134,2)</f>
        <v>0</v>
      </c>
      <c r="BL134" s="15" t="s">
        <v>224</v>
      </c>
      <c r="BM134" s="155" t="s">
        <v>238</v>
      </c>
    </row>
    <row r="135" spans="2:65" s="1" customFormat="1" ht="19.5">
      <c r="B135" s="30"/>
      <c r="D135" s="157" t="s">
        <v>226</v>
      </c>
      <c r="F135" s="158" t="s">
        <v>239</v>
      </c>
      <c r="I135" s="159"/>
      <c r="J135" s="159"/>
      <c r="M135" s="30"/>
      <c r="N135" s="160"/>
      <c r="X135" s="54"/>
      <c r="AT135" s="15" t="s">
        <v>226</v>
      </c>
      <c r="AU135" s="15" t="s">
        <v>93</v>
      </c>
    </row>
    <row r="136" spans="2:65" s="1" customFormat="1" ht="33" customHeight="1">
      <c r="B136" s="30"/>
      <c r="C136" s="142" t="s">
        <v>218</v>
      </c>
      <c r="D136" s="142" t="s">
        <v>220</v>
      </c>
      <c r="E136" s="143" t="s">
        <v>240</v>
      </c>
      <c r="F136" s="144" t="s">
        <v>241</v>
      </c>
      <c r="G136" s="145" t="s">
        <v>223</v>
      </c>
      <c r="H136" s="146">
        <v>1</v>
      </c>
      <c r="I136" s="147"/>
      <c r="J136" s="147"/>
      <c r="K136" s="148">
        <f>ROUND(P136*H136,2)</f>
        <v>0</v>
      </c>
      <c r="L136" s="149"/>
      <c r="M136" s="30"/>
      <c r="N136" s="150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0</v>
      </c>
      <c r="V136" s="153">
        <f>U136*H136</f>
        <v>0</v>
      </c>
      <c r="W136" s="153">
        <v>0</v>
      </c>
      <c r="X136" s="154">
        <f>W136*H136</f>
        <v>0</v>
      </c>
      <c r="AR136" s="155" t="s">
        <v>224</v>
      </c>
      <c r="AT136" s="155" t="s">
        <v>220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224</v>
      </c>
      <c r="BM136" s="155" t="s">
        <v>242</v>
      </c>
    </row>
    <row r="137" spans="2:65" s="1" customFormat="1" ht="29.25">
      <c r="B137" s="30"/>
      <c r="D137" s="157" t="s">
        <v>226</v>
      </c>
      <c r="F137" s="158" t="s">
        <v>243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" customFormat="1" ht="24.2" customHeight="1">
      <c r="B138" s="30"/>
      <c r="C138" s="142" t="s">
        <v>244</v>
      </c>
      <c r="D138" s="142" t="s">
        <v>220</v>
      </c>
      <c r="E138" s="143" t="s">
        <v>245</v>
      </c>
      <c r="F138" s="144" t="s">
        <v>246</v>
      </c>
      <c r="G138" s="145" t="s">
        <v>223</v>
      </c>
      <c r="H138" s="146">
        <v>1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</v>
      </c>
      <c r="X138" s="154">
        <f>W138*H138</f>
        <v>0</v>
      </c>
      <c r="AR138" s="155" t="s">
        <v>224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224</v>
      </c>
      <c r="BM138" s="155" t="s">
        <v>247</v>
      </c>
    </row>
    <row r="139" spans="2:65" s="1" customFormat="1" ht="19.5">
      <c r="B139" s="30"/>
      <c r="D139" s="157" t="s">
        <v>226</v>
      </c>
      <c r="F139" s="158" t="s">
        <v>248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" customFormat="1" ht="76.349999999999994" customHeight="1">
      <c r="B140" s="30"/>
      <c r="C140" s="142" t="s">
        <v>249</v>
      </c>
      <c r="D140" s="142" t="s">
        <v>220</v>
      </c>
      <c r="E140" s="143" t="s">
        <v>250</v>
      </c>
      <c r="F140" s="144" t="s">
        <v>251</v>
      </c>
      <c r="G140" s="145" t="s">
        <v>223</v>
      </c>
      <c r="H140" s="146">
        <v>1</v>
      </c>
      <c r="I140" s="147"/>
      <c r="J140" s="147"/>
      <c r="K140" s="148">
        <f>ROUND(P140*H140,2)</f>
        <v>0</v>
      </c>
      <c r="L140" s="149"/>
      <c r="M140" s="30"/>
      <c r="N140" s="150" t="s">
        <v>1</v>
      </c>
      <c r="O140" s="151" t="s">
        <v>43</v>
      </c>
      <c r="P140" s="152">
        <f>I140+J140</f>
        <v>0</v>
      </c>
      <c r="Q140" s="152">
        <f>ROUND(I140*H140,2)</f>
        <v>0</v>
      </c>
      <c r="R140" s="152">
        <f>ROUND(J140*H140,2)</f>
        <v>0</v>
      </c>
      <c r="T140" s="153">
        <f>S140*H140</f>
        <v>0</v>
      </c>
      <c r="U140" s="153">
        <v>0</v>
      </c>
      <c r="V140" s="153">
        <f>U140*H140</f>
        <v>0</v>
      </c>
      <c r="W140" s="153">
        <v>0</v>
      </c>
      <c r="X140" s="154">
        <f>W140*H140</f>
        <v>0</v>
      </c>
      <c r="AR140" s="155" t="s">
        <v>224</v>
      </c>
      <c r="AT140" s="155" t="s">
        <v>220</v>
      </c>
      <c r="AU140" s="155" t="s">
        <v>93</v>
      </c>
      <c r="AY140" s="15" t="s">
        <v>219</v>
      </c>
      <c r="BE140" s="156">
        <f>IF(O140="základní",K140,0)</f>
        <v>0</v>
      </c>
      <c r="BF140" s="156">
        <f>IF(O140="snížená",K140,0)</f>
        <v>0</v>
      </c>
      <c r="BG140" s="156">
        <f>IF(O140="zákl. přenesená",K140,0)</f>
        <v>0</v>
      </c>
      <c r="BH140" s="156">
        <f>IF(O140="sníž. přenesená",K140,0)</f>
        <v>0</v>
      </c>
      <c r="BI140" s="156">
        <f>IF(O140="nulová",K140,0)</f>
        <v>0</v>
      </c>
      <c r="BJ140" s="15" t="s">
        <v>87</v>
      </c>
      <c r="BK140" s="156">
        <f>ROUND(P140*H140,2)</f>
        <v>0</v>
      </c>
      <c r="BL140" s="15" t="s">
        <v>224</v>
      </c>
      <c r="BM140" s="155" t="s">
        <v>252</v>
      </c>
    </row>
    <row r="141" spans="2:65" s="1" customFormat="1" ht="136.5">
      <c r="B141" s="30"/>
      <c r="D141" s="157" t="s">
        <v>226</v>
      </c>
      <c r="F141" s="158" t="s">
        <v>253</v>
      </c>
      <c r="I141" s="159"/>
      <c r="J141" s="159"/>
      <c r="M141" s="30"/>
      <c r="N141" s="160"/>
      <c r="X141" s="54"/>
      <c r="AT141" s="15" t="s">
        <v>226</v>
      </c>
      <c r="AU141" s="15" t="s">
        <v>93</v>
      </c>
    </row>
    <row r="142" spans="2:65" s="1" customFormat="1" ht="24.2" customHeight="1">
      <c r="B142" s="30"/>
      <c r="C142" s="142" t="s">
        <v>254</v>
      </c>
      <c r="D142" s="142" t="s">
        <v>220</v>
      </c>
      <c r="E142" s="143" t="s">
        <v>255</v>
      </c>
      <c r="F142" s="144" t="s">
        <v>256</v>
      </c>
      <c r="G142" s="145" t="s">
        <v>257</v>
      </c>
      <c r="H142" s="146">
        <v>1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0</v>
      </c>
      <c r="V142" s="153">
        <f>U142*H142</f>
        <v>0</v>
      </c>
      <c r="W142" s="153">
        <v>0</v>
      </c>
      <c r="X142" s="154">
        <f>W142*H142</f>
        <v>0</v>
      </c>
      <c r="AR142" s="155" t="s">
        <v>224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224</v>
      </c>
      <c r="BM142" s="155" t="s">
        <v>258</v>
      </c>
    </row>
    <row r="143" spans="2:65" s="1" customFormat="1" ht="58.5">
      <c r="B143" s="30"/>
      <c r="D143" s="157" t="s">
        <v>226</v>
      </c>
      <c r="F143" s="158" t="s">
        <v>259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" customFormat="1" ht="21.75" customHeight="1">
      <c r="B144" s="30"/>
      <c r="C144" s="142" t="s">
        <v>260</v>
      </c>
      <c r="D144" s="142" t="s">
        <v>220</v>
      </c>
      <c r="E144" s="143" t="s">
        <v>261</v>
      </c>
      <c r="F144" s="144" t="s">
        <v>262</v>
      </c>
      <c r="G144" s="145" t="s">
        <v>223</v>
      </c>
      <c r="H144" s="146">
        <v>1</v>
      </c>
      <c r="I144" s="147"/>
      <c r="J144" s="147"/>
      <c r="K144" s="148">
        <f>ROUND(P144*H144,2)</f>
        <v>0</v>
      </c>
      <c r="L144" s="149"/>
      <c r="M144" s="30"/>
      <c r="N144" s="150" t="s">
        <v>1</v>
      </c>
      <c r="O144" s="151" t="s">
        <v>43</v>
      </c>
      <c r="P144" s="152">
        <f>I144+J144</f>
        <v>0</v>
      </c>
      <c r="Q144" s="152">
        <f>ROUND(I144*H144,2)</f>
        <v>0</v>
      </c>
      <c r="R144" s="152">
        <f>ROUND(J144*H144,2)</f>
        <v>0</v>
      </c>
      <c r="T144" s="153">
        <f>S144*H144</f>
        <v>0</v>
      </c>
      <c r="U144" s="153">
        <v>0</v>
      </c>
      <c r="V144" s="153">
        <f>U144*H144</f>
        <v>0</v>
      </c>
      <c r="W144" s="153">
        <v>0</v>
      </c>
      <c r="X144" s="154">
        <f>W144*H144</f>
        <v>0</v>
      </c>
      <c r="AR144" s="155" t="s">
        <v>224</v>
      </c>
      <c r="AT144" s="155" t="s">
        <v>220</v>
      </c>
      <c r="AU144" s="155" t="s">
        <v>93</v>
      </c>
      <c r="AY144" s="15" t="s">
        <v>219</v>
      </c>
      <c r="BE144" s="156">
        <f>IF(O144="základní",K144,0)</f>
        <v>0</v>
      </c>
      <c r="BF144" s="156">
        <f>IF(O144="snížená",K144,0)</f>
        <v>0</v>
      </c>
      <c r="BG144" s="156">
        <f>IF(O144="zákl. přenesená",K144,0)</f>
        <v>0</v>
      </c>
      <c r="BH144" s="156">
        <f>IF(O144="sníž. přenesená",K144,0)</f>
        <v>0</v>
      </c>
      <c r="BI144" s="156">
        <f>IF(O144="nulová",K144,0)</f>
        <v>0</v>
      </c>
      <c r="BJ144" s="15" t="s">
        <v>87</v>
      </c>
      <c r="BK144" s="156">
        <f>ROUND(P144*H144,2)</f>
        <v>0</v>
      </c>
      <c r="BL144" s="15" t="s">
        <v>224</v>
      </c>
      <c r="BM144" s="155" t="s">
        <v>263</v>
      </c>
    </row>
    <row r="145" spans="2:65" s="1" customFormat="1" ht="48.75">
      <c r="B145" s="30"/>
      <c r="D145" s="157" t="s">
        <v>226</v>
      </c>
      <c r="F145" s="158" t="s">
        <v>264</v>
      </c>
      <c r="I145" s="159"/>
      <c r="J145" s="159"/>
      <c r="M145" s="30"/>
      <c r="N145" s="160"/>
      <c r="X145" s="54"/>
      <c r="AT145" s="15" t="s">
        <v>226</v>
      </c>
      <c r="AU145" s="15" t="s">
        <v>93</v>
      </c>
    </row>
    <row r="146" spans="2:65" s="1" customFormat="1" ht="24.2" customHeight="1">
      <c r="B146" s="30"/>
      <c r="C146" s="142" t="s">
        <v>265</v>
      </c>
      <c r="D146" s="142" t="s">
        <v>220</v>
      </c>
      <c r="E146" s="143" t="s">
        <v>266</v>
      </c>
      <c r="F146" s="144" t="s">
        <v>267</v>
      </c>
      <c r="G146" s="145" t="s">
        <v>223</v>
      </c>
      <c r="H146" s="146">
        <v>1</v>
      </c>
      <c r="I146" s="147"/>
      <c r="J146" s="147"/>
      <c r="K146" s="148">
        <f>ROUND(P146*H146,2)</f>
        <v>0</v>
      </c>
      <c r="L146" s="149"/>
      <c r="M146" s="30"/>
      <c r="N146" s="150" t="s">
        <v>1</v>
      </c>
      <c r="O146" s="151" t="s">
        <v>43</v>
      </c>
      <c r="P146" s="152">
        <f>I146+J146</f>
        <v>0</v>
      </c>
      <c r="Q146" s="152">
        <f>ROUND(I146*H146,2)</f>
        <v>0</v>
      </c>
      <c r="R146" s="152">
        <f>ROUND(J146*H146,2)</f>
        <v>0</v>
      </c>
      <c r="T146" s="153">
        <f>S146*H146</f>
        <v>0</v>
      </c>
      <c r="U146" s="153">
        <v>0</v>
      </c>
      <c r="V146" s="153">
        <f>U146*H146</f>
        <v>0</v>
      </c>
      <c r="W146" s="153">
        <v>0</v>
      </c>
      <c r="X146" s="154">
        <f>W146*H146</f>
        <v>0</v>
      </c>
      <c r="AR146" s="155" t="s">
        <v>224</v>
      </c>
      <c r="AT146" s="155" t="s">
        <v>220</v>
      </c>
      <c r="AU146" s="155" t="s">
        <v>93</v>
      </c>
      <c r="AY146" s="15" t="s">
        <v>219</v>
      </c>
      <c r="BE146" s="156">
        <f>IF(O146="základní",K146,0)</f>
        <v>0</v>
      </c>
      <c r="BF146" s="156">
        <f>IF(O146="snížená",K146,0)</f>
        <v>0</v>
      </c>
      <c r="BG146" s="156">
        <f>IF(O146="zákl. přenesená",K146,0)</f>
        <v>0</v>
      </c>
      <c r="BH146" s="156">
        <f>IF(O146="sníž. přenesená",K146,0)</f>
        <v>0</v>
      </c>
      <c r="BI146" s="156">
        <f>IF(O146="nulová",K146,0)</f>
        <v>0</v>
      </c>
      <c r="BJ146" s="15" t="s">
        <v>87</v>
      </c>
      <c r="BK146" s="156">
        <f>ROUND(P146*H146,2)</f>
        <v>0</v>
      </c>
      <c r="BL146" s="15" t="s">
        <v>224</v>
      </c>
      <c r="BM146" s="155" t="s">
        <v>268</v>
      </c>
    </row>
    <row r="147" spans="2:65" s="1" customFormat="1" ht="19.5">
      <c r="B147" s="30"/>
      <c r="D147" s="157" t="s">
        <v>226</v>
      </c>
      <c r="F147" s="158" t="s">
        <v>269</v>
      </c>
      <c r="I147" s="159"/>
      <c r="J147" s="159"/>
      <c r="M147" s="30"/>
      <c r="N147" s="160"/>
      <c r="X147" s="54"/>
      <c r="AT147" s="15" t="s">
        <v>226</v>
      </c>
      <c r="AU147" s="15" t="s">
        <v>93</v>
      </c>
    </row>
    <row r="148" spans="2:65" s="1" customFormat="1" ht="33" customHeight="1">
      <c r="B148" s="30"/>
      <c r="C148" s="142" t="s">
        <v>270</v>
      </c>
      <c r="D148" s="142" t="s">
        <v>220</v>
      </c>
      <c r="E148" s="143" t="s">
        <v>271</v>
      </c>
      <c r="F148" s="144" t="s">
        <v>272</v>
      </c>
      <c r="G148" s="145" t="s">
        <v>223</v>
      </c>
      <c r="H148" s="146">
        <v>1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0</v>
      </c>
      <c r="V148" s="153">
        <f>U148*H148</f>
        <v>0</v>
      </c>
      <c r="W148" s="153">
        <v>0</v>
      </c>
      <c r="X148" s="154">
        <f>W148*H148</f>
        <v>0</v>
      </c>
      <c r="AR148" s="155" t="s">
        <v>224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224</v>
      </c>
      <c r="BM148" s="155" t="s">
        <v>273</v>
      </c>
    </row>
    <row r="149" spans="2:65" s="1" customFormat="1" ht="165.75">
      <c r="B149" s="30"/>
      <c r="D149" s="157" t="s">
        <v>226</v>
      </c>
      <c r="F149" s="158" t="s">
        <v>274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" customFormat="1" ht="33" customHeight="1">
      <c r="B150" s="30"/>
      <c r="C150" s="142" t="s">
        <v>9</v>
      </c>
      <c r="D150" s="142" t="s">
        <v>220</v>
      </c>
      <c r="E150" s="143" t="s">
        <v>275</v>
      </c>
      <c r="F150" s="144" t="s">
        <v>276</v>
      </c>
      <c r="G150" s="145" t="s">
        <v>223</v>
      </c>
      <c r="H150" s="146">
        <v>1</v>
      </c>
      <c r="I150" s="147"/>
      <c r="J150" s="147"/>
      <c r="K150" s="148">
        <f>ROUND(P150*H150,2)</f>
        <v>0</v>
      </c>
      <c r="L150" s="149"/>
      <c r="M150" s="30"/>
      <c r="N150" s="150" t="s">
        <v>1</v>
      </c>
      <c r="O150" s="151" t="s">
        <v>43</v>
      </c>
      <c r="P150" s="152">
        <f>I150+J150</f>
        <v>0</v>
      </c>
      <c r="Q150" s="152">
        <f>ROUND(I150*H150,2)</f>
        <v>0</v>
      </c>
      <c r="R150" s="152">
        <f>ROUND(J150*H150,2)</f>
        <v>0</v>
      </c>
      <c r="T150" s="153">
        <f>S150*H150</f>
        <v>0</v>
      </c>
      <c r="U150" s="153">
        <v>0</v>
      </c>
      <c r="V150" s="153">
        <f>U150*H150</f>
        <v>0</v>
      </c>
      <c r="W150" s="153">
        <v>0</v>
      </c>
      <c r="X150" s="154">
        <f>W150*H150</f>
        <v>0</v>
      </c>
      <c r="AR150" s="155" t="s">
        <v>224</v>
      </c>
      <c r="AT150" s="155" t="s">
        <v>220</v>
      </c>
      <c r="AU150" s="155" t="s">
        <v>93</v>
      </c>
      <c r="AY150" s="15" t="s">
        <v>219</v>
      </c>
      <c r="BE150" s="156">
        <f>IF(O150="základní",K150,0)</f>
        <v>0</v>
      </c>
      <c r="BF150" s="156">
        <f>IF(O150="snížená",K150,0)</f>
        <v>0</v>
      </c>
      <c r="BG150" s="156">
        <f>IF(O150="zákl. přenesená",K150,0)</f>
        <v>0</v>
      </c>
      <c r="BH150" s="156">
        <f>IF(O150="sníž. přenesená",K150,0)</f>
        <v>0</v>
      </c>
      <c r="BI150" s="156">
        <f>IF(O150="nulová",K150,0)</f>
        <v>0</v>
      </c>
      <c r="BJ150" s="15" t="s">
        <v>87</v>
      </c>
      <c r="BK150" s="156">
        <f>ROUND(P150*H150,2)</f>
        <v>0</v>
      </c>
      <c r="BL150" s="15" t="s">
        <v>224</v>
      </c>
      <c r="BM150" s="155" t="s">
        <v>277</v>
      </c>
    </row>
    <row r="151" spans="2:65" s="1" customFormat="1" ht="282.75">
      <c r="B151" s="30"/>
      <c r="D151" s="157" t="s">
        <v>226</v>
      </c>
      <c r="F151" s="158" t="s">
        <v>278</v>
      </c>
      <c r="I151" s="159"/>
      <c r="J151" s="159"/>
      <c r="M151" s="30"/>
      <c r="N151" s="160"/>
      <c r="X151" s="54"/>
      <c r="AT151" s="15" t="s">
        <v>226</v>
      </c>
      <c r="AU151" s="15" t="s">
        <v>93</v>
      </c>
    </row>
    <row r="152" spans="2:65" s="1" customFormat="1" ht="24.2" customHeight="1">
      <c r="B152" s="30"/>
      <c r="C152" s="142" t="s">
        <v>279</v>
      </c>
      <c r="D152" s="142" t="s">
        <v>220</v>
      </c>
      <c r="E152" s="143" t="s">
        <v>280</v>
      </c>
      <c r="F152" s="144" t="s">
        <v>281</v>
      </c>
      <c r="G152" s="145" t="s">
        <v>223</v>
      </c>
      <c r="H152" s="146">
        <v>1</v>
      </c>
      <c r="I152" s="147"/>
      <c r="J152" s="147"/>
      <c r="K152" s="148">
        <f>ROUND(P152*H152,2)</f>
        <v>0</v>
      </c>
      <c r="L152" s="149"/>
      <c r="M152" s="30"/>
      <c r="N152" s="150" t="s">
        <v>1</v>
      </c>
      <c r="O152" s="151" t="s">
        <v>43</v>
      </c>
      <c r="P152" s="152">
        <f>I152+J152</f>
        <v>0</v>
      </c>
      <c r="Q152" s="152">
        <f>ROUND(I152*H152,2)</f>
        <v>0</v>
      </c>
      <c r="R152" s="152">
        <f>ROUND(J152*H152,2)</f>
        <v>0</v>
      </c>
      <c r="T152" s="153">
        <f>S152*H152</f>
        <v>0</v>
      </c>
      <c r="U152" s="153">
        <v>0</v>
      </c>
      <c r="V152" s="153">
        <f>U152*H152</f>
        <v>0</v>
      </c>
      <c r="W152" s="153">
        <v>0</v>
      </c>
      <c r="X152" s="154">
        <f>W152*H152</f>
        <v>0</v>
      </c>
      <c r="AR152" s="155" t="s">
        <v>224</v>
      </c>
      <c r="AT152" s="155" t="s">
        <v>220</v>
      </c>
      <c r="AU152" s="155" t="s">
        <v>93</v>
      </c>
      <c r="AY152" s="15" t="s">
        <v>219</v>
      </c>
      <c r="BE152" s="156">
        <f>IF(O152="základní",K152,0)</f>
        <v>0</v>
      </c>
      <c r="BF152" s="156">
        <f>IF(O152="snížená",K152,0)</f>
        <v>0</v>
      </c>
      <c r="BG152" s="156">
        <f>IF(O152="zákl. přenesená",K152,0)</f>
        <v>0</v>
      </c>
      <c r="BH152" s="156">
        <f>IF(O152="sníž. přenesená",K152,0)</f>
        <v>0</v>
      </c>
      <c r="BI152" s="156">
        <f>IF(O152="nulová",K152,0)</f>
        <v>0</v>
      </c>
      <c r="BJ152" s="15" t="s">
        <v>87</v>
      </c>
      <c r="BK152" s="156">
        <f>ROUND(P152*H152,2)</f>
        <v>0</v>
      </c>
      <c r="BL152" s="15" t="s">
        <v>224</v>
      </c>
      <c r="BM152" s="155" t="s">
        <v>282</v>
      </c>
    </row>
    <row r="153" spans="2:65" s="1" customFormat="1" ht="87.75">
      <c r="B153" s="30"/>
      <c r="D153" s="157" t="s">
        <v>226</v>
      </c>
      <c r="F153" s="158" t="s">
        <v>283</v>
      </c>
      <c r="I153" s="159"/>
      <c r="J153" s="159"/>
      <c r="M153" s="30"/>
      <c r="N153" s="160"/>
      <c r="X153" s="54"/>
      <c r="AT153" s="15" t="s">
        <v>226</v>
      </c>
      <c r="AU153" s="15" t="s">
        <v>93</v>
      </c>
    </row>
    <row r="154" spans="2:65" s="1" customFormat="1" ht="55.5" customHeight="1">
      <c r="B154" s="30"/>
      <c r="C154" s="142" t="s">
        <v>284</v>
      </c>
      <c r="D154" s="142" t="s">
        <v>220</v>
      </c>
      <c r="E154" s="143" t="s">
        <v>285</v>
      </c>
      <c r="F154" s="144" t="s">
        <v>286</v>
      </c>
      <c r="G154" s="145" t="s">
        <v>223</v>
      </c>
      <c r="H154" s="146">
        <v>1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224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224</v>
      </c>
      <c r="BM154" s="155" t="s">
        <v>287</v>
      </c>
    </row>
    <row r="155" spans="2:65" s="1" customFormat="1" ht="48.75">
      <c r="B155" s="30"/>
      <c r="D155" s="157" t="s">
        <v>226</v>
      </c>
      <c r="F155" s="158" t="s">
        <v>288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1" customFormat="1" ht="22.9" customHeight="1">
      <c r="B156" s="129"/>
      <c r="D156" s="130" t="s">
        <v>79</v>
      </c>
      <c r="E156" s="140" t="s">
        <v>289</v>
      </c>
      <c r="F156" s="140" t="s">
        <v>290</v>
      </c>
      <c r="I156" s="132"/>
      <c r="J156" s="132"/>
      <c r="K156" s="141">
        <f>BK156</f>
        <v>0</v>
      </c>
      <c r="M156" s="129"/>
      <c r="N156" s="134"/>
      <c r="Q156" s="135">
        <f>SUM(Q157:Q158)</f>
        <v>0</v>
      </c>
      <c r="R156" s="135">
        <f>SUM(R157:R158)</f>
        <v>0</v>
      </c>
      <c r="T156" s="136">
        <f>SUM(T157:T158)</f>
        <v>0</v>
      </c>
      <c r="V156" s="136">
        <f>SUM(V157:V158)</f>
        <v>0</v>
      </c>
      <c r="X156" s="137">
        <f>SUM(X157:X158)</f>
        <v>0</v>
      </c>
      <c r="AR156" s="130" t="s">
        <v>218</v>
      </c>
      <c r="AT156" s="138" t="s">
        <v>79</v>
      </c>
      <c r="AU156" s="138" t="s">
        <v>87</v>
      </c>
      <c r="AY156" s="130" t="s">
        <v>219</v>
      </c>
      <c r="BK156" s="139">
        <f>SUM(BK157:BK158)</f>
        <v>0</v>
      </c>
    </row>
    <row r="157" spans="2:65" s="1" customFormat="1" ht="62.65" customHeight="1">
      <c r="B157" s="30"/>
      <c r="C157" s="142" t="s">
        <v>291</v>
      </c>
      <c r="D157" s="142" t="s">
        <v>220</v>
      </c>
      <c r="E157" s="143" t="s">
        <v>292</v>
      </c>
      <c r="F157" s="144" t="s">
        <v>293</v>
      </c>
      <c r="G157" s="145" t="s">
        <v>257</v>
      </c>
      <c r="H157" s="146">
        <v>1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0</v>
      </c>
      <c r="V157" s="153">
        <f>U157*H157</f>
        <v>0</v>
      </c>
      <c r="W157" s="153">
        <v>0</v>
      </c>
      <c r="X157" s="154">
        <f>W157*H157</f>
        <v>0</v>
      </c>
      <c r="AR157" s="155" t="s">
        <v>224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224</v>
      </c>
      <c r="BM157" s="155" t="s">
        <v>294</v>
      </c>
    </row>
    <row r="158" spans="2:65" s="1" customFormat="1" ht="39">
      <c r="B158" s="30"/>
      <c r="D158" s="157" t="s">
        <v>226</v>
      </c>
      <c r="F158" s="158" t="s">
        <v>295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1" customFormat="1" ht="22.9" customHeight="1">
      <c r="B159" s="129"/>
      <c r="D159" s="130" t="s">
        <v>79</v>
      </c>
      <c r="E159" s="140" t="s">
        <v>296</v>
      </c>
      <c r="F159" s="140" t="s">
        <v>297</v>
      </c>
      <c r="I159" s="132"/>
      <c r="J159" s="132"/>
      <c r="K159" s="141">
        <f>BK159</f>
        <v>0</v>
      </c>
      <c r="M159" s="129"/>
      <c r="N159" s="134"/>
      <c r="Q159" s="135">
        <f>SUM(Q160:Q162)</f>
        <v>0</v>
      </c>
      <c r="R159" s="135">
        <f>SUM(R160:R162)</f>
        <v>0</v>
      </c>
      <c r="T159" s="136">
        <f>SUM(T160:T162)</f>
        <v>0</v>
      </c>
      <c r="V159" s="136">
        <f>SUM(V160:V162)</f>
        <v>0</v>
      </c>
      <c r="X159" s="137">
        <f>SUM(X160:X162)</f>
        <v>0</v>
      </c>
      <c r="AR159" s="130" t="s">
        <v>218</v>
      </c>
      <c r="AT159" s="138" t="s">
        <v>79</v>
      </c>
      <c r="AU159" s="138" t="s">
        <v>87</v>
      </c>
      <c r="AY159" s="130" t="s">
        <v>219</v>
      </c>
      <c r="BK159" s="139">
        <f>SUM(BK160:BK162)</f>
        <v>0</v>
      </c>
    </row>
    <row r="160" spans="2:65" s="1" customFormat="1" ht="44.25" customHeight="1">
      <c r="B160" s="30"/>
      <c r="C160" s="142" t="s">
        <v>298</v>
      </c>
      <c r="D160" s="142" t="s">
        <v>220</v>
      </c>
      <c r="E160" s="143" t="s">
        <v>299</v>
      </c>
      <c r="F160" s="144" t="s">
        <v>300</v>
      </c>
      <c r="G160" s="145" t="s">
        <v>257</v>
      </c>
      <c r="H160" s="146">
        <v>1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0</v>
      </c>
      <c r="V160" s="153">
        <f>U160*H160</f>
        <v>0</v>
      </c>
      <c r="W160" s="153">
        <v>0</v>
      </c>
      <c r="X160" s="154">
        <f>W160*H160</f>
        <v>0</v>
      </c>
      <c r="AR160" s="155" t="s">
        <v>224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224</v>
      </c>
      <c r="BM160" s="155" t="s">
        <v>301</v>
      </c>
    </row>
    <row r="161" spans="2:65" s="1" customFormat="1" ht="29.25">
      <c r="B161" s="30"/>
      <c r="D161" s="157" t="s">
        <v>226</v>
      </c>
      <c r="F161" s="158" t="s">
        <v>302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87</v>
      </c>
      <c r="H162" s="164">
        <v>1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1" customFormat="1" ht="22.9" customHeight="1">
      <c r="B163" s="129"/>
      <c r="D163" s="130" t="s">
        <v>79</v>
      </c>
      <c r="E163" s="140" t="s">
        <v>304</v>
      </c>
      <c r="F163" s="140" t="s">
        <v>305</v>
      </c>
      <c r="I163" s="132"/>
      <c r="J163" s="132"/>
      <c r="K163" s="141">
        <f>BK163</f>
        <v>0</v>
      </c>
      <c r="M163" s="129"/>
      <c r="N163" s="134"/>
      <c r="Q163" s="135">
        <f>SUM(Q164:Q166)</f>
        <v>0</v>
      </c>
      <c r="R163" s="135">
        <f>SUM(R164:R166)</f>
        <v>0</v>
      </c>
      <c r="T163" s="136">
        <f>SUM(T164:T166)</f>
        <v>0</v>
      </c>
      <c r="V163" s="136">
        <f>SUM(V164:V166)</f>
        <v>0</v>
      </c>
      <c r="X163" s="137">
        <f>SUM(X164:X166)</f>
        <v>0</v>
      </c>
      <c r="AR163" s="130" t="s">
        <v>218</v>
      </c>
      <c r="AT163" s="138" t="s">
        <v>79</v>
      </c>
      <c r="AU163" s="138" t="s">
        <v>87</v>
      </c>
      <c r="AY163" s="130" t="s">
        <v>219</v>
      </c>
      <c r="BK163" s="139">
        <f>SUM(BK164:BK166)</f>
        <v>0</v>
      </c>
    </row>
    <row r="164" spans="2:65" s="1" customFormat="1" ht="33" customHeight="1">
      <c r="B164" s="30"/>
      <c r="C164" s="142" t="s">
        <v>306</v>
      </c>
      <c r="D164" s="142" t="s">
        <v>220</v>
      </c>
      <c r="E164" s="143" t="s">
        <v>307</v>
      </c>
      <c r="F164" s="144" t="s">
        <v>308</v>
      </c>
      <c r="G164" s="145" t="s">
        <v>257</v>
      </c>
      <c r="H164" s="146">
        <v>1</v>
      </c>
      <c r="I164" s="147"/>
      <c r="J164" s="147"/>
      <c r="K164" s="148">
        <f>ROUND(P164*H164,2)</f>
        <v>0</v>
      </c>
      <c r="L164" s="149"/>
      <c r="M164" s="30"/>
      <c r="N164" s="150" t="s">
        <v>1</v>
      </c>
      <c r="O164" s="151" t="s">
        <v>43</v>
      </c>
      <c r="P164" s="152">
        <f>I164+J164</f>
        <v>0</v>
      </c>
      <c r="Q164" s="152">
        <f>ROUND(I164*H164,2)</f>
        <v>0</v>
      </c>
      <c r="R164" s="152">
        <f>ROUND(J164*H164,2)</f>
        <v>0</v>
      </c>
      <c r="T164" s="153">
        <f>S164*H164</f>
        <v>0</v>
      </c>
      <c r="U164" s="153">
        <v>0</v>
      </c>
      <c r="V164" s="153">
        <f>U164*H164</f>
        <v>0</v>
      </c>
      <c r="W164" s="153">
        <v>0</v>
      </c>
      <c r="X164" s="154">
        <f>W164*H164</f>
        <v>0</v>
      </c>
      <c r="AR164" s="155" t="s">
        <v>224</v>
      </c>
      <c r="AT164" s="155" t="s">
        <v>220</v>
      </c>
      <c r="AU164" s="155" t="s">
        <v>93</v>
      </c>
      <c r="AY164" s="15" t="s">
        <v>219</v>
      </c>
      <c r="BE164" s="156">
        <f>IF(O164="základní",K164,0)</f>
        <v>0</v>
      </c>
      <c r="BF164" s="156">
        <f>IF(O164="snížená",K164,0)</f>
        <v>0</v>
      </c>
      <c r="BG164" s="156">
        <f>IF(O164="zákl. přenesená",K164,0)</f>
        <v>0</v>
      </c>
      <c r="BH164" s="156">
        <f>IF(O164="sníž. přenesená",K164,0)</f>
        <v>0</v>
      </c>
      <c r="BI164" s="156">
        <f>IF(O164="nulová",K164,0)</f>
        <v>0</v>
      </c>
      <c r="BJ164" s="15" t="s">
        <v>87</v>
      </c>
      <c r="BK164" s="156">
        <f>ROUND(P164*H164,2)</f>
        <v>0</v>
      </c>
      <c r="BL164" s="15" t="s">
        <v>224</v>
      </c>
      <c r="BM164" s="155" t="s">
        <v>309</v>
      </c>
    </row>
    <row r="165" spans="2:65" s="1" customFormat="1" ht="19.5">
      <c r="B165" s="30"/>
      <c r="D165" s="157" t="s">
        <v>226</v>
      </c>
      <c r="F165" s="158" t="s">
        <v>310</v>
      </c>
      <c r="I165" s="159"/>
      <c r="J165" s="159"/>
      <c r="M165" s="30"/>
      <c r="N165" s="160"/>
      <c r="X165" s="54"/>
      <c r="AT165" s="15" t="s">
        <v>226</v>
      </c>
      <c r="AU165" s="15" t="s">
        <v>93</v>
      </c>
    </row>
    <row r="166" spans="2:65" s="12" customFormat="1" ht="11.25">
      <c r="B166" s="161"/>
      <c r="D166" s="157" t="s">
        <v>303</v>
      </c>
      <c r="E166" s="162" t="s">
        <v>1</v>
      </c>
      <c r="F166" s="163" t="s">
        <v>87</v>
      </c>
      <c r="H166" s="164">
        <v>1</v>
      </c>
      <c r="I166" s="165"/>
      <c r="J166" s="165"/>
      <c r="M166" s="161"/>
      <c r="N166" s="166"/>
      <c r="X166" s="167"/>
      <c r="AT166" s="162" t="s">
        <v>303</v>
      </c>
      <c r="AU166" s="162" t="s">
        <v>93</v>
      </c>
      <c r="AV166" s="12" t="s">
        <v>93</v>
      </c>
      <c r="AW166" s="12" t="s">
        <v>5</v>
      </c>
      <c r="AX166" s="12" t="s">
        <v>87</v>
      </c>
      <c r="AY166" s="162" t="s">
        <v>219</v>
      </c>
    </row>
    <row r="167" spans="2:65" s="11" customFormat="1" ht="22.9" customHeight="1">
      <c r="B167" s="129"/>
      <c r="D167" s="130" t="s">
        <v>79</v>
      </c>
      <c r="E167" s="140" t="s">
        <v>311</v>
      </c>
      <c r="F167" s="140" t="s">
        <v>312</v>
      </c>
      <c r="I167" s="132"/>
      <c r="J167" s="132"/>
      <c r="K167" s="141">
        <f>BK167</f>
        <v>0</v>
      </c>
      <c r="M167" s="129"/>
      <c r="N167" s="134"/>
      <c r="Q167" s="135">
        <f>SUM(Q168:Q173)</f>
        <v>0</v>
      </c>
      <c r="R167" s="135">
        <f>SUM(R168:R173)</f>
        <v>0</v>
      </c>
      <c r="T167" s="136">
        <f>SUM(T168:T173)</f>
        <v>0</v>
      </c>
      <c r="V167" s="136">
        <f>SUM(V168:V173)</f>
        <v>0</v>
      </c>
      <c r="X167" s="137">
        <f>SUM(X168:X173)</f>
        <v>0</v>
      </c>
      <c r="AR167" s="130" t="s">
        <v>218</v>
      </c>
      <c r="AT167" s="138" t="s">
        <v>79</v>
      </c>
      <c r="AU167" s="138" t="s">
        <v>87</v>
      </c>
      <c r="AY167" s="130" t="s">
        <v>219</v>
      </c>
      <c r="BK167" s="139">
        <f>SUM(BK168:BK173)</f>
        <v>0</v>
      </c>
    </row>
    <row r="168" spans="2:65" s="1" customFormat="1" ht="49.15" customHeight="1">
      <c r="B168" s="30"/>
      <c r="C168" s="142" t="s">
        <v>313</v>
      </c>
      <c r="D168" s="142" t="s">
        <v>220</v>
      </c>
      <c r="E168" s="143" t="s">
        <v>314</v>
      </c>
      <c r="F168" s="144" t="s">
        <v>315</v>
      </c>
      <c r="G168" s="145" t="s">
        <v>257</v>
      </c>
      <c r="H168" s="146">
        <v>1</v>
      </c>
      <c r="I168" s="147"/>
      <c r="J168" s="147"/>
      <c r="K168" s="148">
        <f>ROUND(P168*H168,2)</f>
        <v>0</v>
      </c>
      <c r="L168" s="149"/>
      <c r="M168" s="30"/>
      <c r="N168" s="150" t="s">
        <v>1</v>
      </c>
      <c r="O168" s="151" t="s">
        <v>43</v>
      </c>
      <c r="P168" s="152">
        <f>I168+J168</f>
        <v>0</v>
      </c>
      <c r="Q168" s="152">
        <f>ROUND(I168*H168,2)</f>
        <v>0</v>
      </c>
      <c r="R168" s="152">
        <f>ROUND(J168*H168,2)</f>
        <v>0</v>
      </c>
      <c r="T168" s="153">
        <f>S168*H168</f>
        <v>0</v>
      </c>
      <c r="U168" s="153">
        <v>0</v>
      </c>
      <c r="V168" s="153">
        <f>U168*H168</f>
        <v>0</v>
      </c>
      <c r="W168" s="153">
        <v>0</v>
      </c>
      <c r="X168" s="154">
        <f>W168*H168</f>
        <v>0</v>
      </c>
      <c r="AR168" s="155" t="s">
        <v>224</v>
      </c>
      <c r="AT168" s="155" t="s">
        <v>220</v>
      </c>
      <c r="AU168" s="155" t="s">
        <v>93</v>
      </c>
      <c r="AY168" s="15" t="s">
        <v>219</v>
      </c>
      <c r="BE168" s="156">
        <f>IF(O168="základní",K168,0)</f>
        <v>0</v>
      </c>
      <c r="BF168" s="156">
        <f>IF(O168="snížená",K168,0)</f>
        <v>0</v>
      </c>
      <c r="BG168" s="156">
        <f>IF(O168="zákl. přenesená",K168,0)</f>
        <v>0</v>
      </c>
      <c r="BH168" s="156">
        <f>IF(O168="sníž. přenesená",K168,0)</f>
        <v>0</v>
      </c>
      <c r="BI168" s="156">
        <f>IF(O168="nulová",K168,0)</f>
        <v>0</v>
      </c>
      <c r="BJ168" s="15" t="s">
        <v>87</v>
      </c>
      <c r="BK168" s="156">
        <f>ROUND(P168*H168,2)</f>
        <v>0</v>
      </c>
      <c r="BL168" s="15" t="s">
        <v>224</v>
      </c>
      <c r="BM168" s="155" t="s">
        <v>316</v>
      </c>
    </row>
    <row r="169" spans="2:65" s="1" customFormat="1" ht="39">
      <c r="B169" s="30"/>
      <c r="D169" s="157" t="s">
        <v>226</v>
      </c>
      <c r="F169" s="158" t="s">
        <v>317</v>
      </c>
      <c r="I169" s="159"/>
      <c r="J169" s="159"/>
      <c r="M169" s="30"/>
      <c r="N169" s="160"/>
      <c r="X169" s="54"/>
      <c r="AT169" s="15" t="s">
        <v>226</v>
      </c>
      <c r="AU169" s="15" t="s">
        <v>93</v>
      </c>
    </row>
    <row r="170" spans="2:65" s="1" customFormat="1" ht="24.2" customHeight="1">
      <c r="B170" s="30"/>
      <c r="C170" s="142" t="s">
        <v>318</v>
      </c>
      <c r="D170" s="142" t="s">
        <v>220</v>
      </c>
      <c r="E170" s="143" t="s">
        <v>319</v>
      </c>
      <c r="F170" s="144" t="s">
        <v>320</v>
      </c>
      <c r="G170" s="145" t="s">
        <v>257</v>
      </c>
      <c r="H170" s="146">
        <v>1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224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224</v>
      </c>
      <c r="BM170" s="155" t="s">
        <v>321</v>
      </c>
    </row>
    <row r="171" spans="2:65" s="1" customFormat="1" ht="29.25">
      <c r="B171" s="30"/>
      <c r="D171" s="157" t="s">
        <v>226</v>
      </c>
      <c r="F171" s="158" t="s">
        <v>322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" customFormat="1" ht="37.9" customHeight="1">
      <c r="B172" s="30"/>
      <c r="C172" s="142" t="s">
        <v>323</v>
      </c>
      <c r="D172" s="142" t="s">
        <v>220</v>
      </c>
      <c r="E172" s="143" t="s">
        <v>324</v>
      </c>
      <c r="F172" s="144" t="s">
        <v>325</v>
      </c>
      <c r="G172" s="145" t="s">
        <v>326</v>
      </c>
      <c r="H172" s="146">
        <v>1</v>
      </c>
      <c r="I172" s="147"/>
      <c r="J172" s="147"/>
      <c r="K172" s="148">
        <f>ROUND(P172*H172,2)</f>
        <v>0</v>
      </c>
      <c r="L172" s="149"/>
      <c r="M172" s="30"/>
      <c r="N172" s="150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0</v>
      </c>
      <c r="V172" s="153">
        <f>U172*H172</f>
        <v>0</v>
      </c>
      <c r="W172" s="153">
        <v>0</v>
      </c>
      <c r="X172" s="154">
        <f>W172*H172</f>
        <v>0</v>
      </c>
      <c r="AR172" s="155" t="s">
        <v>224</v>
      </c>
      <c r="AT172" s="155" t="s">
        <v>220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224</v>
      </c>
      <c r="BM172" s="155" t="s">
        <v>327</v>
      </c>
    </row>
    <row r="173" spans="2:65" s="1" customFormat="1" ht="39">
      <c r="B173" s="30"/>
      <c r="D173" s="157" t="s">
        <v>226</v>
      </c>
      <c r="F173" s="158" t="s">
        <v>328</v>
      </c>
      <c r="I173" s="159"/>
      <c r="J173" s="159"/>
      <c r="M173" s="30"/>
      <c r="N173" s="168"/>
      <c r="O173" s="169"/>
      <c r="P173" s="169"/>
      <c r="Q173" s="169"/>
      <c r="R173" s="169"/>
      <c r="S173" s="169"/>
      <c r="T173" s="169"/>
      <c r="U173" s="169"/>
      <c r="V173" s="169"/>
      <c r="W173" s="169"/>
      <c r="X173" s="170"/>
      <c r="AT173" s="15" t="s">
        <v>226</v>
      </c>
      <c r="AU173" s="15" t="s">
        <v>93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30"/>
    </row>
  </sheetData>
  <sheetProtection algorithmName="SHA-512" hashValue="G3X01yAf+0b/rAiEbVgzA1XHBRTOdLGQJoz0wXm3E8cuWYtv+Qpb6TuDz9wFLlnGLZ+pbp5wQMBWh0V0k9hQ5w==" saltValue="fDnUjfxwJ9AUcRGjob7HC21HixFJT9cuzZixqatFj0Kg6zsnrGIWVvr4U6I63zziXmLmJsOpbp8DCmap77eRSQ==" spinCount="100000" sheet="1" objects="1" scenarios="1" formatColumns="0" formatRows="0" autoFilter="0"/>
  <autoFilter ref="C124:L173" xr:uid="{00000000-0009-0000-0000-000001000000}"/>
  <mergeCells count="12">
    <mergeCell ref="E117:H117"/>
    <mergeCell ref="M2:Z2"/>
    <mergeCell ref="E84:H84"/>
    <mergeCell ref="E86:H86"/>
    <mergeCell ref="E88:H88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0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159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.75">
      <c r="B8" s="18"/>
      <c r="D8" s="25" t="s">
        <v>170</v>
      </c>
      <c r="M8" s="18"/>
    </row>
    <row r="9" spans="2:46" ht="16.5" customHeight="1">
      <c r="B9" s="18"/>
      <c r="E9" s="234" t="s">
        <v>171</v>
      </c>
      <c r="F9" s="219"/>
      <c r="G9" s="219"/>
      <c r="H9" s="219"/>
      <c r="M9" s="18"/>
    </row>
    <row r="10" spans="2:46" ht="12" customHeight="1">
      <c r="B10" s="18"/>
      <c r="D10" s="25" t="s">
        <v>172</v>
      </c>
      <c r="M10" s="18"/>
    </row>
    <row r="11" spans="2:46" s="1" customFormat="1" ht="16.5" customHeight="1">
      <c r="B11" s="30"/>
      <c r="E11" s="207" t="s">
        <v>3383</v>
      </c>
      <c r="F11" s="236"/>
      <c r="G11" s="236"/>
      <c r="H11" s="236"/>
      <c r="M11" s="30"/>
    </row>
    <row r="12" spans="2:46" s="1" customFormat="1" ht="12" customHeight="1">
      <c r="B12" s="30"/>
      <c r="D12" s="25" t="s">
        <v>3460</v>
      </c>
      <c r="M12" s="30"/>
    </row>
    <row r="13" spans="2:46" s="1" customFormat="1" ht="16.5" customHeight="1">
      <c r="B13" s="30"/>
      <c r="E13" s="195" t="s">
        <v>3461</v>
      </c>
      <c r="F13" s="236"/>
      <c r="G13" s="236"/>
      <c r="H13" s="236"/>
      <c r="M13" s="30"/>
    </row>
    <row r="14" spans="2:46" s="1" customFormat="1" ht="11.25">
      <c r="B14" s="30"/>
      <c r="M14" s="30"/>
    </row>
    <row r="15" spans="2:46" s="1" customFormat="1" ht="12" customHeight="1">
      <c r="B15" s="30"/>
      <c r="D15" s="25" t="s">
        <v>19</v>
      </c>
      <c r="F15" s="23" t="s">
        <v>152</v>
      </c>
      <c r="I15" s="25" t="s">
        <v>20</v>
      </c>
      <c r="J15" s="23" t="s">
        <v>3462</v>
      </c>
      <c r="M15" s="30"/>
    </row>
    <row r="16" spans="2:46" s="1" customFormat="1" ht="12" customHeight="1">
      <c r="B16" s="30"/>
      <c r="D16" s="25" t="s">
        <v>21</v>
      </c>
      <c r="F16" s="23" t="s">
        <v>175</v>
      </c>
      <c r="I16" s="25" t="s">
        <v>23</v>
      </c>
      <c r="J16" s="50" t="str">
        <f>'Rekapitulace stavby'!AN8</f>
        <v>2. 4. 2025</v>
      </c>
      <c r="M16" s="30"/>
    </row>
    <row r="17" spans="2:13" s="1" customFormat="1" ht="21.75" customHeight="1">
      <c r="B17" s="30"/>
      <c r="D17" s="22" t="s">
        <v>176</v>
      </c>
      <c r="F17" s="96" t="s">
        <v>3463</v>
      </c>
      <c r="I17" s="22" t="s">
        <v>178</v>
      </c>
      <c r="J17" s="96" t="s">
        <v>3464</v>
      </c>
      <c r="M17" s="30"/>
    </row>
    <row r="18" spans="2:13" s="1" customFormat="1" ht="12" customHeight="1">
      <c r="B18" s="30"/>
      <c r="D18" s="25" t="s">
        <v>25</v>
      </c>
      <c r="I18" s="25" t="s">
        <v>26</v>
      </c>
      <c r="J18" s="23" t="s">
        <v>1</v>
      </c>
      <c r="M18" s="30"/>
    </row>
    <row r="19" spans="2:13" s="1" customFormat="1" ht="18" customHeight="1">
      <c r="B19" s="30"/>
      <c r="E19" s="23" t="s">
        <v>175</v>
      </c>
      <c r="I19" s="25" t="s">
        <v>29</v>
      </c>
      <c r="J19" s="23" t="s">
        <v>1</v>
      </c>
      <c r="M19" s="30"/>
    </row>
    <row r="20" spans="2:13" s="1" customFormat="1" ht="6.95" customHeight="1">
      <c r="B20" s="30"/>
      <c r="M20" s="30"/>
    </row>
    <row r="21" spans="2:13" s="1" customFormat="1" ht="12" customHeight="1">
      <c r="B21" s="30"/>
      <c r="D21" s="25" t="s">
        <v>30</v>
      </c>
      <c r="I21" s="25" t="s">
        <v>26</v>
      </c>
      <c r="J21" s="26" t="str">
        <f>'Rekapitulace stavby'!AN13</f>
        <v>Vyplň údaj</v>
      </c>
      <c r="M21" s="30"/>
    </row>
    <row r="22" spans="2:13" s="1" customFormat="1" ht="18" customHeight="1">
      <c r="B22" s="30"/>
      <c r="E22" s="237" t="str">
        <f>'Rekapitulace stavby'!E14</f>
        <v>Vyplň údaj</v>
      </c>
      <c r="F22" s="218"/>
      <c r="G22" s="218"/>
      <c r="H22" s="218"/>
      <c r="I22" s="25" t="s">
        <v>29</v>
      </c>
      <c r="J22" s="26" t="str">
        <f>'Rekapitulace stavby'!AN14</f>
        <v>Vyplň údaj</v>
      </c>
      <c r="M22" s="30"/>
    </row>
    <row r="23" spans="2:13" s="1" customFormat="1" ht="6.95" customHeight="1">
      <c r="B23" s="30"/>
      <c r="M23" s="30"/>
    </row>
    <row r="24" spans="2:13" s="1" customFormat="1" ht="12" customHeight="1">
      <c r="B24" s="30"/>
      <c r="D24" s="25" t="s">
        <v>32</v>
      </c>
      <c r="I24" s="25" t="s">
        <v>26</v>
      </c>
      <c r="J24" s="23" t="s">
        <v>1</v>
      </c>
      <c r="M24" s="30"/>
    </row>
    <row r="25" spans="2:13" s="1" customFormat="1" ht="18" customHeight="1">
      <c r="B25" s="30"/>
      <c r="E25" s="23" t="s">
        <v>331</v>
      </c>
      <c r="I25" s="25" t="s">
        <v>29</v>
      </c>
      <c r="J25" s="23" t="s">
        <v>1</v>
      </c>
      <c r="M25" s="30"/>
    </row>
    <row r="26" spans="2:13" s="1" customFormat="1" ht="6.95" customHeight="1">
      <c r="B26" s="30"/>
      <c r="M26" s="30"/>
    </row>
    <row r="27" spans="2:13" s="1" customFormat="1" ht="12" customHeight="1">
      <c r="B27" s="30"/>
      <c r="D27" s="25" t="s">
        <v>35</v>
      </c>
      <c r="I27" s="25" t="s">
        <v>26</v>
      </c>
      <c r="J27" s="23" t="s">
        <v>1</v>
      </c>
      <c r="M27" s="30"/>
    </row>
    <row r="28" spans="2:13" s="1" customFormat="1" ht="18" customHeight="1">
      <c r="B28" s="30"/>
      <c r="E28" s="23" t="s">
        <v>183</v>
      </c>
      <c r="I28" s="25" t="s">
        <v>29</v>
      </c>
      <c r="J28" s="23" t="s">
        <v>1</v>
      </c>
      <c r="M28" s="30"/>
    </row>
    <row r="29" spans="2:13" s="1" customFormat="1" ht="6.95" customHeight="1">
      <c r="B29" s="30"/>
      <c r="M29" s="30"/>
    </row>
    <row r="30" spans="2:13" s="1" customFormat="1" ht="12" customHeight="1">
      <c r="B30" s="30"/>
      <c r="D30" s="25" t="s">
        <v>37</v>
      </c>
      <c r="M30" s="30"/>
    </row>
    <row r="31" spans="2:13" s="7" customFormat="1" ht="16.5" customHeight="1">
      <c r="B31" s="97"/>
      <c r="E31" s="223" t="s">
        <v>1</v>
      </c>
      <c r="F31" s="223"/>
      <c r="G31" s="223"/>
      <c r="H31" s="223"/>
      <c r="M31" s="97"/>
    </row>
    <row r="32" spans="2:13" s="1" customFormat="1" ht="6.95" customHeight="1">
      <c r="B32" s="30"/>
      <c r="M32" s="30"/>
    </row>
    <row r="33" spans="2:13" s="1" customFormat="1" ht="6.95" customHeight="1">
      <c r="B33" s="30"/>
      <c r="D33" s="51"/>
      <c r="E33" s="51"/>
      <c r="F33" s="51"/>
      <c r="G33" s="51"/>
      <c r="H33" s="51"/>
      <c r="I33" s="51"/>
      <c r="J33" s="51"/>
      <c r="K33" s="51"/>
      <c r="L33" s="51"/>
      <c r="M33" s="30"/>
    </row>
    <row r="34" spans="2:13" s="1" customFormat="1" ht="12.75">
      <c r="B34" s="30"/>
      <c r="E34" s="25" t="s">
        <v>184</v>
      </c>
      <c r="K34" s="86">
        <f>I99</f>
        <v>0</v>
      </c>
      <c r="M34" s="30"/>
    </row>
    <row r="35" spans="2:13" s="1" customFormat="1" ht="12.75">
      <c r="B35" s="30"/>
      <c r="E35" s="25" t="s">
        <v>185</v>
      </c>
      <c r="K35" s="86">
        <f>J99</f>
        <v>0</v>
      </c>
      <c r="M35" s="30"/>
    </row>
    <row r="36" spans="2:13" s="1" customFormat="1" ht="25.35" customHeight="1">
      <c r="B36" s="30"/>
      <c r="D36" s="98" t="s">
        <v>38</v>
      </c>
      <c r="K36" s="64">
        <f>ROUND(K128, 2)</f>
        <v>0</v>
      </c>
      <c r="M36" s="30"/>
    </row>
    <row r="37" spans="2:13" s="1" customFormat="1" ht="6.95" customHeight="1">
      <c r="B37" s="30"/>
      <c r="D37" s="51"/>
      <c r="E37" s="51"/>
      <c r="F37" s="51"/>
      <c r="G37" s="51"/>
      <c r="H37" s="51"/>
      <c r="I37" s="51"/>
      <c r="J37" s="51"/>
      <c r="K37" s="51"/>
      <c r="L37" s="51"/>
      <c r="M37" s="30"/>
    </row>
    <row r="38" spans="2:13" s="1" customFormat="1" ht="14.45" customHeight="1">
      <c r="B38" s="30"/>
      <c r="F38" s="33" t="s">
        <v>40</v>
      </c>
      <c r="I38" s="33" t="s">
        <v>39</v>
      </c>
      <c r="K38" s="33" t="s">
        <v>41</v>
      </c>
      <c r="M38" s="30"/>
    </row>
    <row r="39" spans="2:13" s="1" customFormat="1" ht="14.45" customHeight="1">
      <c r="B39" s="30"/>
      <c r="D39" s="53" t="s">
        <v>42</v>
      </c>
      <c r="E39" s="25" t="s">
        <v>43</v>
      </c>
      <c r="F39" s="86">
        <f>ROUND((SUM(BE128:BE206)),  2)</f>
        <v>0</v>
      </c>
      <c r="I39" s="99">
        <v>0.21</v>
      </c>
      <c r="K39" s="86">
        <f>ROUND(((SUM(BE128:BE206))*I39),  2)</f>
        <v>0</v>
      </c>
      <c r="M39" s="30"/>
    </row>
    <row r="40" spans="2:13" s="1" customFormat="1" ht="14.45" customHeight="1">
      <c r="B40" s="30"/>
      <c r="E40" s="25" t="s">
        <v>44</v>
      </c>
      <c r="F40" s="86">
        <f>ROUND((SUM(BF128:BF206)),  2)</f>
        <v>0</v>
      </c>
      <c r="I40" s="99">
        <v>0.12</v>
      </c>
      <c r="K40" s="86">
        <f>ROUND(((SUM(BF128:BF206))*I40),  2)</f>
        <v>0</v>
      </c>
      <c r="M40" s="30"/>
    </row>
    <row r="41" spans="2:13" s="1" customFormat="1" ht="14.45" hidden="1" customHeight="1">
      <c r="B41" s="30"/>
      <c r="E41" s="25" t="s">
        <v>45</v>
      </c>
      <c r="F41" s="86">
        <f>ROUND((SUM(BG128:BG206)),  2)</f>
        <v>0</v>
      </c>
      <c r="I41" s="99">
        <v>0.21</v>
      </c>
      <c r="K41" s="86">
        <f>0</f>
        <v>0</v>
      </c>
      <c r="M41" s="30"/>
    </row>
    <row r="42" spans="2:13" s="1" customFormat="1" ht="14.45" hidden="1" customHeight="1">
      <c r="B42" s="30"/>
      <c r="E42" s="25" t="s">
        <v>46</v>
      </c>
      <c r="F42" s="86">
        <f>ROUND((SUM(BH128:BH206)),  2)</f>
        <v>0</v>
      </c>
      <c r="I42" s="99">
        <v>0.12</v>
      </c>
      <c r="K42" s="86">
        <f>0</f>
        <v>0</v>
      </c>
      <c r="M42" s="30"/>
    </row>
    <row r="43" spans="2:13" s="1" customFormat="1" ht="14.45" hidden="1" customHeight="1">
      <c r="B43" s="30"/>
      <c r="E43" s="25" t="s">
        <v>47</v>
      </c>
      <c r="F43" s="86">
        <f>ROUND((SUM(BI128:BI206)),  2)</f>
        <v>0</v>
      </c>
      <c r="I43" s="99">
        <v>0</v>
      </c>
      <c r="K43" s="86">
        <f>0</f>
        <v>0</v>
      </c>
      <c r="M43" s="30"/>
    </row>
    <row r="44" spans="2:13" s="1" customFormat="1" ht="6.95" customHeight="1">
      <c r="B44" s="30"/>
      <c r="M44" s="30"/>
    </row>
    <row r="45" spans="2:13" s="1" customFormat="1" ht="25.35" customHeight="1">
      <c r="B45" s="30"/>
      <c r="C45" s="100"/>
      <c r="D45" s="101" t="s">
        <v>48</v>
      </c>
      <c r="E45" s="55"/>
      <c r="F45" s="55"/>
      <c r="G45" s="102" t="s">
        <v>49</v>
      </c>
      <c r="H45" s="103" t="s">
        <v>50</v>
      </c>
      <c r="I45" s="55"/>
      <c r="J45" s="55"/>
      <c r="K45" s="104">
        <f>SUM(K36:K43)</f>
        <v>0</v>
      </c>
      <c r="L45" s="105"/>
      <c r="M45" s="30"/>
    </row>
    <row r="46" spans="2:13" s="1" customFormat="1" ht="14.45" customHeight="1">
      <c r="B46" s="30"/>
      <c r="M46" s="30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ht="16.5" customHeight="1">
      <c r="B86" s="18"/>
      <c r="E86" s="234" t="s">
        <v>171</v>
      </c>
      <c r="F86" s="219"/>
      <c r="G86" s="219"/>
      <c r="H86" s="219"/>
      <c r="M86" s="18"/>
    </row>
    <row r="87" spans="2:13" ht="12" customHeight="1">
      <c r="B87" s="18"/>
      <c r="C87" s="25" t="s">
        <v>172</v>
      </c>
      <c r="M87" s="18"/>
    </row>
    <row r="88" spans="2:13" s="1" customFormat="1" ht="16.5" customHeight="1">
      <c r="B88" s="30"/>
      <c r="E88" s="207" t="s">
        <v>3383</v>
      </c>
      <c r="F88" s="236"/>
      <c r="G88" s="236"/>
      <c r="H88" s="236"/>
      <c r="M88" s="30"/>
    </row>
    <row r="89" spans="2:13" s="1" customFormat="1" ht="12" customHeight="1">
      <c r="B89" s="30"/>
      <c r="C89" s="25" t="s">
        <v>3460</v>
      </c>
      <c r="M89" s="30"/>
    </row>
    <row r="90" spans="2:13" s="1" customFormat="1" ht="16.5" customHeight="1">
      <c r="B90" s="30"/>
      <c r="E90" s="195" t="str">
        <f>E13</f>
        <v>2022_4.17.2.1. - Přípojka nn</v>
      </c>
      <c r="F90" s="236"/>
      <c r="G90" s="236"/>
      <c r="H90" s="236"/>
      <c r="M90" s="30"/>
    </row>
    <row r="91" spans="2:13" s="1" customFormat="1" ht="6.95" customHeight="1">
      <c r="B91" s="30"/>
      <c r="M91" s="30"/>
    </row>
    <row r="92" spans="2:13" s="1" customFormat="1" ht="12" customHeight="1">
      <c r="B92" s="30"/>
      <c r="C92" s="25" t="s">
        <v>21</v>
      </c>
      <c r="F92" s="23" t="str">
        <f>F16</f>
        <v>Česká Lípa</v>
      </c>
      <c r="I92" s="25" t="s">
        <v>23</v>
      </c>
      <c r="J92" s="50" t="str">
        <f>IF(J16="","",J16)</f>
        <v>2. 4. 2025</v>
      </c>
      <c r="M92" s="30"/>
    </row>
    <row r="93" spans="2:13" s="1" customFormat="1" ht="6.95" customHeight="1">
      <c r="B93" s="30"/>
      <c r="M93" s="30"/>
    </row>
    <row r="94" spans="2:13" s="1" customFormat="1" ht="25.7" customHeight="1">
      <c r="B94" s="30"/>
      <c r="C94" s="25" t="s">
        <v>25</v>
      </c>
      <c r="F94" s="23" t="str">
        <f>E19</f>
        <v>Česká Lípa</v>
      </c>
      <c r="I94" s="25" t="s">
        <v>32</v>
      </c>
      <c r="J94" s="28" t="str">
        <f>E25</f>
        <v>Vodohospodářský rozvoj a výstavba a.s.</v>
      </c>
      <c r="M94" s="30"/>
    </row>
    <row r="95" spans="2:13" s="1" customFormat="1" ht="15.2" customHeight="1">
      <c r="B95" s="30"/>
      <c r="C95" s="25" t="s">
        <v>30</v>
      </c>
      <c r="F95" s="23" t="str">
        <f>IF(E22="","",E22)</f>
        <v>Vyplň údaj</v>
      </c>
      <c r="I95" s="25" t="s">
        <v>35</v>
      </c>
      <c r="J95" s="28" t="str">
        <f>E28</f>
        <v>Dvořák</v>
      </c>
      <c r="M95" s="30"/>
    </row>
    <row r="96" spans="2:13" s="1" customFormat="1" ht="10.35" customHeight="1">
      <c r="B96" s="30"/>
      <c r="M96" s="30"/>
    </row>
    <row r="97" spans="2:47" s="1" customFormat="1" ht="29.25" customHeight="1">
      <c r="B97" s="30"/>
      <c r="C97" s="108" t="s">
        <v>187</v>
      </c>
      <c r="D97" s="100"/>
      <c r="E97" s="100"/>
      <c r="F97" s="100"/>
      <c r="G97" s="100"/>
      <c r="H97" s="100"/>
      <c r="I97" s="109" t="s">
        <v>188</v>
      </c>
      <c r="J97" s="109" t="s">
        <v>189</v>
      </c>
      <c r="K97" s="109" t="s">
        <v>190</v>
      </c>
      <c r="L97" s="100"/>
      <c r="M97" s="30"/>
    </row>
    <row r="98" spans="2:47" s="1" customFormat="1" ht="10.35" customHeight="1">
      <c r="B98" s="30"/>
      <c r="M98" s="30"/>
    </row>
    <row r="99" spans="2:47" s="1" customFormat="1" ht="22.9" customHeight="1">
      <c r="B99" s="30"/>
      <c r="C99" s="110" t="s">
        <v>191</v>
      </c>
      <c r="I99" s="64">
        <f t="shared" ref="I99:J101" si="0">Q128</f>
        <v>0</v>
      </c>
      <c r="J99" s="64">
        <f t="shared" si="0"/>
        <v>0</v>
      </c>
      <c r="K99" s="64">
        <f>K128</f>
        <v>0</v>
      </c>
      <c r="M99" s="30"/>
      <c r="AU99" s="15" t="s">
        <v>192</v>
      </c>
    </row>
    <row r="100" spans="2:47" s="8" customFormat="1" ht="24.95" customHeight="1">
      <c r="B100" s="111"/>
      <c r="D100" s="112" t="s">
        <v>332</v>
      </c>
      <c r="E100" s="113"/>
      <c r="F100" s="113"/>
      <c r="G100" s="113"/>
      <c r="H100" s="113"/>
      <c r="I100" s="114">
        <f t="shared" si="0"/>
        <v>0</v>
      </c>
      <c r="J100" s="114">
        <f t="shared" si="0"/>
        <v>0</v>
      </c>
      <c r="K100" s="114">
        <f>K129</f>
        <v>0</v>
      </c>
      <c r="M100" s="111"/>
    </row>
    <row r="101" spans="2:47" s="9" customFormat="1" ht="19.899999999999999" customHeight="1">
      <c r="B101" s="115"/>
      <c r="D101" s="116" t="s">
        <v>333</v>
      </c>
      <c r="E101" s="117"/>
      <c r="F101" s="117"/>
      <c r="G101" s="117"/>
      <c r="H101" s="117"/>
      <c r="I101" s="118">
        <f t="shared" si="0"/>
        <v>0</v>
      </c>
      <c r="J101" s="118">
        <f t="shared" si="0"/>
        <v>0</v>
      </c>
      <c r="K101" s="118">
        <f>K130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Q166</f>
        <v>0</v>
      </c>
      <c r="J102" s="118">
        <f>R166</f>
        <v>0</v>
      </c>
      <c r="K102" s="118">
        <f>K166</f>
        <v>0</v>
      </c>
      <c r="M102" s="115"/>
    </row>
    <row r="103" spans="2:47" s="8" customFormat="1" ht="24.95" customHeight="1">
      <c r="B103" s="111"/>
      <c r="D103" s="112" t="s">
        <v>344</v>
      </c>
      <c r="E103" s="113"/>
      <c r="F103" s="113"/>
      <c r="G103" s="113"/>
      <c r="H103" s="113"/>
      <c r="I103" s="114">
        <f>Q194</f>
        <v>0</v>
      </c>
      <c r="J103" s="114">
        <f>R194</f>
        <v>0</v>
      </c>
      <c r="K103" s="114">
        <f>K194</f>
        <v>0</v>
      </c>
      <c r="M103" s="111"/>
    </row>
    <row r="104" spans="2:47" s="9" customFormat="1" ht="19.899999999999999" customHeight="1">
      <c r="B104" s="115"/>
      <c r="D104" s="116" t="s">
        <v>3465</v>
      </c>
      <c r="E104" s="117"/>
      <c r="F104" s="117"/>
      <c r="G104" s="117"/>
      <c r="H104" s="117"/>
      <c r="I104" s="118">
        <f>Q195</f>
        <v>0</v>
      </c>
      <c r="J104" s="118">
        <f>R195</f>
        <v>0</v>
      </c>
      <c r="K104" s="118">
        <f>K195</f>
        <v>0</v>
      </c>
      <c r="M104" s="115"/>
    </row>
    <row r="105" spans="2:47" s="1" customFormat="1" ht="21.75" customHeight="1">
      <c r="B105" s="30"/>
      <c r="M105" s="30"/>
    </row>
    <row r="106" spans="2:47" s="1" customFormat="1" ht="6.95" customHeight="1"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30"/>
    </row>
    <row r="110" spans="2:47" s="1" customFormat="1" ht="6.95" customHeight="1"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30"/>
    </row>
    <row r="111" spans="2:47" s="1" customFormat="1" ht="24.95" customHeight="1">
      <c r="B111" s="30"/>
      <c r="C111" s="19" t="s">
        <v>199</v>
      </c>
      <c r="M111" s="30"/>
    </row>
    <row r="112" spans="2:47" s="1" customFormat="1" ht="6.95" customHeight="1">
      <c r="B112" s="30"/>
      <c r="M112" s="30"/>
    </row>
    <row r="113" spans="2:63" s="1" customFormat="1" ht="12" customHeight="1">
      <c r="B113" s="30"/>
      <c r="C113" s="25" t="s">
        <v>17</v>
      </c>
      <c r="M113" s="30"/>
    </row>
    <row r="114" spans="2:63" s="1" customFormat="1" ht="16.5" customHeight="1">
      <c r="B114" s="30"/>
      <c r="E114" s="234" t="str">
        <f>E7</f>
        <v>Splašková kanalizace Lada</v>
      </c>
      <c r="F114" s="235"/>
      <c r="G114" s="235"/>
      <c r="H114" s="235"/>
      <c r="M114" s="30"/>
    </row>
    <row r="115" spans="2:63" ht="12" customHeight="1">
      <c r="B115" s="18"/>
      <c r="C115" s="25" t="s">
        <v>170</v>
      </c>
      <c r="M115" s="18"/>
    </row>
    <row r="116" spans="2:63" ht="16.5" customHeight="1">
      <c r="B116" s="18"/>
      <c r="E116" s="234" t="s">
        <v>171</v>
      </c>
      <c r="F116" s="219"/>
      <c r="G116" s="219"/>
      <c r="H116" s="219"/>
      <c r="M116" s="18"/>
    </row>
    <row r="117" spans="2:63" ht="12" customHeight="1">
      <c r="B117" s="18"/>
      <c r="C117" s="25" t="s">
        <v>172</v>
      </c>
      <c r="M117" s="18"/>
    </row>
    <row r="118" spans="2:63" s="1" customFormat="1" ht="16.5" customHeight="1">
      <c r="B118" s="30"/>
      <c r="E118" s="207" t="s">
        <v>3383</v>
      </c>
      <c r="F118" s="236"/>
      <c r="G118" s="236"/>
      <c r="H118" s="236"/>
      <c r="M118" s="30"/>
    </row>
    <row r="119" spans="2:63" s="1" customFormat="1" ht="12" customHeight="1">
      <c r="B119" s="30"/>
      <c r="C119" s="25" t="s">
        <v>3460</v>
      </c>
      <c r="M119" s="30"/>
    </row>
    <row r="120" spans="2:63" s="1" customFormat="1" ht="16.5" customHeight="1">
      <c r="B120" s="30"/>
      <c r="E120" s="195" t="str">
        <f>E13</f>
        <v>2022_4.17.2.1. - Přípojka nn</v>
      </c>
      <c r="F120" s="236"/>
      <c r="G120" s="236"/>
      <c r="H120" s="236"/>
      <c r="M120" s="30"/>
    </row>
    <row r="121" spans="2:63" s="1" customFormat="1" ht="6.95" customHeight="1">
      <c r="B121" s="30"/>
      <c r="M121" s="30"/>
    </row>
    <row r="122" spans="2:63" s="1" customFormat="1" ht="12" customHeight="1">
      <c r="B122" s="30"/>
      <c r="C122" s="25" t="s">
        <v>21</v>
      </c>
      <c r="F122" s="23" t="str">
        <f>F16</f>
        <v>Česká Lípa</v>
      </c>
      <c r="I122" s="25" t="s">
        <v>23</v>
      </c>
      <c r="J122" s="50" t="str">
        <f>IF(J16="","",J16)</f>
        <v>2. 4. 2025</v>
      </c>
      <c r="M122" s="30"/>
    </row>
    <row r="123" spans="2:63" s="1" customFormat="1" ht="6.95" customHeight="1">
      <c r="B123" s="30"/>
      <c r="M123" s="30"/>
    </row>
    <row r="124" spans="2:63" s="1" customFormat="1" ht="25.7" customHeight="1">
      <c r="B124" s="30"/>
      <c r="C124" s="25" t="s">
        <v>25</v>
      </c>
      <c r="F124" s="23" t="str">
        <f>E19</f>
        <v>Česká Lípa</v>
      </c>
      <c r="I124" s="25" t="s">
        <v>32</v>
      </c>
      <c r="J124" s="28" t="str">
        <f>E25</f>
        <v>Vodohospodářský rozvoj a výstavba a.s.</v>
      </c>
      <c r="M124" s="30"/>
    </row>
    <row r="125" spans="2:63" s="1" customFormat="1" ht="15.2" customHeight="1">
      <c r="B125" s="30"/>
      <c r="C125" s="25" t="s">
        <v>30</v>
      </c>
      <c r="F125" s="23" t="str">
        <f>IF(E22="","",E22)</f>
        <v>Vyplň údaj</v>
      </c>
      <c r="I125" s="25" t="s">
        <v>35</v>
      </c>
      <c r="J125" s="28" t="str">
        <f>E28</f>
        <v>Dvořák</v>
      </c>
      <c r="M125" s="30"/>
    </row>
    <row r="126" spans="2:63" s="1" customFormat="1" ht="10.35" customHeight="1">
      <c r="B126" s="30"/>
      <c r="M126" s="30"/>
    </row>
    <row r="127" spans="2:63" s="10" customFormat="1" ht="29.25" customHeight="1">
      <c r="B127" s="119"/>
      <c r="C127" s="120" t="s">
        <v>200</v>
      </c>
      <c r="D127" s="121" t="s">
        <v>63</v>
      </c>
      <c r="E127" s="121" t="s">
        <v>59</v>
      </c>
      <c r="F127" s="121" t="s">
        <v>60</v>
      </c>
      <c r="G127" s="121" t="s">
        <v>201</v>
      </c>
      <c r="H127" s="121" t="s">
        <v>202</v>
      </c>
      <c r="I127" s="121" t="s">
        <v>203</v>
      </c>
      <c r="J127" s="121" t="s">
        <v>204</v>
      </c>
      <c r="K127" s="122" t="s">
        <v>190</v>
      </c>
      <c r="L127" s="123" t="s">
        <v>205</v>
      </c>
      <c r="M127" s="119"/>
      <c r="N127" s="57" t="s">
        <v>1</v>
      </c>
      <c r="O127" s="58" t="s">
        <v>42</v>
      </c>
      <c r="P127" s="58" t="s">
        <v>206</v>
      </c>
      <c r="Q127" s="58" t="s">
        <v>207</v>
      </c>
      <c r="R127" s="58" t="s">
        <v>208</v>
      </c>
      <c r="S127" s="58" t="s">
        <v>209</v>
      </c>
      <c r="T127" s="58" t="s">
        <v>210</v>
      </c>
      <c r="U127" s="58" t="s">
        <v>211</v>
      </c>
      <c r="V127" s="58" t="s">
        <v>212</v>
      </c>
      <c r="W127" s="58" t="s">
        <v>213</v>
      </c>
      <c r="X127" s="59" t="s">
        <v>214</v>
      </c>
    </row>
    <row r="128" spans="2:63" s="1" customFormat="1" ht="22.9" customHeight="1">
      <c r="B128" s="30"/>
      <c r="C128" s="62" t="s">
        <v>215</v>
      </c>
      <c r="K128" s="124">
        <f>BK128</f>
        <v>0</v>
      </c>
      <c r="M128" s="30"/>
      <c r="N128" s="60"/>
      <c r="O128" s="51"/>
      <c r="P128" s="51"/>
      <c r="Q128" s="125">
        <f>Q129+Q194</f>
        <v>0</v>
      </c>
      <c r="R128" s="125">
        <f>R129+R194</f>
        <v>0</v>
      </c>
      <c r="S128" s="51"/>
      <c r="T128" s="126">
        <f>T129+T194</f>
        <v>0</v>
      </c>
      <c r="U128" s="51"/>
      <c r="V128" s="126">
        <f>V129+V194</f>
        <v>7.8851449999999996</v>
      </c>
      <c r="W128" s="51"/>
      <c r="X128" s="127">
        <f>X129+X194</f>
        <v>0</v>
      </c>
      <c r="AT128" s="15" t="s">
        <v>79</v>
      </c>
      <c r="AU128" s="15" t="s">
        <v>192</v>
      </c>
      <c r="BK128" s="128">
        <f>BK129+BK194</f>
        <v>0</v>
      </c>
    </row>
    <row r="129" spans="2:65" s="11" customFormat="1" ht="25.9" customHeight="1">
      <c r="B129" s="129"/>
      <c r="D129" s="130" t="s">
        <v>79</v>
      </c>
      <c r="E129" s="131" t="s">
        <v>348</v>
      </c>
      <c r="F129" s="131" t="s">
        <v>349</v>
      </c>
      <c r="I129" s="132"/>
      <c r="J129" s="132"/>
      <c r="K129" s="133">
        <f>BK129</f>
        <v>0</v>
      </c>
      <c r="M129" s="129"/>
      <c r="N129" s="134"/>
      <c r="Q129" s="135">
        <f>Q130+Q166</f>
        <v>0</v>
      </c>
      <c r="R129" s="135">
        <f>R130+R166</f>
        <v>0</v>
      </c>
      <c r="T129" s="136">
        <f>T130+T166</f>
        <v>0</v>
      </c>
      <c r="V129" s="136">
        <f>V130+V166</f>
        <v>7.8796549999999996</v>
      </c>
      <c r="X129" s="137">
        <f>X130+X166</f>
        <v>0</v>
      </c>
      <c r="AR129" s="130" t="s">
        <v>87</v>
      </c>
      <c r="AT129" s="138" t="s">
        <v>79</v>
      </c>
      <c r="AU129" s="138" t="s">
        <v>80</v>
      </c>
      <c r="AY129" s="130" t="s">
        <v>219</v>
      </c>
      <c r="BK129" s="139">
        <f>BK130+BK166</f>
        <v>0</v>
      </c>
    </row>
    <row r="130" spans="2:65" s="11" customFormat="1" ht="22.9" customHeight="1">
      <c r="B130" s="129"/>
      <c r="D130" s="130" t="s">
        <v>79</v>
      </c>
      <c r="E130" s="140" t="s">
        <v>87</v>
      </c>
      <c r="F130" s="140" t="s">
        <v>350</v>
      </c>
      <c r="I130" s="132"/>
      <c r="J130" s="132"/>
      <c r="K130" s="141">
        <f>BK130</f>
        <v>0</v>
      </c>
      <c r="M130" s="129"/>
      <c r="N130" s="134"/>
      <c r="Q130" s="135">
        <f>SUM(Q131:Q165)</f>
        <v>0</v>
      </c>
      <c r="R130" s="135">
        <f>SUM(R131:R165)</f>
        <v>0</v>
      </c>
      <c r="T130" s="136">
        <f>SUM(T131:T165)</f>
        <v>0</v>
      </c>
      <c r="V130" s="136">
        <f>SUM(V131:V165)</f>
        <v>1.0009999999999999</v>
      </c>
      <c r="X130" s="137">
        <f>SUM(X131:X165)</f>
        <v>0</v>
      </c>
      <c r="AR130" s="130" t="s">
        <v>87</v>
      </c>
      <c r="AT130" s="138" t="s">
        <v>79</v>
      </c>
      <c r="AU130" s="138" t="s">
        <v>87</v>
      </c>
      <c r="AY130" s="130" t="s">
        <v>219</v>
      </c>
      <c r="BK130" s="139">
        <f>SUM(BK131:BK165)</f>
        <v>0</v>
      </c>
    </row>
    <row r="131" spans="2:65" s="1" customFormat="1" ht="24.2" customHeight="1">
      <c r="B131" s="30"/>
      <c r="C131" s="142" t="s">
        <v>87</v>
      </c>
      <c r="D131" s="142" t="s">
        <v>220</v>
      </c>
      <c r="E131" s="143" t="s">
        <v>994</v>
      </c>
      <c r="F131" s="144" t="s">
        <v>995</v>
      </c>
      <c r="G131" s="145" t="s">
        <v>353</v>
      </c>
      <c r="H131" s="146">
        <v>2.5</v>
      </c>
      <c r="I131" s="147"/>
      <c r="J131" s="147"/>
      <c r="K131" s="148">
        <f>ROUND(P131*H131,2)</f>
        <v>0</v>
      </c>
      <c r="L131" s="149"/>
      <c r="M131" s="30"/>
      <c r="N131" s="150" t="s">
        <v>1</v>
      </c>
      <c r="O131" s="151" t="s">
        <v>43</v>
      </c>
      <c r="P131" s="152">
        <f>I131+J131</f>
        <v>0</v>
      </c>
      <c r="Q131" s="152">
        <f>ROUND(I131*H131,2)</f>
        <v>0</v>
      </c>
      <c r="R131" s="152">
        <f>ROUND(J131*H131,2)</f>
        <v>0</v>
      </c>
      <c r="T131" s="153">
        <f>S131*H131</f>
        <v>0</v>
      </c>
      <c r="U131" s="153">
        <v>0</v>
      </c>
      <c r="V131" s="153">
        <f>U131*H131</f>
        <v>0</v>
      </c>
      <c r="W131" s="153">
        <v>0</v>
      </c>
      <c r="X131" s="154">
        <f>W131*H131</f>
        <v>0</v>
      </c>
      <c r="AR131" s="155" t="s">
        <v>87</v>
      </c>
      <c r="AT131" s="155" t="s">
        <v>220</v>
      </c>
      <c r="AU131" s="155" t="s">
        <v>93</v>
      </c>
      <c r="AY131" s="15" t="s">
        <v>219</v>
      </c>
      <c r="BE131" s="156">
        <f>IF(O131="základní",K131,0)</f>
        <v>0</v>
      </c>
      <c r="BF131" s="156">
        <f>IF(O131="snížená",K131,0)</f>
        <v>0</v>
      </c>
      <c r="BG131" s="156">
        <f>IF(O131="zákl. přenesená",K131,0)</f>
        <v>0</v>
      </c>
      <c r="BH131" s="156">
        <f>IF(O131="sníž. přenesená",K131,0)</f>
        <v>0</v>
      </c>
      <c r="BI131" s="156">
        <f>IF(O131="nulová",K131,0)</f>
        <v>0</v>
      </c>
      <c r="BJ131" s="15" t="s">
        <v>87</v>
      </c>
      <c r="BK131" s="156">
        <f>ROUND(P131*H131,2)</f>
        <v>0</v>
      </c>
      <c r="BL131" s="15" t="s">
        <v>87</v>
      </c>
      <c r="BM131" s="155" t="s">
        <v>3466</v>
      </c>
    </row>
    <row r="132" spans="2:65" s="1" customFormat="1" ht="19.5">
      <c r="B132" s="30"/>
      <c r="D132" s="157" t="s">
        <v>226</v>
      </c>
      <c r="F132" s="158" t="s">
        <v>997</v>
      </c>
      <c r="I132" s="159"/>
      <c r="J132" s="159"/>
      <c r="M132" s="30"/>
      <c r="N132" s="160"/>
      <c r="X132" s="54"/>
      <c r="AT132" s="15" t="s">
        <v>226</v>
      </c>
      <c r="AU132" s="15" t="s">
        <v>93</v>
      </c>
    </row>
    <row r="133" spans="2:65" s="12" customFormat="1" ht="11.25">
      <c r="B133" s="161"/>
      <c r="D133" s="157" t="s">
        <v>303</v>
      </c>
      <c r="E133" s="162" t="s">
        <v>1</v>
      </c>
      <c r="F133" s="163" t="s">
        <v>3467</v>
      </c>
      <c r="H133" s="164">
        <v>2.5</v>
      </c>
      <c r="I133" s="165"/>
      <c r="J133" s="165"/>
      <c r="M133" s="161"/>
      <c r="N133" s="166"/>
      <c r="X133" s="167"/>
      <c r="AT133" s="162" t="s">
        <v>303</v>
      </c>
      <c r="AU133" s="162" t="s">
        <v>93</v>
      </c>
      <c r="AV133" s="12" t="s">
        <v>93</v>
      </c>
      <c r="AW133" s="12" t="s">
        <v>5</v>
      </c>
      <c r="AX133" s="12" t="s">
        <v>87</v>
      </c>
      <c r="AY133" s="162" t="s">
        <v>219</v>
      </c>
    </row>
    <row r="134" spans="2:65" s="1" customFormat="1" ht="24.2" customHeight="1">
      <c r="B134" s="30"/>
      <c r="C134" s="142" t="s">
        <v>93</v>
      </c>
      <c r="D134" s="142" t="s">
        <v>220</v>
      </c>
      <c r="E134" s="143" t="s">
        <v>3468</v>
      </c>
      <c r="F134" s="144" t="s">
        <v>3469</v>
      </c>
      <c r="G134" s="145" t="s">
        <v>398</v>
      </c>
      <c r="H134" s="146">
        <v>2.5</v>
      </c>
      <c r="I134" s="147"/>
      <c r="J134" s="147"/>
      <c r="K134" s="148">
        <f>ROUND(P134*H134,2)</f>
        <v>0</v>
      </c>
      <c r="L134" s="149"/>
      <c r="M134" s="30"/>
      <c r="N134" s="150" t="s">
        <v>1</v>
      </c>
      <c r="O134" s="151" t="s">
        <v>43</v>
      </c>
      <c r="P134" s="152">
        <f>I134+J134</f>
        <v>0</v>
      </c>
      <c r="Q134" s="152">
        <f>ROUND(I134*H134,2)</f>
        <v>0</v>
      </c>
      <c r="R134" s="152">
        <f>ROUND(J134*H134,2)</f>
        <v>0</v>
      </c>
      <c r="T134" s="153">
        <f>S134*H134</f>
        <v>0</v>
      </c>
      <c r="U134" s="153">
        <v>0</v>
      </c>
      <c r="V134" s="153">
        <f>U134*H134</f>
        <v>0</v>
      </c>
      <c r="W134" s="153">
        <v>0</v>
      </c>
      <c r="X134" s="154">
        <f>W134*H134</f>
        <v>0</v>
      </c>
      <c r="AR134" s="155" t="s">
        <v>87</v>
      </c>
      <c r="AT134" s="155" t="s">
        <v>220</v>
      </c>
      <c r="AU134" s="155" t="s">
        <v>93</v>
      </c>
      <c r="AY134" s="15" t="s">
        <v>219</v>
      </c>
      <c r="BE134" s="156">
        <f>IF(O134="základní",K134,0)</f>
        <v>0</v>
      </c>
      <c r="BF134" s="156">
        <f>IF(O134="snížená",K134,0)</f>
        <v>0</v>
      </c>
      <c r="BG134" s="156">
        <f>IF(O134="zákl. přenesená",K134,0)</f>
        <v>0</v>
      </c>
      <c r="BH134" s="156">
        <f>IF(O134="sníž. přenesená",K134,0)</f>
        <v>0</v>
      </c>
      <c r="BI134" s="156">
        <f>IF(O134="nulová",K134,0)</f>
        <v>0</v>
      </c>
      <c r="BJ134" s="15" t="s">
        <v>87</v>
      </c>
      <c r="BK134" s="156">
        <f>ROUND(P134*H134,2)</f>
        <v>0</v>
      </c>
      <c r="BL134" s="15" t="s">
        <v>87</v>
      </c>
      <c r="BM134" s="155" t="s">
        <v>3470</v>
      </c>
    </row>
    <row r="135" spans="2:65" s="1" customFormat="1" ht="29.25">
      <c r="B135" s="30"/>
      <c r="D135" s="157" t="s">
        <v>226</v>
      </c>
      <c r="F135" s="158" t="s">
        <v>3471</v>
      </c>
      <c r="I135" s="159"/>
      <c r="J135" s="159"/>
      <c r="M135" s="30"/>
      <c r="N135" s="160"/>
      <c r="X135" s="54"/>
      <c r="AT135" s="15" t="s">
        <v>226</v>
      </c>
      <c r="AU135" s="15" t="s">
        <v>93</v>
      </c>
    </row>
    <row r="136" spans="2:65" s="12" customFormat="1" ht="11.25">
      <c r="B136" s="161"/>
      <c r="D136" s="157" t="s">
        <v>303</v>
      </c>
      <c r="E136" s="162" t="s">
        <v>1</v>
      </c>
      <c r="F136" s="163" t="s">
        <v>3472</v>
      </c>
      <c r="H136" s="164">
        <v>2.5</v>
      </c>
      <c r="I136" s="165"/>
      <c r="J136" s="165"/>
      <c r="M136" s="161"/>
      <c r="N136" s="166"/>
      <c r="X136" s="167"/>
      <c r="AT136" s="162" t="s">
        <v>303</v>
      </c>
      <c r="AU136" s="162" t="s">
        <v>93</v>
      </c>
      <c r="AV136" s="12" t="s">
        <v>93</v>
      </c>
      <c r="AW136" s="12" t="s">
        <v>5</v>
      </c>
      <c r="AX136" s="12" t="s">
        <v>87</v>
      </c>
      <c r="AY136" s="162" t="s">
        <v>219</v>
      </c>
    </row>
    <row r="137" spans="2:65" s="1" customFormat="1" ht="24.2" customHeight="1">
      <c r="B137" s="30"/>
      <c r="C137" s="142" t="s">
        <v>150</v>
      </c>
      <c r="D137" s="142" t="s">
        <v>220</v>
      </c>
      <c r="E137" s="143" t="s">
        <v>3473</v>
      </c>
      <c r="F137" s="144" t="s">
        <v>3474</v>
      </c>
      <c r="G137" s="145" t="s">
        <v>398</v>
      </c>
      <c r="H137" s="146">
        <v>2.5</v>
      </c>
      <c r="I137" s="147"/>
      <c r="J137" s="147"/>
      <c r="K137" s="148">
        <f>ROUND(P137*H137,2)</f>
        <v>0</v>
      </c>
      <c r="L137" s="149"/>
      <c r="M137" s="30"/>
      <c r="N137" s="150" t="s">
        <v>1</v>
      </c>
      <c r="O137" s="151" t="s">
        <v>43</v>
      </c>
      <c r="P137" s="152">
        <f>I137+J137</f>
        <v>0</v>
      </c>
      <c r="Q137" s="152">
        <f>ROUND(I137*H137,2)</f>
        <v>0</v>
      </c>
      <c r="R137" s="152">
        <f>ROUND(J137*H137,2)</f>
        <v>0</v>
      </c>
      <c r="T137" s="153">
        <f>S137*H137</f>
        <v>0</v>
      </c>
      <c r="U137" s="153">
        <v>0</v>
      </c>
      <c r="V137" s="153">
        <f>U137*H137</f>
        <v>0</v>
      </c>
      <c r="W137" s="153">
        <v>0</v>
      </c>
      <c r="X137" s="154">
        <f>W137*H137</f>
        <v>0</v>
      </c>
      <c r="AR137" s="155" t="s">
        <v>158</v>
      </c>
      <c r="AT137" s="155" t="s">
        <v>220</v>
      </c>
      <c r="AU137" s="155" t="s">
        <v>93</v>
      </c>
      <c r="AY137" s="15" t="s">
        <v>219</v>
      </c>
      <c r="BE137" s="156">
        <f>IF(O137="základní",K137,0)</f>
        <v>0</v>
      </c>
      <c r="BF137" s="156">
        <f>IF(O137="snížená",K137,0)</f>
        <v>0</v>
      </c>
      <c r="BG137" s="156">
        <f>IF(O137="zákl. přenesená",K137,0)</f>
        <v>0</v>
      </c>
      <c r="BH137" s="156">
        <f>IF(O137="sníž. přenesená",K137,0)</f>
        <v>0</v>
      </c>
      <c r="BI137" s="156">
        <f>IF(O137="nulová",K137,0)</f>
        <v>0</v>
      </c>
      <c r="BJ137" s="15" t="s">
        <v>87</v>
      </c>
      <c r="BK137" s="156">
        <f>ROUND(P137*H137,2)</f>
        <v>0</v>
      </c>
      <c r="BL137" s="15" t="s">
        <v>158</v>
      </c>
      <c r="BM137" s="155" t="s">
        <v>3475</v>
      </c>
    </row>
    <row r="138" spans="2:65" s="1" customFormat="1" ht="29.25">
      <c r="B138" s="30"/>
      <c r="D138" s="157" t="s">
        <v>226</v>
      </c>
      <c r="F138" s="158" t="s">
        <v>3476</v>
      </c>
      <c r="I138" s="159"/>
      <c r="J138" s="159"/>
      <c r="M138" s="30"/>
      <c r="N138" s="160"/>
      <c r="X138" s="54"/>
      <c r="AT138" s="15" t="s">
        <v>226</v>
      </c>
      <c r="AU138" s="15" t="s">
        <v>93</v>
      </c>
    </row>
    <row r="139" spans="2:65" s="12" customFormat="1" ht="11.25">
      <c r="B139" s="161"/>
      <c r="D139" s="157" t="s">
        <v>303</v>
      </c>
      <c r="E139" s="162" t="s">
        <v>1</v>
      </c>
      <c r="F139" s="163" t="s">
        <v>3472</v>
      </c>
      <c r="H139" s="164">
        <v>2.5</v>
      </c>
      <c r="I139" s="165"/>
      <c r="J139" s="165"/>
      <c r="M139" s="161"/>
      <c r="N139" s="166"/>
      <c r="X139" s="167"/>
      <c r="AT139" s="162" t="s">
        <v>303</v>
      </c>
      <c r="AU139" s="162" t="s">
        <v>93</v>
      </c>
      <c r="AV139" s="12" t="s">
        <v>93</v>
      </c>
      <c r="AW139" s="12" t="s">
        <v>5</v>
      </c>
      <c r="AX139" s="12" t="s">
        <v>80</v>
      </c>
      <c r="AY139" s="162" t="s">
        <v>219</v>
      </c>
    </row>
    <row r="140" spans="2:65" s="13" customFormat="1" ht="11.25">
      <c r="B140" s="171"/>
      <c r="D140" s="157" t="s">
        <v>303</v>
      </c>
      <c r="E140" s="172" t="s">
        <v>1</v>
      </c>
      <c r="F140" s="173" t="s">
        <v>362</v>
      </c>
      <c r="H140" s="174">
        <v>2.5</v>
      </c>
      <c r="I140" s="175"/>
      <c r="J140" s="175"/>
      <c r="M140" s="171"/>
      <c r="N140" s="176"/>
      <c r="X140" s="177"/>
      <c r="AT140" s="172" t="s">
        <v>303</v>
      </c>
      <c r="AU140" s="172" t="s">
        <v>93</v>
      </c>
      <c r="AV140" s="13" t="s">
        <v>158</v>
      </c>
      <c r="AW140" s="13" t="s">
        <v>4</v>
      </c>
      <c r="AX140" s="13" t="s">
        <v>87</v>
      </c>
      <c r="AY140" s="172" t="s">
        <v>219</v>
      </c>
    </row>
    <row r="141" spans="2:65" s="1" customFormat="1" ht="33" customHeight="1">
      <c r="B141" s="30"/>
      <c r="C141" s="142" t="s">
        <v>158</v>
      </c>
      <c r="D141" s="142" t="s">
        <v>220</v>
      </c>
      <c r="E141" s="143" t="s">
        <v>529</v>
      </c>
      <c r="F141" s="144" t="s">
        <v>530</v>
      </c>
      <c r="G141" s="145" t="s">
        <v>398</v>
      </c>
      <c r="H141" s="146">
        <v>2.5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</v>
      </c>
      <c r="X141" s="154">
        <f>W141*H141</f>
        <v>0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3477</v>
      </c>
    </row>
    <row r="142" spans="2:65" s="1" customFormat="1" ht="39">
      <c r="B142" s="30"/>
      <c r="D142" s="157" t="s">
        <v>226</v>
      </c>
      <c r="F142" s="158" t="s">
        <v>532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3472</v>
      </c>
      <c r="H143" s="164">
        <v>2.5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2.5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33" customHeight="1">
      <c r="B145" s="30"/>
      <c r="C145" s="142" t="s">
        <v>218</v>
      </c>
      <c r="D145" s="142" t="s">
        <v>220</v>
      </c>
      <c r="E145" s="143" t="s">
        <v>563</v>
      </c>
      <c r="F145" s="144" t="s">
        <v>564</v>
      </c>
      <c r="G145" s="145" t="s">
        <v>565</v>
      </c>
      <c r="H145" s="146">
        <v>2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0</v>
      </c>
      <c r="V145" s="153">
        <f>U145*H145</f>
        <v>0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3478</v>
      </c>
    </row>
    <row r="146" spans="2:65" s="1" customFormat="1" ht="29.25">
      <c r="B146" s="30"/>
      <c r="D146" s="157" t="s">
        <v>226</v>
      </c>
      <c r="F146" s="158" t="s">
        <v>567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1376</v>
      </c>
      <c r="H147" s="164">
        <v>2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244</v>
      </c>
      <c r="D148" s="142" t="s">
        <v>220</v>
      </c>
      <c r="E148" s="143" t="s">
        <v>556</v>
      </c>
      <c r="F148" s="144" t="s">
        <v>557</v>
      </c>
      <c r="G148" s="145" t="s">
        <v>398</v>
      </c>
      <c r="H148" s="146">
        <v>1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0</v>
      </c>
      <c r="V148" s="153">
        <f>U148*H148</f>
        <v>0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3479</v>
      </c>
    </row>
    <row r="149" spans="2:65" s="1" customFormat="1" ht="19.5">
      <c r="B149" s="30"/>
      <c r="D149" s="157" t="s">
        <v>226</v>
      </c>
      <c r="F149" s="158" t="s">
        <v>559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87</v>
      </c>
      <c r="H150" s="164">
        <v>1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249</v>
      </c>
      <c r="D151" s="142" t="s">
        <v>220</v>
      </c>
      <c r="E151" s="143" t="s">
        <v>580</v>
      </c>
      <c r="F151" s="144" t="s">
        <v>581</v>
      </c>
      <c r="G151" s="145" t="s">
        <v>398</v>
      </c>
      <c r="H151" s="146">
        <v>0.5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0</v>
      </c>
      <c r="V151" s="153">
        <f>U151*H151</f>
        <v>0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3480</v>
      </c>
    </row>
    <row r="152" spans="2:65" s="1" customFormat="1" ht="39">
      <c r="B152" s="30"/>
      <c r="D152" s="157" t="s">
        <v>226</v>
      </c>
      <c r="F152" s="158" t="s">
        <v>3481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3482</v>
      </c>
      <c r="H153" s="164">
        <v>0.5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254</v>
      </c>
      <c r="D154" s="142" t="s">
        <v>220</v>
      </c>
      <c r="E154" s="143" t="s">
        <v>1060</v>
      </c>
      <c r="F154" s="144" t="s">
        <v>1061</v>
      </c>
      <c r="G154" s="145" t="s">
        <v>353</v>
      </c>
      <c r="H154" s="146">
        <v>2.5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3483</v>
      </c>
    </row>
    <row r="155" spans="2:65" s="1" customFormat="1" ht="19.5">
      <c r="B155" s="30"/>
      <c r="D155" s="157" t="s">
        <v>226</v>
      </c>
      <c r="F155" s="158" t="s">
        <v>3484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3485</v>
      </c>
      <c r="H156" s="164">
        <v>2.5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16.5" customHeight="1">
      <c r="B157" s="30"/>
      <c r="C157" s="178" t="s">
        <v>260</v>
      </c>
      <c r="D157" s="178" t="s">
        <v>460</v>
      </c>
      <c r="E157" s="179" t="s">
        <v>3486</v>
      </c>
      <c r="F157" s="180" t="s">
        <v>3487</v>
      </c>
      <c r="G157" s="181" t="s">
        <v>565</v>
      </c>
      <c r="H157" s="182">
        <v>1</v>
      </c>
      <c r="I157" s="183"/>
      <c r="J157" s="184"/>
      <c r="K157" s="185">
        <f>ROUND(P157*H157,2)</f>
        <v>0</v>
      </c>
      <c r="L157" s="184"/>
      <c r="M157" s="186"/>
      <c r="N157" s="187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1</v>
      </c>
      <c r="V157" s="153">
        <f>U157*H157</f>
        <v>1</v>
      </c>
      <c r="W157" s="153">
        <v>0</v>
      </c>
      <c r="X157" s="154">
        <f>W157*H157</f>
        <v>0</v>
      </c>
      <c r="AR157" s="155" t="s">
        <v>93</v>
      </c>
      <c r="AT157" s="155" t="s">
        <v>460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87</v>
      </c>
      <c r="BM157" s="155" t="s">
        <v>3488</v>
      </c>
    </row>
    <row r="158" spans="2:65" s="1" customFormat="1" ht="11.25">
      <c r="B158" s="30"/>
      <c r="D158" s="157" t="s">
        <v>226</v>
      </c>
      <c r="F158" s="158" t="s">
        <v>3487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3489</v>
      </c>
      <c r="H159" s="164">
        <v>1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42" t="s">
        <v>265</v>
      </c>
      <c r="D160" s="142" t="s">
        <v>220</v>
      </c>
      <c r="E160" s="143" t="s">
        <v>3490</v>
      </c>
      <c r="F160" s="144" t="s">
        <v>3491</v>
      </c>
      <c r="G160" s="145" t="s">
        <v>353</v>
      </c>
      <c r="H160" s="146">
        <v>2.5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0</v>
      </c>
      <c r="V160" s="153">
        <f>U160*H160</f>
        <v>0</v>
      </c>
      <c r="W160" s="153">
        <v>0</v>
      </c>
      <c r="X160" s="154">
        <f>W160*H160</f>
        <v>0</v>
      </c>
      <c r="AR160" s="155" t="s">
        <v>158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3492</v>
      </c>
    </row>
    <row r="161" spans="2:65" s="1" customFormat="1" ht="19.5">
      <c r="B161" s="30"/>
      <c r="D161" s="157" t="s">
        <v>226</v>
      </c>
      <c r="F161" s="158" t="s">
        <v>3493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3485</v>
      </c>
      <c r="H162" s="164">
        <v>2.5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16.5" customHeight="1">
      <c r="B163" s="30"/>
      <c r="C163" s="178" t="s">
        <v>270</v>
      </c>
      <c r="D163" s="178" t="s">
        <v>460</v>
      </c>
      <c r="E163" s="179" t="s">
        <v>1064</v>
      </c>
      <c r="F163" s="180" t="s">
        <v>1065</v>
      </c>
      <c r="G163" s="181" t="s">
        <v>1066</v>
      </c>
      <c r="H163" s="182">
        <v>1</v>
      </c>
      <c r="I163" s="183"/>
      <c r="J163" s="184"/>
      <c r="K163" s="185">
        <f>ROUND(P163*H163,2)</f>
        <v>0</v>
      </c>
      <c r="L163" s="184"/>
      <c r="M163" s="186"/>
      <c r="N163" s="187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1E-3</v>
      </c>
      <c r="V163" s="153">
        <f>U163*H163</f>
        <v>1E-3</v>
      </c>
      <c r="W163" s="153">
        <v>0</v>
      </c>
      <c r="X163" s="154">
        <f>W163*H163</f>
        <v>0</v>
      </c>
      <c r="AR163" s="155" t="s">
        <v>93</v>
      </c>
      <c r="AT163" s="155" t="s">
        <v>460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87</v>
      </c>
      <c r="BM163" s="155" t="s">
        <v>3494</v>
      </c>
    </row>
    <row r="164" spans="2:65" s="1" customFormat="1" ht="11.25">
      <c r="B164" s="30"/>
      <c r="D164" s="157" t="s">
        <v>226</v>
      </c>
      <c r="F164" s="158" t="s">
        <v>1065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87</v>
      </c>
      <c r="H165" s="164">
        <v>1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1" customFormat="1" ht="22.9" customHeight="1">
      <c r="B166" s="129"/>
      <c r="D166" s="130" t="s">
        <v>79</v>
      </c>
      <c r="E166" s="140" t="s">
        <v>158</v>
      </c>
      <c r="F166" s="140" t="s">
        <v>613</v>
      </c>
      <c r="I166" s="132"/>
      <c r="J166" s="132"/>
      <c r="K166" s="141">
        <f>BK166</f>
        <v>0</v>
      </c>
      <c r="M166" s="129"/>
      <c r="N166" s="134"/>
      <c r="Q166" s="135">
        <f>SUM(Q167:Q193)</f>
        <v>0</v>
      </c>
      <c r="R166" s="135">
        <f>SUM(R167:R193)</f>
        <v>0</v>
      </c>
      <c r="T166" s="136">
        <f>SUM(T167:T193)</f>
        <v>0</v>
      </c>
      <c r="V166" s="136">
        <f>SUM(V167:V193)</f>
        <v>6.8786550000000002</v>
      </c>
      <c r="X166" s="137">
        <f>SUM(X167:X193)</f>
        <v>0</v>
      </c>
      <c r="AR166" s="130" t="s">
        <v>87</v>
      </c>
      <c r="AT166" s="138" t="s">
        <v>79</v>
      </c>
      <c r="AU166" s="138" t="s">
        <v>87</v>
      </c>
      <c r="AY166" s="130" t="s">
        <v>219</v>
      </c>
      <c r="BK166" s="139">
        <f>SUM(BK167:BK193)</f>
        <v>0</v>
      </c>
    </row>
    <row r="167" spans="2:65" s="1" customFormat="1" ht="16.5" customHeight="1">
      <c r="B167" s="30"/>
      <c r="C167" s="142" t="s">
        <v>9</v>
      </c>
      <c r="D167" s="142" t="s">
        <v>220</v>
      </c>
      <c r="E167" s="143" t="s">
        <v>620</v>
      </c>
      <c r="F167" s="144" t="s">
        <v>621</v>
      </c>
      <c r="G167" s="145" t="s">
        <v>398</v>
      </c>
      <c r="H167" s="146">
        <v>0.5</v>
      </c>
      <c r="I167" s="147"/>
      <c r="J167" s="147"/>
      <c r="K167" s="148">
        <f>ROUND(P167*H167,2)</f>
        <v>0</v>
      </c>
      <c r="L167" s="149"/>
      <c r="M167" s="30"/>
      <c r="N167" s="150" t="s">
        <v>1</v>
      </c>
      <c r="O167" s="151" t="s">
        <v>43</v>
      </c>
      <c r="P167" s="152">
        <f>I167+J167</f>
        <v>0</v>
      </c>
      <c r="Q167" s="152">
        <f>ROUND(I167*H167,2)</f>
        <v>0</v>
      </c>
      <c r="R167" s="152">
        <f>ROUND(J167*H167,2)</f>
        <v>0</v>
      </c>
      <c r="T167" s="153">
        <f>S167*H167</f>
        <v>0</v>
      </c>
      <c r="U167" s="153">
        <v>1.8907700000000001</v>
      </c>
      <c r="V167" s="153">
        <f>U167*H167</f>
        <v>0.94538500000000003</v>
      </c>
      <c r="W167" s="153">
        <v>0</v>
      </c>
      <c r="X167" s="154">
        <f>W167*H167</f>
        <v>0</v>
      </c>
      <c r="AR167" s="155" t="s">
        <v>158</v>
      </c>
      <c r="AT167" s="155" t="s">
        <v>220</v>
      </c>
      <c r="AU167" s="155" t="s">
        <v>93</v>
      </c>
      <c r="AY167" s="15" t="s">
        <v>219</v>
      </c>
      <c r="BE167" s="156">
        <f>IF(O167="základní",K167,0)</f>
        <v>0</v>
      </c>
      <c r="BF167" s="156">
        <f>IF(O167="snížená",K167,0)</f>
        <v>0</v>
      </c>
      <c r="BG167" s="156">
        <f>IF(O167="zákl. přenesená",K167,0)</f>
        <v>0</v>
      </c>
      <c r="BH167" s="156">
        <f>IF(O167="sníž. přenesená",K167,0)</f>
        <v>0</v>
      </c>
      <c r="BI167" s="156">
        <f>IF(O167="nulová",K167,0)</f>
        <v>0</v>
      </c>
      <c r="BJ167" s="15" t="s">
        <v>87</v>
      </c>
      <c r="BK167" s="156">
        <f>ROUND(P167*H167,2)</f>
        <v>0</v>
      </c>
      <c r="BL167" s="15" t="s">
        <v>158</v>
      </c>
      <c r="BM167" s="155" t="s">
        <v>3495</v>
      </c>
    </row>
    <row r="168" spans="2:65" s="1" customFormat="1" ht="19.5">
      <c r="B168" s="30"/>
      <c r="D168" s="157" t="s">
        <v>226</v>
      </c>
      <c r="F168" s="158" t="s">
        <v>623</v>
      </c>
      <c r="I168" s="159"/>
      <c r="J168" s="159"/>
      <c r="M168" s="30"/>
      <c r="N168" s="160"/>
      <c r="X168" s="54"/>
      <c r="AT168" s="15" t="s">
        <v>226</v>
      </c>
      <c r="AU168" s="15" t="s">
        <v>93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3482</v>
      </c>
      <c r="H169" s="164">
        <v>0.5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87</v>
      </c>
      <c r="AY169" s="162" t="s">
        <v>219</v>
      </c>
    </row>
    <row r="170" spans="2:65" s="1" customFormat="1" ht="24.2" customHeight="1">
      <c r="B170" s="30"/>
      <c r="C170" s="178" t="s">
        <v>480</v>
      </c>
      <c r="D170" s="178" t="s">
        <v>460</v>
      </c>
      <c r="E170" s="179" t="s">
        <v>3496</v>
      </c>
      <c r="F170" s="180" t="s">
        <v>3497</v>
      </c>
      <c r="G170" s="181" t="s">
        <v>370</v>
      </c>
      <c r="H170" s="182">
        <v>8</v>
      </c>
      <c r="I170" s="183"/>
      <c r="J170" s="184"/>
      <c r="K170" s="185">
        <f>ROUND(P170*H170,2)</f>
        <v>0</v>
      </c>
      <c r="L170" s="184"/>
      <c r="M170" s="186"/>
      <c r="N170" s="187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1.7899999999999999E-3</v>
      </c>
      <c r="V170" s="153">
        <f>U170*H170</f>
        <v>1.4319999999999999E-2</v>
      </c>
      <c r="W170" s="153">
        <v>0</v>
      </c>
      <c r="X170" s="154">
        <f>W170*H170</f>
        <v>0</v>
      </c>
      <c r="AR170" s="155" t="s">
        <v>93</v>
      </c>
      <c r="AT170" s="155" t="s">
        <v>460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87</v>
      </c>
      <c r="BM170" s="155" t="s">
        <v>3498</v>
      </c>
    </row>
    <row r="171" spans="2:65" s="1" customFormat="1" ht="11.25">
      <c r="B171" s="30"/>
      <c r="D171" s="157" t="s">
        <v>226</v>
      </c>
      <c r="F171" s="158" t="s">
        <v>3497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" customFormat="1" ht="24.2" customHeight="1">
      <c r="B172" s="30"/>
      <c r="C172" s="178" t="s">
        <v>485</v>
      </c>
      <c r="D172" s="178" t="s">
        <v>460</v>
      </c>
      <c r="E172" s="179" t="s">
        <v>3499</v>
      </c>
      <c r="F172" s="180" t="s">
        <v>3500</v>
      </c>
      <c r="G172" s="181" t="s">
        <v>370</v>
      </c>
      <c r="H172" s="182">
        <v>4</v>
      </c>
      <c r="I172" s="183"/>
      <c r="J172" s="184"/>
      <c r="K172" s="185">
        <f>ROUND(P172*H172,2)</f>
        <v>0</v>
      </c>
      <c r="L172" s="184"/>
      <c r="M172" s="186"/>
      <c r="N172" s="187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1.47</v>
      </c>
      <c r="V172" s="153">
        <f>U172*H172</f>
        <v>5.88</v>
      </c>
      <c r="W172" s="153">
        <v>0</v>
      </c>
      <c r="X172" s="154">
        <f>W172*H172</f>
        <v>0</v>
      </c>
      <c r="AR172" s="155" t="s">
        <v>93</v>
      </c>
      <c r="AT172" s="155" t="s">
        <v>460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87</v>
      </c>
      <c r="BM172" s="155" t="s">
        <v>3501</v>
      </c>
    </row>
    <row r="173" spans="2:65" s="1" customFormat="1" ht="11.25">
      <c r="B173" s="30"/>
      <c r="D173" s="157" t="s">
        <v>226</v>
      </c>
      <c r="F173" s="158" t="s">
        <v>3502</v>
      </c>
      <c r="I173" s="159"/>
      <c r="J173" s="159"/>
      <c r="M173" s="30"/>
      <c r="N173" s="160"/>
      <c r="X173" s="54"/>
      <c r="AT173" s="15" t="s">
        <v>226</v>
      </c>
      <c r="AU173" s="15" t="s">
        <v>93</v>
      </c>
    </row>
    <row r="174" spans="2:65" s="1" customFormat="1" ht="37.9" customHeight="1">
      <c r="B174" s="30"/>
      <c r="C174" s="178" t="s">
        <v>470</v>
      </c>
      <c r="D174" s="178" t="s">
        <v>460</v>
      </c>
      <c r="E174" s="179" t="s">
        <v>3503</v>
      </c>
      <c r="F174" s="180" t="s">
        <v>3504</v>
      </c>
      <c r="G174" s="181" t="s">
        <v>370</v>
      </c>
      <c r="H174" s="182">
        <v>8</v>
      </c>
      <c r="I174" s="183"/>
      <c r="J174" s="184"/>
      <c r="K174" s="185">
        <f>ROUND(P174*H174,2)</f>
        <v>0</v>
      </c>
      <c r="L174" s="184"/>
      <c r="M174" s="186"/>
      <c r="N174" s="187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6.8999999999999997E-4</v>
      </c>
      <c r="V174" s="153">
        <f>U174*H174</f>
        <v>5.5199999999999997E-3</v>
      </c>
      <c r="W174" s="153">
        <v>0</v>
      </c>
      <c r="X174" s="154">
        <f>W174*H174</f>
        <v>0</v>
      </c>
      <c r="AR174" s="155" t="s">
        <v>93</v>
      </c>
      <c r="AT174" s="155" t="s">
        <v>460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87</v>
      </c>
      <c r="BM174" s="155" t="s">
        <v>3505</v>
      </c>
    </row>
    <row r="175" spans="2:65" s="1" customFormat="1" ht="19.5">
      <c r="B175" s="30"/>
      <c r="D175" s="157" t="s">
        <v>226</v>
      </c>
      <c r="F175" s="158" t="s">
        <v>3504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" customFormat="1" ht="37.9" customHeight="1">
      <c r="B176" s="30"/>
      <c r="C176" s="178" t="s">
        <v>474</v>
      </c>
      <c r="D176" s="178" t="s">
        <v>460</v>
      </c>
      <c r="E176" s="179" t="s">
        <v>3506</v>
      </c>
      <c r="F176" s="180" t="s">
        <v>3507</v>
      </c>
      <c r="G176" s="181" t="s">
        <v>370</v>
      </c>
      <c r="H176" s="182">
        <v>4</v>
      </c>
      <c r="I176" s="183"/>
      <c r="J176" s="184"/>
      <c r="K176" s="185">
        <f>ROUND(P176*H176,2)</f>
        <v>0</v>
      </c>
      <c r="L176" s="184"/>
      <c r="M176" s="186"/>
      <c r="N176" s="187" t="s">
        <v>1</v>
      </c>
      <c r="O176" s="151" t="s">
        <v>43</v>
      </c>
      <c r="P176" s="152">
        <f>I176+J176</f>
        <v>0</v>
      </c>
      <c r="Q176" s="152">
        <f>ROUND(I176*H176,2)</f>
        <v>0</v>
      </c>
      <c r="R176" s="152">
        <f>ROUND(J176*H176,2)</f>
        <v>0</v>
      </c>
      <c r="T176" s="153">
        <f>S176*H176</f>
        <v>0</v>
      </c>
      <c r="U176" s="153">
        <v>4.2999999999999999E-4</v>
      </c>
      <c r="V176" s="153">
        <f>U176*H176</f>
        <v>1.72E-3</v>
      </c>
      <c r="W176" s="153">
        <v>0</v>
      </c>
      <c r="X176" s="154">
        <f>W176*H176</f>
        <v>0</v>
      </c>
      <c r="AR176" s="155" t="s">
        <v>93</v>
      </c>
      <c r="AT176" s="155" t="s">
        <v>460</v>
      </c>
      <c r="AU176" s="155" t="s">
        <v>93</v>
      </c>
      <c r="AY176" s="15" t="s">
        <v>219</v>
      </c>
      <c r="BE176" s="156">
        <f>IF(O176="základní",K176,0)</f>
        <v>0</v>
      </c>
      <c r="BF176" s="156">
        <f>IF(O176="snížená",K176,0)</f>
        <v>0</v>
      </c>
      <c r="BG176" s="156">
        <f>IF(O176="zákl. přenesená",K176,0)</f>
        <v>0</v>
      </c>
      <c r="BH176" s="156">
        <f>IF(O176="sníž. přenesená",K176,0)</f>
        <v>0</v>
      </c>
      <c r="BI176" s="156">
        <f>IF(O176="nulová",K176,0)</f>
        <v>0</v>
      </c>
      <c r="BJ176" s="15" t="s">
        <v>87</v>
      </c>
      <c r="BK176" s="156">
        <f>ROUND(P176*H176,2)</f>
        <v>0</v>
      </c>
      <c r="BL176" s="15" t="s">
        <v>87</v>
      </c>
      <c r="BM176" s="155" t="s">
        <v>3508</v>
      </c>
    </row>
    <row r="177" spans="2:65" s="1" customFormat="1" ht="19.5">
      <c r="B177" s="30"/>
      <c r="D177" s="157" t="s">
        <v>226</v>
      </c>
      <c r="F177" s="158" t="s">
        <v>3507</v>
      </c>
      <c r="I177" s="159"/>
      <c r="J177" s="159"/>
      <c r="M177" s="30"/>
      <c r="N177" s="160"/>
      <c r="X177" s="54"/>
      <c r="AT177" s="15" t="s">
        <v>226</v>
      </c>
      <c r="AU177" s="15" t="s">
        <v>93</v>
      </c>
    </row>
    <row r="178" spans="2:65" s="1" customFormat="1" ht="24.2" customHeight="1">
      <c r="B178" s="30"/>
      <c r="C178" s="142" t="s">
        <v>291</v>
      </c>
      <c r="D178" s="142" t="s">
        <v>220</v>
      </c>
      <c r="E178" s="143" t="s">
        <v>3509</v>
      </c>
      <c r="F178" s="144" t="s">
        <v>3510</v>
      </c>
      <c r="G178" s="145" t="s">
        <v>257</v>
      </c>
      <c r="H178" s="146">
        <v>1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0</v>
      </c>
      <c r="V178" s="153">
        <f>U178*H178</f>
        <v>0</v>
      </c>
      <c r="W178" s="153">
        <v>0</v>
      </c>
      <c r="X178" s="154">
        <f>W178*H178</f>
        <v>0</v>
      </c>
      <c r="AR178" s="155" t="s">
        <v>298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298</v>
      </c>
      <c r="BM178" s="155" t="s">
        <v>3511</v>
      </c>
    </row>
    <row r="179" spans="2:65" s="1" customFormat="1" ht="19.5">
      <c r="B179" s="30"/>
      <c r="D179" s="157" t="s">
        <v>226</v>
      </c>
      <c r="F179" s="158" t="s">
        <v>3510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11.25">
      <c r="B180" s="161"/>
      <c r="D180" s="157" t="s">
        <v>303</v>
      </c>
      <c r="E180" s="162" t="s">
        <v>1</v>
      </c>
      <c r="F180" s="163" t="s">
        <v>87</v>
      </c>
      <c r="H180" s="164">
        <v>1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87</v>
      </c>
      <c r="AY180" s="162" t="s">
        <v>219</v>
      </c>
    </row>
    <row r="181" spans="2:65" s="1" customFormat="1" ht="24.2" customHeight="1">
      <c r="B181" s="30"/>
      <c r="C181" s="178" t="s">
        <v>298</v>
      </c>
      <c r="D181" s="178" t="s">
        <v>460</v>
      </c>
      <c r="E181" s="179" t="s">
        <v>3512</v>
      </c>
      <c r="F181" s="180" t="s">
        <v>3513</v>
      </c>
      <c r="G181" s="181" t="s">
        <v>467</v>
      </c>
      <c r="H181" s="182">
        <v>2</v>
      </c>
      <c r="I181" s="183"/>
      <c r="J181" s="184"/>
      <c r="K181" s="185">
        <f>ROUND(P181*H181,2)</f>
        <v>0</v>
      </c>
      <c r="L181" s="184"/>
      <c r="M181" s="186"/>
      <c r="N181" s="187" t="s">
        <v>1</v>
      </c>
      <c r="O181" s="151" t="s">
        <v>43</v>
      </c>
      <c r="P181" s="152">
        <f>I181+J181</f>
        <v>0</v>
      </c>
      <c r="Q181" s="152">
        <f>ROUND(I181*H181,2)</f>
        <v>0</v>
      </c>
      <c r="R181" s="152">
        <f>ROUND(J181*H181,2)</f>
        <v>0</v>
      </c>
      <c r="T181" s="153">
        <f>S181*H181</f>
        <v>0</v>
      </c>
      <c r="U181" s="153">
        <v>6.9999999999999999E-4</v>
      </c>
      <c r="V181" s="153">
        <f>U181*H181</f>
        <v>1.4E-3</v>
      </c>
      <c r="W181" s="153">
        <v>0</v>
      </c>
      <c r="X181" s="154">
        <f>W181*H181</f>
        <v>0</v>
      </c>
      <c r="AR181" s="155" t="s">
        <v>93</v>
      </c>
      <c r="AT181" s="155" t="s">
        <v>460</v>
      </c>
      <c r="AU181" s="155" t="s">
        <v>93</v>
      </c>
      <c r="AY181" s="15" t="s">
        <v>219</v>
      </c>
      <c r="BE181" s="156">
        <f>IF(O181="základní",K181,0)</f>
        <v>0</v>
      </c>
      <c r="BF181" s="156">
        <f>IF(O181="snížená",K181,0)</f>
        <v>0</v>
      </c>
      <c r="BG181" s="156">
        <f>IF(O181="zákl. přenesená",K181,0)</f>
        <v>0</v>
      </c>
      <c r="BH181" s="156">
        <f>IF(O181="sníž. přenesená",K181,0)</f>
        <v>0</v>
      </c>
      <c r="BI181" s="156">
        <f>IF(O181="nulová",K181,0)</f>
        <v>0</v>
      </c>
      <c r="BJ181" s="15" t="s">
        <v>87</v>
      </c>
      <c r="BK181" s="156">
        <f>ROUND(P181*H181,2)</f>
        <v>0</v>
      </c>
      <c r="BL181" s="15" t="s">
        <v>87</v>
      </c>
      <c r="BM181" s="155" t="s">
        <v>3514</v>
      </c>
    </row>
    <row r="182" spans="2:65" s="1" customFormat="1" ht="19.5">
      <c r="B182" s="30"/>
      <c r="D182" s="157" t="s">
        <v>226</v>
      </c>
      <c r="F182" s="158" t="s">
        <v>3513</v>
      </c>
      <c r="I182" s="159"/>
      <c r="J182" s="159"/>
      <c r="M182" s="30"/>
      <c r="N182" s="160"/>
      <c r="X182" s="54"/>
      <c r="AT182" s="15" t="s">
        <v>226</v>
      </c>
      <c r="AU182" s="15" t="s">
        <v>93</v>
      </c>
    </row>
    <row r="183" spans="2:65" s="12" customFormat="1" ht="11.25">
      <c r="B183" s="161"/>
      <c r="D183" s="157" t="s">
        <v>303</v>
      </c>
      <c r="E183" s="162" t="s">
        <v>1</v>
      </c>
      <c r="F183" s="163" t="s">
        <v>93</v>
      </c>
      <c r="H183" s="164">
        <v>2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87</v>
      </c>
      <c r="AY183" s="162" t="s">
        <v>219</v>
      </c>
    </row>
    <row r="184" spans="2:65" s="1" customFormat="1" ht="24.2" customHeight="1">
      <c r="B184" s="30"/>
      <c r="C184" s="178" t="s">
        <v>496</v>
      </c>
      <c r="D184" s="178" t="s">
        <v>460</v>
      </c>
      <c r="E184" s="179" t="s">
        <v>3515</v>
      </c>
      <c r="F184" s="180" t="s">
        <v>3516</v>
      </c>
      <c r="G184" s="181" t="s">
        <v>467</v>
      </c>
      <c r="H184" s="182">
        <v>2</v>
      </c>
      <c r="I184" s="183"/>
      <c r="J184" s="184"/>
      <c r="K184" s="185">
        <f>ROUND(P184*H184,2)</f>
        <v>0</v>
      </c>
      <c r="L184" s="184"/>
      <c r="M184" s="186"/>
      <c r="N184" s="187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1.2999999999999999E-4</v>
      </c>
      <c r="V184" s="153">
        <f>U184*H184</f>
        <v>2.5999999999999998E-4</v>
      </c>
      <c r="W184" s="153">
        <v>0</v>
      </c>
      <c r="X184" s="154">
        <f>W184*H184</f>
        <v>0</v>
      </c>
      <c r="AR184" s="155" t="s">
        <v>93</v>
      </c>
      <c r="AT184" s="155" t="s">
        <v>460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87</v>
      </c>
      <c r="BM184" s="155" t="s">
        <v>3517</v>
      </c>
    </row>
    <row r="185" spans="2:65" s="1" customFormat="1" ht="19.5">
      <c r="B185" s="30"/>
      <c r="D185" s="157" t="s">
        <v>226</v>
      </c>
      <c r="F185" s="158" t="s">
        <v>3516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" customFormat="1" ht="16.5" customHeight="1">
      <c r="B186" s="30"/>
      <c r="C186" s="178" t="s">
        <v>502</v>
      </c>
      <c r="D186" s="178" t="s">
        <v>460</v>
      </c>
      <c r="E186" s="179" t="s">
        <v>3518</v>
      </c>
      <c r="F186" s="180" t="s">
        <v>3519</v>
      </c>
      <c r="G186" s="181" t="s">
        <v>467</v>
      </c>
      <c r="H186" s="182">
        <v>1</v>
      </c>
      <c r="I186" s="183"/>
      <c r="J186" s="184"/>
      <c r="K186" s="185">
        <f>ROUND(P186*H186,2)</f>
        <v>0</v>
      </c>
      <c r="L186" s="184"/>
      <c r="M186" s="186"/>
      <c r="N186" s="187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1.0499999999999999E-3</v>
      </c>
      <c r="V186" s="153">
        <f>U186*H186</f>
        <v>1.0499999999999999E-3</v>
      </c>
      <c r="W186" s="153">
        <v>0</v>
      </c>
      <c r="X186" s="154">
        <f>W186*H186</f>
        <v>0</v>
      </c>
      <c r="AR186" s="155" t="s">
        <v>93</v>
      </c>
      <c r="AT186" s="155" t="s">
        <v>460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87</v>
      </c>
      <c r="BM186" s="155" t="s">
        <v>3520</v>
      </c>
    </row>
    <row r="187" spans="2:65" s="1" customFormat="1" ht="11.25">
      <c r="B187" s="30"/>
      <c r="D187" s="157" t="s">
        <v>226</v>
      </c>
      <c r="F187" s="158" t="s">
        <v>3519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11.25">
      <c r="B188" s="161"/>
      <c r="D188" s="157" t="s">
        <v>303</v>
      </c>
      <c r="E188" s="162" t="s">
        <v>1</v>
      </c>
      <c r="F188" s="163" t="s">
        <v>87</v>
      </c>
      <c r="H188" s="164">
        <v>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87</v>
      </c>
      <c r="AY188" s="162" t="s">
        <v>219</v>
      </c>
    </row>
    <row r="189" spans="2:65" s="1" customFormat="1" ht="24.2" customHeight="1">
      <c r="B189" s="30"/>
      <c r="C189" s="178" t="s">
        <v>313</v>
      </c>
      <c r="D189" s="178" t="s">
        <v>460</v>
      </c>
      <c r="E189" s="179" t="s">
        <v>3521</v>
      </c>
      <c r="F189" s="180" t="s">
        <v>3522</v>
      </c>
      <c r="G189" s="181" t="s">
        <v>370</v>
      </c>
      <c r="H189" s="182">
        <v>25</v>
      </c>
      <c r="I189" s="183"/>
      <c r="J189" s="184"/>
      <c r="K189" s="185">
        <f>ROUND(P189*H189,2)</f>
        <v>0</v>
      </c>
      <c r="L189" s="184"/>
      <c r="M189" s="186"/>
      <c r="N189" s="187" t="s">
        <v>1</v>
      </c>
      <c r="O189" s="151" t="s">
        <v>43</v>
      </c>
      <c r="P189" s="152">
        <f>I189+J189</f>
        <v>0</v>
      </c>
      <c r="Q189" s="152">
        <f>ROUND(I189*H189,2)</f>
        <v>0</v>
      </c>
      <c r="R189" s="152">
        <f>ROUND(J189*H189,2)</f>
        <v>0</v>
      </c>
      <c r="T189" s="153">
        <f>S189*H189</f>
        <v>0</v>
      </c>
      <c r="U189" s="153">
        <v>1E-3</v>
      </c>
      <c r="V189" s="153">
        <f>U189*H189</f>
        <v>2.5000000000000001E-2</v>
      </c>
      <c r="W189" s="153">
        <v>0</v>
      </c>
      <c r="X189" s="154">
        <f>W189*H189</f>
        <v>0</v>
      </c>
      <c r="AR189" s="155" t="s">
        <v>520</v>
      </c>
      <c r="AT189" s="155" t="s">
        <v>460</v>
      </c>
      <c r="AU189" s="155" t="s">
        <v>93</v>
      </c>
      <c r="AY189" s="15" t="s">
        <v>219</v>
      </c>
      <c r="BE189" s="156">
        <f>IF(O189="základní",K189,0)</f>
        <v>0</v>
      </c>
      <c r="BF189" s="156">
        <f>IF(O189="snížená",K189,0)</f>
        <v>0</v>
      </c>
      <c r="BG189" s="156">
        <f>IF(O189="zákl. přenesená",K189,0)</f>
        <v>0</v>
      </c>
      <c r="BH189" s="156">
        <f>IF(O189="sníž. přenesená",K189,0)</f>
        <v>0</v>
      </c>
      <c r="BI189" s="156">
        <f>IF(O189="nulová",K189,0)</f>
        <v>0</v>
      </c>
      <c r="BJ189" s="15" t="s">
        <v>87</v>
      </c>
      <c r="BK189" s="156">
        <f>ROUND(P189*H189,2)</f>
        <v>0</v>
      </c>
      <c r="BL189" s="15" t="s">
        <v>298</v>
      </c>
      <c r="BM189" s="155" t="s">
        <v>3523</v>
      </c>
    </row>
    <row r="190" spans="2:65" s="1" customFormat="1" ht="19.5">
      <c r="B190" s="30"/>
      <c r="D190" s="157" t="s">
        <v>226</v>
      </c>
      <c r="F190" s="158" t="s">
        <v>3522</v>
      </c>
      <c r="I190" s="159"/>
      <c r="J190" s="159"/>
      <c r="M190" s="30"/>
      <c r="N190" s="160"/>
      <c r="X190" s="54"/>
      <c r="AT190" s="15" t="s">
        <v>226</v>
      </c>
      <c r="AU190" s="15" t="s">
        <v>93</v>
      </c>
    </row>
    <row r="191" spans="2:65" s="12" customFormat="1" ht="11.25">
      <c r="B191" s="161"/>
      <c r="D191" s="157" t="s">
        <v>303</v>
      </c>
      <c r="E191" s="162" t="s">
        <v>1</v>
      </c>
      <c r="F191" s="163" t="s">
        <v>480</v>
      </c>
      <c r="H191" s="164">
        <v>25</v>
      </c>
      <c r="I191" s="165"/>
      <c r="J191" s="165"/>
      <c r="M191" s="161"/>
      <c r="N191" s="166"/>
      <c r="X191" s="167"/>
      <c r="AT191" s="162" t="s">
        <v>303</v>
      </c>
      <c r="AU191" s="162" t="s">
        <v>93</v>
      </c>
      <c r="AV191" s="12" t="s">
        <v>93</v>
      </c>
      <c r="AW191" s="12" t="s">
        <v>5</v>
      </c>
      <c r="AX191" s="12" t="s">
        <v>87</v>
      </c>
      <c r="AY191" s="162" t="s">
        <v>219</v>
      </c>
    </row>
    <row r="192" spans="2:65" s="1" customFormat="1" ht="24.2" customHeight="1">
      <c r="B192" s="30"/>
      <c r="C192" s="178" t="s">
        <v>491</v>
      </c>
      <c r="D192" s="178" t="s">
        <v>460</v>
      </c>
      <c r="E192" s="179" t="s">
        <v>3524</v>
      </c>
      <c r="F192" s="180" t="s">
        <v>3525</v>
      </c>
      <c r="G192" s="181" t="s">
        <v>1066</v>
      </c>
      <c r="H192" s="182">
        <v>4</v>
      </c>
      <c r="I192" s="183"/>
      <c r="J192" s="184"/>
      <c r="K192" s="185">
        <f>ROUND(P192*H192,2)</f>
        <v>0</v>
      </c>
      <c r="L192" s="184"/>
      <c r="M192" s="186"/>
      <c r="N192" s="187" t="s">
        <v>1</v>
      </c>
      <c r="O192" s="151" t="s">
        <v>43</v>
      </c>
      <c r="P192" s="152">
        <f>I192+J192</f>
        <v>0</v>
      </c>
      <c r="Q192" s="152">
        <f>ROUND(I192*H192,2)</f>
        <v>0</v>
      </c>
      <c r="R192" s="152">
        <f>ROUND(J192*H192,2)</f>
        <v>0</v>
      </c>
      <c r="T192" s="153">
        <f>S192*H192</f>
        <v>0</v>
      </c>
      <c r="U192" s="153">
        <v>1E-3</v>
      </c>
      <c r="V192" s="153">
        <f>U192*H192</f>
        <v>4.0000000000000001E-3</v>
      </c>
      <c r="W192" s="153">
        <v>0</v>
      </c>
      <c r="X192" s="154">
        <f>W192*H192</f>
        <v>0</v>
      </c>
      <c r="AR192" s="155" t="s">
        <v>93</v>
      </c>
      <c r="AT192" s="155" t="s">
        <v>460</v>
      </c>
      <c r="AU192" s="155" t="s">
        <v>93</v>
      </c>
      <c r="AY192" s="15" t="s">
        <v>219</v>
      </c>
      <c r="BE192" s="156">
        <f>IF(O192="základní",K192,0)</f>
        <v>0</v>
      </c>
      <c r="BF192" s="156">
        <f>IF(O192="snížená",K192,0)</f>
        <v>0</v>
      </c>
      <c r="BG192" s="156">
        <f>IF(O192="zákl. přenesená",K192,0)</f>
        <v>0</v>
      </c>
      <c r="BH192" s="156">
        <f>IF(O192="sníž. přenesená",K192,0)</f>
        <v>0</v>
      </c>
      <c r="BI192" s="156">
        <f>IF(O192="nulová",K192,0)</f>
        <v>0</v>
      </c>
      <c r="BJ192" s="15" t="s">
        <v>87</v>
      </c>
      <c r="BK192" s="156">
        <f>ROUND(P192*H192,2)</f>
        <v>0</v>
      </c>
      <c r="BL192" s="15" t="s">
        <v>87</v>
      </c>
      <c r="BM192" s="155" t="s">
        <v>3526</v>
      </c>
    </row>
    <row r="193" spans="2:65" s="1" customFormat="1" ht="19.5">
      <c r="B193" s="30"/>
      <c r="D193" s="157" t="s">
        <v>226</v>
      </c>
      <c r="F193" s="158" t="s">
        <v>3525</v>
      </c>
      <c r="I193" s="159"/>
      <c r="J193" s="159"/>
      <c r="M193" s="30"/>
      <c r="N193" s="160"/>
      <c r="X193" s="54"/>
      <c r="AT193" s="15" t="s">
        <v>226</v>
      </c>
      <c r="AU193" s="15" t="s">
        <v>93</v>
      </c>
    </row>
    <row r="194" spans="2:65" s="11" customFormat="1" ht="25.9" customHeight="1">
      <c r="B194" s="129"/>
      <c r="D194" s="130" t="s">
        <v>79</v>
      </c>
      <c r="E194" s="131" t="s">
        <v>957</v>
      </c>
      <c r="F194" s="131" t="s">
        <v>958</v>
      </c>
      <c r="I194" s="132"/>
      <c r="J194" s="132"/>
      <c r="K194" s="133">
        <f>BK194</f>
        <v>0</v>
      </c>
      <c r="M194" s="129"/>
      <c r="N194" s="134"/>
      <c r="Q194" s="135">
        <f>Q195</f>
        <v>0</v>
      </c>
      <c r="R194" s="135">
        <f>R195</f>
        <v>0</v>
      </c>
      <c r="T194" s="136">
        <f>T195</f>
        <v>0</v>
      </c>
      <c r="V194" s="136">
        <f>V195</f>
        <v>5.4900000000000001E-3</v>
      </c>
      <c r="X194" s="137">
        <f>X195</f>
        <v>0</v>
      </c>
      <c r="AR194" s="130" t="s">
        <v>93</v>
      </c>
      <c r="AT194" s="138" t="s">
        <v>79</v>
      </c>
      <c r="AU194" s="138" t="s">
        <v>80</v>
      </c>
      <c r="AY194" s="130" t="s">
        <v>219</v>
      </c>
      <c r="BK194" s="139">
        <f>BK195</f>
        <v>0</v>
      </c>
    </row>
    <row r="195" spans="2:65" s="11" customFormat="1" ht="22.9" customHeight="1">
      <c r="B195" s="129"/>
      <c r="D195" s="130" t="s">
        <v>79</v>
      </c>
      <c r="E195" s="140" t="s">
        <v>3527</v>
      </c>
      <c r="F195" s="140" t="s">
        <v>3528</v>
      </c>
      <c r="I195" s="132"/>
      <c r="J195" s="132"/>
      <c r="K195" s="141">
        <f>BK195</f>
        <v>0</v>
      </c>
      <c r="M195" s="129"/>
      <c r="N195" s="134"/>
      <c r="Q195" s="135">
        <f>SUM(Q196:Q206)</f>
        <v>0</v>
      </c>
      <c r="R195" s="135">
        <f>SUM(R196:R206)</f>
        <v>0</v>
      </c>
      <c r="T195" s="136">
        <f>SUM(T196:T206)</f>
        <v>0</v>
      </c>
      <c r="V195" s="136">
        <f>SUM(V196:V206)</f>
        <v>5.4900000000000001E-3</v>
      </c>
      <c r="X195" s="137">
        <f>SUM(X196:X206)</f>
        <v>0</v>
      </c>
      <c r="AR195" s="130" t="s">
        <v>93</v>
      </c>
      <c r="AT195" s="138" t="s">
        <v>79</v>
      </c>
      <c r="AU195" s="138" t="s">
        <v>87</v>
      </c>
      <c r="AY195" s="130" t="s">
        <v>219</v>
      </c>
      <c r="BK195" s="139">
        <f>SUM(BK196:BK206)</f>
        <v>0</v>
      </c>
    </row>
    <row r="196" spans="2:65" s="1" customFormat="1" ht="37.9" customHeight="1">
      <c r="B196" s="30"/>
      <c r="C196" s="178" t="s">
        <v>318</v>
      </c>
      <c r="D196" s="178" t="s">
        <v>460</v>
      </c>
      <c r="E196" s="179" t="s">
        <v>3529</v>
      </c>
      <c r="F196" s="180" t="s">
        <v>3530</v>
      </c>
      <c r="G196" s="181" t="s">
        <v>467</v>
      </c>
      <c r="H196" s="182">
        <v>1</v>
      </c>
      <c r="I196" s="183"/>
      <c r="J196" s="184"/>
      <c r="K196" s="185">
        <f>ROUND(P196*H196,2)</f>
        <v>0</v>
      </c>
      <c r="L196" s="184"/>
      <c r="M196" s="186"/>
      <c r="N196" s="187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5.0000000000000001E-3</v>
      </c>
      <c r="V196" s="153">
        <f>U196*H196</f>
        <v>5.0000000000000001E-3</v>
      </c>
      <c r="W196" s="153">
        <v>0</v>
      </c>
      <c r="X196" s="154">
        <f>W196*H196</f>
        <v>0</v>
      </c>
      <c r="AR196" s="155" t="s">
        <v>520</v>
      </c>
      <c r="AT196" s="155" t="s">
        <v>460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298</v>
      </c>
      <c r="BM196" s="155" t="s">
        <v>3531</v>
      </c>
    </row>
    <row r="197" spans="2:65" s="1" customFormat="1" ht="19.5">
      <c r="B197" s="30"/>
      <c r="D197" s="157" t="s">
        <v>226</v>
      </c>
      <c r="F197" s="158" t="s">
        <v>3530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11.25">
      <c r="B198" s="161"/>
      <c r="D198" s="157" t="s">
        <v>303</v>
      </c>
      <c r="E198" s="162" t="s">
        <v>1</v>
      </c>
      <c r="F198" s="163" t="s">
        <v>87</v>
      </c>
      <c r="H198" s="164">
        <v>1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87</v>
      </c>
      <c r="AY198" s="162" t="s">
        <v>219</v>
      </c>
    </row>
    <row r="199" spans="2:65" s="1" customFormat="1" ht="24.2" customHeight="1">
      <c r="B199" s="30"/>
      <c r="C199" s="178" t="s">
        <v>323</v>
      </c>
      <c r="D199" s="178" t="s">
        <v>460</v>
      </c>
      <c r="E199" s="179" t="s">
        <v>3532</v>
      </c>
      <c r="F199" s="180" t="s">
        <v>3533</v>
      </c>
      <c r="G199" s="181" t="s">
        <v>467</v>
      </c>
      <c r="H199" s="182">
        <v>3</v>
      </c>
      <c r="I199" s="183"/>
      <c r="J199" s="184"/>
      <c r="K199" s="185">
        <f>ROUND(P199*H199,2)</f>
        <v>0</v>
      </c>
      <c r="L199" s="184"/>
      <c r="M199" s="186"/>
      <c r="N199" s="187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1.2999999999999999E-4</v>
      </c>
      <c r="V199" s="153">
        <f>U199*H199</f>
        <v>3.8999999999999994E-4</v>
      </c>
      <c r="W199" s="153">
        <v>0</v>
      </c>
      <c r="X199" s="154">
        <f>W199*H199</f>
        <v>0</v>
      </c>
      <c r="AR199" s="155" t="s">
        <v>93</v>
      </c>
      <c r="AT199" s="155" t="s">
        <v>460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87</v>
      </c>
      <c r="BM199" s="155" t="s">
        <v>3534</v>
      </c>
    </row>
    <row r="200" spans="2:65" s="1" customFormat="1" ht="19.5">
      <c r="B200" s="30"/>
      <c r="D200" s="157" t="s">
        <v>226</v>
      </c>
      <c r="F200" s="158" t="s">
        <v>3533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11.25">
      <c r="B201" s="161"/>
      <c r="D201" s="157" t="s">
        <v>303</v>
      </c>
      <c r="E201" s="162" t="s">
        <v>1</v>
      </c>
      <c r="F201" s="163" t="s">
        <v>150</v>
      </c>
      <c r="H201" s="164">
        <v>3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87</v>
      </c>
      <c r="AY201" s="162" t="s">
        <v>219</v>
      </c>
    </row>
    <row r="202" spans="2:65" s="1" customFormat="1" ht="24.2" customHeight="1">
      <c r="B202" s="30"/>
      <c r="C202" s="178" t="s">
        <v>8</v>
      </c>
      <c r="D202" s="178" t="s">
        <v>460</v>
      </c>
      <c r="E202" s="179" t="s">
        <v>3535</v>
      </c>
      <c r="F202" s="180" t="s">
        <v>3536</v>
      </c>
      <c r="G202" s="181" t="s">
        <v>370</v>
      </c>
      <c r="H202" s="182">
        <v>2</v>
      </c>
      <c r="I202" s="183"/>
      <c r="J202" s="184"/>
      <c r="K202" s="185">
        <f>ROUND(P202*H202,2)</f>
        <v>0</v>
      </c>
      <c r="L202" s="184"/>
      <c r="M202" s="186"/>
      <c r="N202" s="187" t="s">
        <v>1</v>
      </c>
      <c r="O202" s="151" t="s">
        <v>43</v>
      </c>
      <c r="P202" s="152">
        <f>I202+J202</f>
        <v>0</v>
      </c>
      <c r="Q202" s="152">
        <f>ROUND(I202*H202,2)</f>
        <v>0</v>
      </c>
      <c r="R202" s="152">
        <f>ROUND(J202*H202,2)</f>
        <v>0</v>
      </c>
      <c r="T202" s="153">
        <f>S202*H202</f>
        <v>0</v>
      </c>
      <c r="U202" s="153">
        <v>5.0000000000000002E-5</v>
      </c>
      <c r="V202" s="153">
        <f>U202*H202</f>
        <v>1E-4</v>
      </c>
      <c r="W202" s="153">
        <v>0</v>
      </c>
      <c r="X202" s="154">
        <f>W202*H202</f>
        <v>0</v>
      </c>
      <c r="AR202" s="155" t="s">
        <v>520</v>
      </c>
      <c r="AT202" s="155" t="s">
        <v>460</v>
      </c>
      <c r="AU202" s="155" t="s">
        <v>93</v>
      </c>
      <c r="AY202" s="15" t="s">
        <v>219</v>
      </c>
      <c r="BE202" s="156">
        <f>IF(O202="základní",K202,0)</f>
        <v>0</v>
      </c>
      <c r="BF202" s="156">
        <f>IF(O202="snížená",K202,0)</f>
        <v>0</v>
      </c>
      <c r="BG202" s="156">
        <f>IF(O202="zákl. přenesená",K202,0)</f>
        <v>0</v>
      </c>
      <c r="BH202" s="156">
        <f>IF(O202="sníž. přenesená",K202,0)</f>
        <v>0</v>
      </c>
      <c r="BI202" s="156">
        <f>IF(O202="nulová",K202,0)</f>
        <v>0</v>
      </c>
      <c r="BJ202" s="15" t="s">
        <v>87</v>
      </c>
      <c r="BK202" s="156">
        <f>ROUND(P202*H202,2)</f>
        <v>0</v>
      </c>
      <c r="BL202" s="15" t="s">
        <v>298</v>
      </c>
      <c r="BM202" s="155" t="s">
        <v>3537</v>
      </c>
    </row>
    <row r="203" spans="2:65" s="1" customFormat="1" ht="19.5">
      <c r="B203" s="30"/>
      <c r="D203" s="157" t="s">
        <v>226</v>
      </c>
      <c r="F203" s="158" t="s">
        <v>3536</v>
      </c>
      <c r="I203" s="159"/>
      <c r="J203" s="159"/>
      <c r="M203" s="30"/>
      <c r="N203" s="160"/>
      <c r="X203" s="54"/>
      <c r="AT203" s="15" t="s">
        <v>226</v>
      </c>
      <c r="AU203" s="15" t="s">
        <v>93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93</v>
      </c>
      <c r="H204" s="164">
        <v>2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87</v>
      </c>
      <c r="AY204" s="162" t="s">
        <v>219</v>
      </c>
    </row>
    <row r="205" spans="2:65" s="1" customFormat="1" ht="44.25" customHeight="1">
      <c r="B205" s="30"/>
      <c r="C205" s="142" t="s">
        <v>464</v>
      </c>
      <c r="D205" s="142" t="s">
        <v>220</v>
      </c>
      <c r="E205" s="143" t="s">
        <v>3538</v>
      </c>
      <c r="F205" s="144" t="s">
        <v>3539</v>
      </c>
      <c r="G205" s="145" t="s">
        <v>467</v>
      </c>
      <c r="H205" s="146">
        <v>1</v>
      </c>
      <c r="I205" s="147"/>
      <c r="J205" s="147"/>
      <c r="K205" s="148">
        <f>ROUND(P205*H205,2)</f>
        <v>0</v>
      </c>
      <c r="L205" s="149"/>
      <c r="M205" s="30"/>
      <c r="N205" s="150" t="s">
        <v>1</v>
      </c>
      <c r="O205" s="151" t="s">
        <v>43</v>
      </c>
      <c r="P205" s="152">
        <f>I205+J205</f>
        <v>0</v>
      </c>
      <c r="Q205" s="152">
        <f>ROUND(I205*H205,2)</f>
        <v>0</v>
      </c>
      <c r="R205" s="152">
        <f>ROUND(J205*H205,2)</f>
        <v>0</v>
      </c>
      <c r="T205" s="153">
        <f>S205*H205</f>
        <v>0</v>
      </c>
      <c r="U205" s="153">
        <v>0</v>
      </c>
      <c r="V205" s="153">
        <f>U205*H205</f>
        <v>0</v>
      </c>
      <c r="W205" s="153">
        <v>0</v>
      </c>
      <c r="X205" s="154">
        <f>W205*H205</f>
        <v>0</v>
      </c>
      <c r="AR205" s="155" t="s">
        <v>87</v>
      </c>
      <c r="AT205" s="155" t="s">
        <v>220</v>
      </c>
      <c r="AU205" s="155" t="s">
        <v>93</v>
      </c>
      <c r="AY205" s="15" t="s">
        <v>219</v>
      </c>
      <c r="BE205" s="156">
        <f>IF(O205="základní",K205,0)</f>
        <v>0</v>
      </c>
      <c r="BF205" s="156">
        <f>IF(O205="snížená",K205,0)</f>
        <v>0</v>
      </c>
      <c r="BG205" s="156">
        <f>IF(O205="zákl. přenesená",K205,0)</f>
        <v>0</v>
      </c>
      <c r="BH205" s="156">
        <f>IF(O205="sníž. přenesená",K205,0)</f>
        <v>0</v>
      </c>
      <c r="BI205" s="156">
        <f>IF(O205="nulová",K205,0)</f>
        <v>0</v>
      </c>
      <c r="BJ205" s="15" t="s">
        <v>87</v>
      </c>
      <c r="BK205" s="156">
        <f>ROUND(P205*H205,2)</f>
        <v>0</v>
      </c>
      <c r="BL205" s="15" t="s">
        <v>87</v>
      </c>
      <c r="BM205" s="155" t="s">
        <v>3540</v>
      </c>
    </row>
    <row r="206" spans="2:65" s="1" customFormat="1" ht="29.25">
      <c r="B206" s="30"/>
      <c r="D206" s="157" t="s">
        <v>226</v>
      </c>
      <c r="F206" s="158" t="s">
        <v>3539</v>
      </c>
      <c r="I206" s="159"/>
      <c r="J206" s="159"/>
      <c r="M206" s="30"/>
      <c r="N206" s="168"/>
      <c r="O206" s="169"/>
      <c r="P206" s="169"/>
      <c r="Q206" s="169"/>
      <c r="R206" s="169"/>
      <c r="S206" s="169"/>
      <c r="T206" s="169"/>
      <c r="U206" s="169"/>
      <c r="V206" s="169"/>
      <c r="W206" s="169"/>
      <c r="X206" s="170"/>
      <c r="AT206" s="15" t="s">
        <v>226</v>
      </c>
      <c r="AU206" s="15" t="s">
        <v>93</v>
      </c>
    </row>
    <row r="207" spans="2:65" s="1" customFormat="1" ht="6.95" customHeight="1">
      <c r="B207" s="42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30"/>
    </row>
  </sheetData>
  <sheetProtection algorithmName="SHA-512" hashValue="GfUlzd/5FfxD/TlXQuVTT4T2+ctYlSLPoUYVKc+z5vNMiLXDSN+NiDbyBS1UDi9WV4oWfzaL44jW+fOAApt0cQ==" saltValue="OM4+V0rNmM+hWbLN0akEst7HWFNbi0G7ay8NVpI/fgbrVlrYjyAiQfDL4h/oQjtY6t4ugBY0jpBKaz7ggGovvQ==" spinCount="100000" sheet="1" objects="1" scenarios="1" formatColumns="0" formatRows="0" autoFilter="0"/>
  <autoFilter ref="C127:L206" xr:uid="{00000000-0009-0000-0000-000013000000}"/>
  <mergeCells count="15">
    <mergeCell ref="E114:H114"/>
    <mergeCell ref="E118:H118"/>
    <mergeCell ref="E116:H116"/>
    <mergeCell ref="E120:H120"/>
    <mergeCell ref="M2:Z2"/>
    <mergeCell ref="E31:H31"/>
    <mergeCell ref="E84:H84"/>
    <mergeCell ref="E88:H88"/>
    <mergeCell ref="E86:H86"/>
    <mergeCell ref="E90:H90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26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162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.75">
      <c r="B8" s="18"/>
      <c r="D8" s="25" t="s">
        <v>170</v>
      </c>
      <c r="M8" s="18"/>
    </row>
    <row r="9" spans="2:46" ht="16.5" customHeight="1">
      <c r="B9" s="18"/>
      <c r="E9" s="234" t="s">
        <v>171</v>
      </c>
      <c r="F9" s="219"/>
      <c r="G9" s="219"/>
      <c r="H9" s="219"/>
      <c r="M9" s="18"/>
    </row>
    <row r="10" spans="2:46" ht="12" customHeight="1">
      <c r="B10" s="18"/>
      <c r="D10" s="25" t="s">
        <v>172</v>
      </c>
      <c r="M10" s="18"/>
    </row>
    <row r="11" spans="2:46" s="1" customFormat="1" ht="16.5" customHeight="1">
      <c r="B11" s="30"/>
      <c r="E11" s="207" t="s">
        <v>3383</v>
      </c>
      <c r="F11" s="236"/>
      <c r="G11" s="236"/>
      <c r="H11" s="236"/>
      <c r="M11" s="30"/>
    </row>
    <row r="12" spans="2:46" s="1" customFormat="1" ht="12" customHeight="1">
      <c r="B12" s="30"/>
      <c r="D12" s="25" t="s">
        <v>3460</v>
      </c>
      <c r="M12" s="30"/>
    </row>
    <row r="13" spans="2:46" s="1" customFormat="1" ht="16.5" customHeight="1">
      <c r="B13" s="30"/>
      <c r="E13" s="195" t="s">
        <v>3541</v>
      </c>
      <c r="F13" s="236"/>
      <c r="G13" s="236"/>
      <c r="H13" s="236"/>
      <c r="M13" s="30"/>
    </row>
    <row r="14" spans="2:46" s="1" customFormat="1" ht="11.25">
      <c r="B14" s="30"/>
      <c r="M14" s="30"/>
    </row>
    <row r="15" spans="2:46" s="1" customFormat="1" ht="12" customHeight="1">
      <c r="B15" s="30"/>
      <c r="D15" s="25" t="s">
        <v>19</v>
      </c>
      <c r="F15" s="23" t="s">
        <v>152</v>
      </c>
      <c r="I15" s="25" t="s">
        <v>20</v>
      </c>
      <c r="J15" s="23" t="s">
        <v>3462</v>
      </c>
      <c r="M15" s="30"/>
    </row>
    <row r="16" spans="2:46" s="1" customFormat="1" ht="12" customHeight="1">
      <c r="B16" s="30"/>
      <c r="D16" s="25" t="s">
        <v>21</v>
      </c>
      <c r="F16" s="23" t="s">
        <v>175</v>
      </c>
      <c r="I16" s="25" t="s">
        <v>23</v>
      </c>
      <c r="J16" s="50" t="str">
        <f>'Rekapitulace stavby'!AN8</f>
        <v>2. 4. 2025</v>
      </c>
      <c r="M16" s="30"/>
    </row>
    <row r="17" spans="2:13" s="1" customFormat="1" ht="21.75" customHeight="1">
      <c r="B17" s="30"/>
      <c r="D17" s="22" t="s">
        <v>176</v>
      </c>
      <c r="F17" s="96" t="s">
        <v>3463</v>
      </c>
      <c r="I17" s="22" t="s">
        <v>178</v>
      </c>
      <c r="J17" s="96" t="s">
        <v>3464</v>
      </c>
      <c r="M17" s="30"/>
    </row>
    <row r="18" spans="2:13" s="1" customFormat="1" ht="12" customHeight="1">
      <c r="B18" s="30"/>
      <c r="D18" s="25" t="s">
        <v>25</v>
      </c>
      <c r="I18" s="25" t="s">
        <v>26</v>
      </c>
      <c r="J18" s="23" t="s">
        <v>1</v>
      </c>
      <c r="M18" s="30"/>
    </row>
    <row r="19" spans="2:13" s="1" customFormat="1" ht="18" customHeight="1">
      <c r="B19" s="30"/>
      <c r="E19" s="23" t="s">
        <v>28</v>
      </c>
      <c r="I19" s="25" t="s">
        <v>29</v>
      </c>
      <c r="J19" s="23" t="s">
        <v>1</v>
      </c>
      <c r="M19" s="30"/>
    </row>
    <row r="20" spans="2:13" s="1" customFormat="1" ht="6.95" customHeight="1">
      <c r="B20" s="30"/>
      <c r="M20" s="30"/>
    </row>
    <row r="21" spans="2:13" s="1" customFormat="1" ht="12" customHeight="1">
      <c r="B21" s="30"/>
      <c r="D21" s="25" t="s">
        <v>30</v>
      </c>
      <c r="I21" s="25" t="s">
        <v>26</v>
      </c>
      <c r="J21" s="26" t="str">
        <f>'Rekapitulace stavby'!AN13</f>
        <v>Vyplň údaj</v>
      </c>
      <c r="M21" s="30"/>
    </row>
    <row r="22" spans="2:13" s="1" customFormat="1" ht="18" customHeight="1">
      <c r="B22" s="30"/>
      <c r="E22" s="237" t="str">
        <f>'Rekapitulace stavby'!E14</f>
        <v>Vyplň údaj</v>
      </c>
      <c r="F22" s="218"/>
      <c r="G22" s="218"/>
      <c r="H22" s="218"/>
      <c r="I22" s="25" t="s">
        <v>29</v>
      </c>
      <c r="J22" s="26" t="str">
        <f>'Rekapitulace stavby'!AN14</f>
        <v>Vyplň údaj</v>
      </c>
      <c r="M22" s="30"/>
    </row>
    <row r="23" spans="2:13" s="1" customFormat="1" ht="6.95" customHeight="1">
      <c r="B23" s="30"/>
      <c r="M23" s="30"/>
    </row>
    <row r="24" spans="2:13" s="1" customFormat="1" ht="12" customHeight="1">
      <c r="B24" s="30"/>
      <c r="D24" s="25" t="s">
        <v>32</v>
      </c>
      <c r="I24" s="25" t="s">
        <v>26</v>
      </c>
      <c r="J24" s="23" t="s">
        <v>1</v>
      </c>
      <c r="M24" s="30"/>
    </row>
    <row r="25" spans="2:13" s="1" customFormat="1" ht="18" customHeight="1">
      <c r="B25" s="30"/>
      <c r="E25" s="23" t="s">
        <v>331</v>
      </c>
      <c r="I25" s="25" t="s">
        <v>29</v>
      </c>
      <c r="J25" s="23" t="s">
        <v>1</v>
      </c>
      <c r="M25" s="30"/>
    </row>
    <row r="26" spans="2:13" s="1" customFormat="1" ht="6.95" customHeight="1">
      <c r="B26" s="30"/>
      <c r="M26" s="30"/>
    </row>
    <row r="27" spans="2:13" s="1" customFormat="1" ht="12" customHeight="1">
      <c r="B27" s="30"/>
      <c r="D27" s="25" t="s">
        <v>35</v>
      </c>
      <c r="I27" s="25" t="s">
        <v>26</v>
      </c>
      <c r="J27" s="23" t="s">
        <v>1</v>
      </c>
      <c r="M27" s="30"/>
    </row>
    <row r="28" spans="2:13" s="1" customFormat="1" ht="18" customHeight="1">
      <c r="B28" s="30"/>
      <c r="E28" s="23" t="s">
        <v>183</v>
      </c>
      <c r="I28" s="25" t="s">
        <v>29</v>
      </c>
      <c r="J28" s="23" t="s">
        <v>1</v>
      </c>
      <c r="M28" s="30"/>
    </row>
    <row r="29" spans="2:13" s="1" customFormat="1" ht="6.95" customHeight="1">
      <c r="B29" s="30"/>
      <c r="M29" s="30"/>
    </row>
    <row r="30" spans="2:13" s="1" customFormat="1" ht="12" customHeight="1">
      <c r="B30" s="30"/>
      <c r="D30" s="25" t="s">
        <v>37</v>
      </c>
      <c r="M30" s="30"/>
    </row>
    <row r="31" spans="2:13" s="7" customFormat="1" ht="16.5" customHeight="1">
      <c r="B31" s="97"/>
      <c r="E31" s="223" t="s">
        <v>1</v>
      </c>
      <c r="F31" s="223"/>
      <c r="G31" s="223"/>
      <c r="H31" s="223"/>
      <c r="M31" s="97"/>
    </row>
    <row r="32" spans="2:13" s="1" customFormat="1" ht="6.95" customHeight="1">
      <c r="B32" s="30"/>
      <c r="M32" s="30"/>
    </row>
    <row r="33" spans="2:13" s="1" customFormat="1" ht="6.95" customHeight="1">
      <c r="B33" s="30"/>
      <c r="D33" s="51"/>
      <c r="E33" s="51"/>
      <c r="F33" s="51"/>
      <c r="G33" s="51"/>
      <c r="H33" s="51"/>
      <c r="I33" s="51"/>
      <c r="J33" s="51"/>
      <c r="K33" s="51"/>
      <c r="L33" s="51"/>
      <c r="M33" s="30"/>
    </row>
    <row r="34" spans="2:13" s="1" customFormat="1" ht="12.75">
      <c r="B34" s="30"/>
      <c r="E34" s="25" t="s">
        <v>184</v>
      </c>
      <c r="K34" s="86">
        <f>I99</f>
        <v>0</v>
      </c>
      <c r="M34" s="30"/>
    </row>
    <row r="35" spans="2:13" s="1" customFormat="1" ht="12.75">
      <c r="B35" s="30"/>
      <c r="E35" s="25" t="s">
        <v>185</v>
      </c>
      <c r="K35" s="86">
        <f>J99</f>
        <v>0</v>
      </c>
      <c r="M35" s="30"/>
    </row>
    <row r="36" spans="2:13" s="1" customFormat="1" ht="25.35" customHeight="1">
      <c r="B36" s="30"/>
      <c r="D36" s="98" t="s">
        <v>38</v>
      </c>
      <c r="K36" s="64">
        <f>ROUND(K127, 2)</f>
        <v>0</v>
      </c>
      <c r="M36" s="30"/>
    </row>
    <row r="37" spans="2:13" s="1" customFormat="1" ht="6.95" customHeight="1">
      <c r="B37" s="30"/>
      <c r="D37" s="51"/>
      <c r="E37" s="51"/>
      <c r="F37" s="51"/>
      <c r="G37" s="51"/>
      <c r="H37" s="51"/>
      <c r="I37" s="51"/>
      <c r="J37" s="51"/>
      <c r="K37" s="51"/>
      <c r="L37" s="51"/>
      <c r="M37" s="30"/>
    </row>
    <row r="38" spans="2:13" s="1" customFormat="1" ht="14.45" customHeight="1">
      <c r="B38" s="30"/>
      <c r="F38" s="33" t="s">
        <v>40</v>
      </c>
      <c r="I38" s="33" t="s">
        <v>39</v>
      </c>
      <c r="K38" s="33" t="s">
        <v>41</v>
      </c>
      <c r="M38" s="30"/>
    </row>
    <row r="39" spans="2:13" s="1" customFormat="1" ht="14.45" customHeight="1">
      <c r="B39" s="30"/>
      <c r="D39" s="53" t="s">
        <v>42</v>
      </c>
      <c r="E39" s="25" t="s">
        <v>43</v>
      </c>
      <c r="F39" s="86">
        <f>ROUND((SUM(BE127:BE263)),  2)</f>
        <v>0</v>
      </c>
      <c r="I39" s="99">
        <v>0.21</v>
      </c>
      <c r="K39" s="86">
        <f>ROUND(((SUM(BE127:BE263))*I39),  2)</f>
        <v>0</v>
      </c>
      <c r="M39" s="30"/>
    </row>
    <row r="40" spans="2:13" s="1" customFormat="1" ht="14.45" customHeight="1">
      <c r="B40" s="30"/>
      <c r="E40" s="25" t="s">
        <v>44</v>
      </c>
      <c r="F40" s="86">
        <f>ROUND((SUM(BF127:BF263)),  2)</f>
        <v>0</v>
      </c>
      <c r="I40" s="99">
        <v>0.12</v>
      </c>
      <c r="K40" s="86">
        <f>ROUND(((SUM(BF127:BF263))*I40),  2)</f>
        <v>0</v>
      </c>
      <c r="M40" s="30"/>
    </row>
    <row r="41" spans="2:13" s="1" customFormat="1" ht="14.45" hidden="1" customHeight="1">
      <c r="B41" s="30"/>
      <c r="E41" s="25" t="s">
        <v>45</v>
      </c>
      <c r="F41" s="86">
        <f>ROUND((SUM(BG127:BG263)),  2)</f>
        <v>0</v>
      </c>
      <c r="I41" s="99">
        <v>0.21</v>
      </c>
      <c r="K41" s="86">
        <f>0</f>
        <v>0</v>
      </c>
      <c r="M41" s="30"/>
    </row>
    <row r="42" spans="2:13" s="1" customFormat="1" ht="14.45" hidden="1" customHeight="1">
      <c r="B42" s="30"/>
      <c r="E42" s="25" t="s">
        <v>46</v>
      </c>
      <c r="F42" s="86">
        <f>ROUND((SUM(BH127:BH263)),  2)</f>
        <v>0</v>
      </c>
      <c r="I42" s="99">
        <v>0.12</v>
      </c>
      <c r="K42" s="86">
        <f>0</f>
        <v>0</v>
      </c>
      <c r="M42" s="30"/>
    </row>
    <row r="43" spans="2:13" s="1" customFormat="1" ht="14.45" hidden="1" customHeight="1">
      <c r="B43" s="30"/>
      <c r="E43" s="25" t="s">
        <v>47</v>
      </c>
      <c r="F43" s="86">
        <f>ROUND((SUM(BI127:BI263)),  2)</f>
        <v>0</v>
      </c>
      <c r="I43" s="99">
        <v>0</v>
      </c>
      <c r="K43" s="86">
        <f>0</f>
        <v>0</v>
      </c>
      <c r="M43" s="30"/>
    </row>
    <row r="44" spans="2:13" s="1" customFormat="1" ht="6.95" customHeight="1">
      <c r="B44" s="30"/>
      <c r="M44" s="30"/>
    </row>
    <row r="45" spans="2:13" s="1" customFormat="1" ht="25.35" customHeight="1">
      <c r="B45" s="30"/>
      <c r="C45" s="100"/>
      <c r="D45" s="101" t="s">
        <v>48</v>
      </c>
      <c r="E45" s="55"/>
      <c r="F45" s="55"/>
      <c r="G45" s="102" t="s">
        <v>49</v>
      </c>
      <c r="H45" s="103" t="s">
        <v>50</v>
      </c>
      <c r="I45" s="55"/>
      <c r="J45" s="55"/>
      <c r="K45" s="104">
        <f>SUM(K36:K43)</f>
        <v>0</v>
      </c>
      <c r="L45" s="105"/>
      <c r="M45" s="30"/>
    </row>
    <row r="46" spans="2:13" s="1" customFormat="1" ht="14.45" customHeight="1">
      <c r="B46" s="30"/>
      <c r="M46" s="30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ht="16.5" customHeight="1">
      <c r="B86" s="18"/>
      <c r="E86" s="234" t="s">
        <v>171</v>
      </c>
      <c r="F86" s="219"/>
      <c r="G86" s="219"/>
      <c r="H86" s="219"/>
      <c r="M86" s="18"/>
    </row>
    <row r="87" spans="2:13" ht="12" customHeight="1">
      <c r="B87" s="18"/>
      <c r="C87" s="25" t="s">
        <v>172</v>
      </c>
      <c r="M87" s="18"/>
    </row>
    <row r="88" spans="2:13" s="1" customFormat="1" ht="16.5" customHeight="1">
      <c r="B88" s="30"/>
      <c r="E88" s="207" t="s">
        <v>3383</v>
      </c>
      <c r="F88" s="236"/>
      <c r="G88" s="236"/>
      <c r="H88" s="236"/>
      <c r="M88" s="30"/>
    </row>
    <row r="89" spans="2:13" s="1" customFormat="1" ht="12" customHeight="1">
      <c r="B89" s="30"/>
      <c r="C89" s="25" t="s">
        <v>3460</v>
      </c>
      <c r="M89" s="30"/>
    </row>
    <row r="90" spans="2:13" s="1" customFormat="1" ht="16.5" customHeight="1">
      <c r="B90" s="30"/>
      <c r="E90" s="195" t="str">
        <f>E13</f>
        <v>2022_4.17.2.2. - Dodávky a montáže ČSOV</v>
      </c>
      <c r="F90" s="236"/>
      <c r="G90" s="236"/>
      <c r="H90" s="236"/>
      <c r="M90" s="30"/>
    </row>
    <row r="91" spans="2:13" s="1" customFormat="1" ht="6.95" customHeight="1">
      <c r="B91" s="30"/>
      <c r="M91" s="30"/>
    </row>
    <row r="92" spans="2:13" s="1" customFormat="1" ht="12" customHeight="1">
      <c r="B92" s="30"/>
      <c r="C92" s="25" t="s">
        <v>21</v>
      </c>
      <c r="F92" s="23" t="str">
        <f>F16</f>
        <v>Česká Lípa</v>
      </c>
      <c r="I92" s="25" t="s">
        <v>23</v>
      </c>
      <c r="J92" s="50" t="str">
        <f>IF(J16="","",J16)</f>
        <v>2. 4. 2025</v>
      </c>
      <c r="M92" s="30"/>
    </row>
    <row r="93" spans="2:13" s="1" customFormat="1" ht="6.95" customHeight="1">
      <c r="B93" s="30"/>
      <c r="M93" s="30"/>
    </row>
    <row r="94" spans="2:13" s="1" customFormat="1" ht="25.7" customHeight="1">
      <c r="B94" s="30"/>
      <c r="C94" s="25" t="s">
        <v>25</v>
      </c>
      <c r="F94" s="23" t="str">
        <f>E19</f>
        <v>Město Česká Lípa</v>
      </c>
      <c r="I94" s="25" t="s">
        <v>32</v>
      </c>
      <c r="J94" s="28" t="str">
        <f>E25</f>
        <v>Vodohospodářský rozvoj a výstavba a.s.</v>
      </c>
      <c r="M94" s="30"/>
    </row>
    <row r="95" spans="2:13" s="1" customFormat="1" ht="15.2" customHeight="1">
      <c r="B95" s="30"/>
      <c r="C95" s="25" t="s">
        <v>30</v>
      </c>
      <c r="F95" s="23" t="str">
        <f>IF(E22="","",E22)</f>
        <v>Vyplň údaj</v>
      </c>
      <c r="I95" s="25" t="s">
        <v>35</v>
      </c>
      <c r="J95" s="28" t="str">
        <f>E28</f>
        <v>Dvořák</v>
      </c>
      <c r="M95" s="30"/>
    </row>
    <row r="96" spans="2:13" s="1" customFormat="1" ht="10.35" customHeight="1">
      <c r="B96" s="30"/>
      <c r="M96" s="30"/>
    </row>
    <row r="97" spans="2:47" s="1" customFormat="1" ht="29.25" customHeight="1">
      <c r="B97" s="30"/>
      <c r="C97" s="108" t="s">
        <v>187</v>
      </c>
      <c r="D97" s="100"/>
      <c r="E97" s="100"/>
      <c r="F97" s="100"/>
      <c r="G97" s="100"/>
      <c r="H97" s="100"/>
      <c r="I97" s="109" t="s">
        <v>188</v>
      </c>
      <c r="J97" s="109" t="s">
        <v>189</v>
      </c>
      <c r="K97" s="109" t="s">
        <v>190</v>
      </c>
      <c r="L97" s="100"/>
      <c r="M97" s="30"/>
    </row>
    <row r="98" spans="2:47" s="1" customFormat="1" ht="10.35" customHeight="1">
      <c r="B98" s="30"/>
      <c r="M98" s="30"/>
    </row>
    <row r="99" spans="2:47" s="1" customFormat="1" ht="22.9" customHeight="1">
      <c r="B99" s="30"/>
      <c r="C99" s="110" t="s">
        <v>191</v>
      </c>
      <c r="I99" s="64">
        <f t="shared" ref="I99:J101" si="0">Q127</f>
        <v>0</v>
      </c>
      <c r="J99" s="64">
        <f t="shared" si="0"/>
        <v>0</v>
      </c>
      <c r="K99" s="64">
        <f>K127</f>
        <v>0</v>
      </c>
      <c r="M99" s="30"/>
      <c r="AU99" s="15" t="s">
        <v>192</v>
      </c>
    </row>
    <row r="100" spans="2:47" s="8" customFormat="1" ht="24.95" customHeight="1">
      <c r="B100" s="111"/>
      <c r="D100" s="112" t="s">
        <v>332</v>
      </c>
      <c r="E100" s="113"/>
      <c r="F100" s="113"/>
      <c r="G100" s="113"/>
      <c r="H100" s="113"/>
      <c r="I100" s="114">
        <f t="shared" si="0"/>
        <v>0</v>
      </c>
      <c r="J100" s="114">
        <f t="shared" si="0"/>
        <v>0</v>
      </c>
      <c r="K100" s="114">
        <f>K128</f>
        <v>0</v>
      </c>
      <c r="M100" s="111"/>
    </row>
    <row r="101" spans="2:47" s="9" customFormat="1" ht="19.899999999999999" customHeight="1">
      <c r="B101" s="115"/>
      <c r="D101" s="116" t="s">
        <v>336</v>
      </c>
      <c r="E101" s="117"/>
      <c r="F101" s="117"/>
      <c r="G101" s="117"/>
      <c r="H101" s="117"/>
      <c r="I101" s="118">
        <f t="shared" si="0"/>
        <v>0</v>
      </c>
      <c r="J101" s="118">
        <f t="shared" si="0"/>
        <v>0</v>
      </c>
      <c r="K101" s="118">
        <f>K129</f>
        <v>0</v>
      </c>
      <c r="M101" s="115"/>
    </row>
    <row r="102" spans="2:47" s="8" customFormat="1" ht="24.95" customHeight="1">
      <c r="B102" s="111"/>
      <c r="D102" s="112" t="s">
        <v>344</v>
      </c>
      <c r="E102" s="113"/>
      <c r="F102" s="113"/>
      <c r="G102" s="113"/>
      <c r="H102" s="113"/>
      <c r="I102" s="114">
        <f>Q246</f>
        <v>0</v>
      </c>
      <c r="J102" s="114">
        <f>R246</f>
        <v>0</v>
      </c>
      <c r="K102" s="114">
        <f>K246</f>
        <v>0</v>
      </c>
      <c r="M102" s="111"/>
    </row>
    <row r="103" spans="2:47" s="9" customFormat="1" ht="19.899999999999999" customHeight="1">
      <c r="B103" s="115"/>
      <c r="D103" s="116" t="s">
        <v>3542</v>
      </c>
      <c r="E103" s="117"/>
      <c r="F103" s="117"/>
      <c r="G103" s="117"/>
      <c r="H103" s="117"/>
      <c r="I103" s="118">
        <f>Q247</f>
        <v>0</v>
      </c>
      <c r="J103" s="118">
        <f>R247</f>
        <v>0</v>
      </c>
      <c r="K103" s="118">
        <f>K247</f>
        <v>0</v>
      </c>
      <c r="M103" s="115"/>
    </row>
    <row r="104" spans="2:47" s="1" customFormat="1" ht="21.75" customHeight="1">
      <c r="B104" s="30"/>
      <c r="M104" s="30"/>
    </row>
    <row r="105" spans="2:47" s="1" customFormat="1" ht="6.95" customHeight="1"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30"/>
    </row>
    <row r="109" spans="2:47" s="1" customFormat="1" ht="6.95" customHeight="1">
      <c r="B109" s="44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30"/>
    </row>
    <row r="110" spans="2:47" s="1" customFormat="1" ht="24.95" customHeight="1">
      <c r="B110" s="30"/>
      <c r="C110" s="19" t="s">
        <v>199</v>
      </c>
      <c r="M110" s="30"/>
    </row>
    <row r="111" spans="2:47" s="1" customFormat="1" ht="6.95" customHeight="1">
      <c r="B111" s="30"/>
      <c r="M111" s="30"/>
    </row>
    <row r="112" spans="2:47" s="1" customFormat="1" ht="12" customHeight="1">
      <c r="B112" s="30"/>
      <c r="C112" s="25" t="s">
        <v>17</v>
      </c>
      <c r="M112" s="30"/>
    </row>
    <row r="113" spans="2:63" s="1" customFormat="1" ht="16.5" customHeight="1">
      <c r="B113" s="30"/>
      <c r="E113" s="234" t="str">
        <f>E7</f>
        <v>Splašková kanalizace Lada</v>
      </c>
      <c r="F113" s="235"/>
      <c r="G113" s="235"/>
      <c r="H113" s="235"/>
      <c r="M113" s="30"/>
    </row>
    <row r="114" spans="2:63" ht="12" customHeight="1">
      <c r="B114" s="18"/>
      <c r="C114" s="25" t="s">
        <v>170</v>
      </c>
      <c r="M114" s="18"/>
    </row>
    <row r="115" spans="2:63" ht="16.5" customHeight="1">
      <c r="B115" s="18"/>
      <c r="E115" s="234" t="s">
        <v>171</v>
      </c>
      <c r="F115" s="219"/>
      <c r="G115" s="219"/>
      <c r="H115" s="219"/>
      <c r="M115" s="18"/>
    </row>
    <row r="116" spans="2:63" ht="12" customHeight="1">
      <c r="B116" s="18"/>
      <c r="C116" s="25" t="s">
        <v>172</v>
      </c>
      <c r="M116" s="18"/>
    </row>
    <row r="117" spans="2:63" s="1" customFormat="1" ht="16.5" customHeight="1">
      <c r="B117" s="30"/>
      <c r="E117" s="207" t="s">
        <v>3383</v>
      </c>
      <c r="F117" s="236"/>
      <c r="G117" s="236"/>
      <c r="H117" s="236"/>
      <c r="M117" s="30"/>
    </row>
    <row r="118" spans="2:63" s="1" customFormat="1" ht="12" customHeight="1">
      <c r="B118" s="30"/>
      <c r="C118" s="25" t="s">
        <v>3460</v>
      </c>
      <c r="M118" s="30"/>
    </row>
    <row r="119" spans="2:63" s="1" customFormat="1" ht="16.5" customHeight="1">
      <c r="B119" s="30"/>
      <c r="E119" s="195" t="str">
        <f>E13</f>
        <v>2022_4.17.2.2. - Dodávky a montáže ČSOV</v>
      </c>
      <c r="F119" s="236"/>
      <c r="G119" s="236"/>
      <c r="H119" s="236"/>
      <c r="M119" s="30"/>
    </row>
    <row r="120" spans="2:63" s="1" customFormat="1" ht="6.95" customHeight="1">
      <c r="B120" s="30"/>
      <c r="M120" s="30"/>
    </row>
    <row r="121" spans="2:63" s="1" customFormat="1" ht="12" customHeight="1">
      <c r="B121" s="30"/>
      <c r="C121" s="25" t="s">
        <v>21</v>
      </c>
      <c r="F121" s="23" t="str">
        <f>F16</f>
        <v>Česká Lípa</v>
      </c>
      <c r="I121" s="25" t="s">
        <v>23</v>
      </c>
      <c r="J121" s="50" t="str">
        <f>IF(J16="","",J16)</f>
        <v>2. 4. 2025</v>
      </c>
      <c r="M121" s="30"/>
    </row>
    <row r="122" spans="2:63" s="1" customFormat="1" ht="6.95" customHeight="1">
      <c r="B122" s="30"/>
      <c r="M122" s="30"/>
    </row>
    <row r="123" spans="2:63" s="1" customFormat="1" ht="25.7" customHeight="1">
      <c r="B123" s="30"/>
      <c r="C123" s="25" t="s">
        <v>25</v>
      </c>
      <c r="F123" s="23" t="str">
        <f>E19</f>
        <v>Město Česká Lípa</v>
      </c>
      <c r="I123" s="25" t="s">
        <v>32</v>
      </c>
      <c r="J123" s="28" t="str">
        <f>E25</f>
        <v>Vodohospodářský rozvoj a výstavba a.s.</v>
      </c>
      <c r="M123" s="30"/>
    </row>
    <row r="124" spans="2:63" s="1" customFormat="1" ht="15.2" customHeight="1">
      <c r="B124" s="30"/>
      <c r="C124" s="25" t="s">
        <v>30</v>
      </c>
      <c r="F124" s="23" t="str">
        <f>IF(E22="","",E22)</f>
        <v>Vyplň údaj</v>
      </c>
      <c r="I124" s="25" t="s">
        <v>35</v>
      </c>
      <c r="J124" s="28" t="str">
        <f>E28</f>
        <v>Dvořák</v>
      </c>
      <c r="M124" s="30"/>
    </row>
    <row r="125" spans="2:63" s="1" customFormat="1" ht="10.35" customHeight="1">
      <c r="B125" s="30"/>
      <c r="M125" s="30"/>
    </row>
    <row r="126" spans="2:63" s="10" customFormat="1" ht="29.25" customHeight="1">
      <c r="B126" s="119"/>
      <c r="C126" s="120" t="s">
        <v>200</v>
      </c>
      <c r="D126" s="121" t="s">
        <v>63</v>
      </c>
      <c r="E126" s="121" t="s">
        <v>59</v>
      </c>
      <c r="F126" s="121" t="s">
        <v>60</v>
      </c>
      <c r="G126" s="121" t="s">
        <v>201</v>
      </c>
      <c r="H126" s="121" t="s">
        <v>202</v>
      </c>
      <c r="I126" s="121" t="s">
        <v>203</v>
      </c>
      <c r="J126" s="121" t="s">
        <v>204</v>
      </c>
      <c r="K126" s="122" t="s">
        <v>190</v>
      </c>
      <c r="L126" s="123" t="s">
        <v>205</v>
      </c>
      <c r="M126" s="119"/>
      <c r="N126" s="57" t="s">
        <v>1</v>
      </c>
      <c r="O126" s="58" t="s">
        <v>42</v>
      </c>
      <c r="P126" s="58" t="s">
        <v>206</v>
      </c>
      <c r="Q126" s="58" t="s">
        <v>207</v>
      </c>
      <c r="R126" s="58" t="s">
        <v>208</v>
      </c>
      <c r="S126" s="58" t="s">
        <v>209</v>
      </c>
      <c r="T126" s="58" t="s">
        <v>210</v>
      </c>
      <c r="U126" s="58" t="s">
        <v>211</v>
      </c>
      <c r="V126" s="58" t="s">
        <v>212</v>
      </c>
      <c r="W126" s="58" t="s">
        <v>213</v>
      </c>
      <c r="X126" s="59" t="s">
        <v>214</v>
      </c>
    </row>
    <row r="127" spans="2:63" s="1" customFormat="1" ht="22.9" customHeight="1">
      <c r="B127" s="30"/>
      <c r="C127" s="62" t="s">
        <v>215</v>
      </c>
      <c r="K127" s="124">
        <f>BK127</f>
        <v>0</v>
      </c>
      <c r="M127" s="30"/>
      <c r="N127" s="60"/>
      <c r="O127" s="51"/>
      <c r="P127" s="51"/>
      <c r="Q127" s="125">
        <f>Q128+Q246</f>
        <v>0</v>
      </c>
      <c r="R127" s="125">
        <f>R128+R246</f>
        <v>0</v>
      </c>
      <c r="S127" s="51"/>
      <c r="T127" s="126">
        <f>T128+T246</f>
        <v>0</v>
      </c>
      <c r="U127" s="51"/>
      <c r="V127" s="126">
        <f>V128+V246</f>
        <v>34.945790000000009</v>
      </c>
      <c r="W127" s="51"/>
      <c r="X127" s="127">
        <f>X128+X246</f>
        <v>0</v>
      </c>
      <c r="AT127" s="15" t="s">
        <v>79</v>
      </c>
      <c r="AU127" s="15" t="s">
        <v>192</v>
      </c>
      <c r="BK127" s="128">
        <f>BK128+BK246</f>
        <v>0</v>
      </c>
    </row>
    <row r="128" spans="2:63" s="11" customFormat="1" ht="25.9" customHeight="1">
      <c r="B128" s="129"/>
      <c r="D128" s="130" t="s">
        <v>79</v>
      </c>
      <c r="E128" s="131" t="s">
        <v>348</v>
      </c>
      <c r="F128" s="131" t="s">
        <v>349</v>
      </c>
      <c r="I128" s="132"/>
      <c r="J128" s="132"/>
      <c r="K128" s="133">
        <f>BK128</f>
        <v>0</v>
      </c>
      <c r="M128" s="129"/>
      <c r="N128" s="134"/>
      <c r="Q128" s="135">
        <f>Q129</f>
        <v>0</v>
      </c>
      <c r="R128" s="135">
        <f>R129</f>
        <v>0</v>
      </c>
      <c r="T128" s="136">
        <f>T129</f>
        <v>0</v>
      </c>
      <c r="V128" s="136">
        <f>V129</f>
        <v>34.944590000000012</v>
      </c>
      <c r="X128" s="137">
        <f>X129</f>
        <v>0</v>
      </c>
      <c r="AR128" s="130" t="s">
        <v>87</v>
      </c>
      <c r="AT128" s="138" t="s">
        <v>79</v>
      </c>
      <c r="AU128" s="138" t="s">
        <v>80</v>
      </c>
      <c r="AY128" s="130" t="s">
        <v>219</v>
      </c>
      <c r="BK128" s="139">
        <f>BK129</f>
        <v>0</v>
      </c>
    </row>
    <row r="129" spans="2:65" s="11" customFormat="1" ht="22.9" customHeight="1">
      <c r="B129" s="129"/>
      <c r="D129" s="130" t="s">
        <v>79</v>
      </c>
      <c r="E129" s="140" t="s">
        <v>158</v>
      </c>
      <c r="F129" s="140" t="s">
        <v>613</v>
      </c>
      <c r="I129" s="132"/>
      <c r="J129" s="132"/>
      <c r="K129" s="141">
        <f>BK129</f>
        <v>0</v>
      </c>
      <c r="M129" s="129"/>
      <c r="N129" s="134"/>
      <c r="Q129" s="135">
        <f>SUM(Q130:Q245)</f>
        <v>0</v>
      </c>
      <c r="R129" s="135">
        <f>SUM(R130:R245)</f>
        <v>0</v>
      </c>
      <c r="T129" s="136">
        <f>SUM(T130:T245)</f>
        <v>0</v>
      </c>
      <c r="V129" s="136">
        <f>SUM(V130:V245)</f>
        <v>34.944590000000012</v>
      </c>
      <c r="X129" s="137">
        <f>SUM(X130:X245)</f>
        <v>0</v>
      </c>
      <c r="AR129" s="130" t="s">
        <v>87</v>
      </c>
      <c r="AT129" s="138" t="s">
        <v>79</v>
      </c>
      <c r="AU129" s="138" t="s">
        <v>87</v>
      </c>
      <c r="AY129" s="130" t="s">
        <v>219</v>
      </c>
      <c r="BK129" s="139">
        <f>SUM(BK130:BK245)</f>
        <v>0</v>
      </c>
    </row>
    <row r="130" spans="2:65" s="1" customFormat="1" ht="24.2" customHeight="1">
      <c r="B130" s="30"/>
      <c r="C130" s="178" t="s">
        <v>87</v>
      </c>
      <c r="D130" s="178" t="s">
        <v>460</v>
      </c>
      <c r="E130" s="179" t="s">
        <v>3543</v>
      </c>
      <c r="F130" s="180" t="s">
        <v>3544</v>
      </c>
      <c r="G130" s="181" t="s">
        <v>370</v>
      </c>
      <c r="H130" s="182">
        <v>154</v>
      </c>
      <c r="I130" s="183"/>
      <c r="J130" s="184"/>
      <c r="K130" s="185">
        <f>ROUND(P130*H130,2)</f>
        <v>0</v>
      </c>
      <c r="L130" s="184"/>
      <c r="M130" s="186"/>
      <c r="N130" s="187" t="s">
        <v>1</v>
      </c>
      <c r="O130" s="151" t="s">
        <v>43</v>
      </c>
      <c r="P130" s="152">
        <f>I130+J130</f>
        <v>0</v>
      </c>
      <c r="Q130" s="152">
        <f>ROUND(I130*H130,2)</f>
        <v>0</v>
      </c>
      <c r="R130" s="152">
        <f>ROUND(J130*H130,2)</f>
        <v>0</v>
      </c>
      <c r="T130" s="153">
        <f>S130*H130</f>
        <v>0</v>
      </c>
      <c r="U130" s="153">
        <v>0.21</v>
      </c>
      <c r="V130" s="153">
        <f>U130*H130</f>
        <v>32.339999999999996</v>
      </c>
      <c r="W130" s="153">
        <v>0</v>
      </c>
      <c r="X130" s="154">
        <f>W130*H130</f>
        <v>0</v>
      </c>
      <c r="AR130" s="155" t="s">
        <v>93</v>
      </c>
      <c r="AT130" s="155" t="s">
        <v>460</v>
      </c>
      <c r="AU130" s="155" t="s">
        <v>93</v>
      </c>
      <c r="AY130" s="15" t="s">
        <v>219</v>
      </c>
      <c r="BE130" s="156">
        <f>IF(O130="základní",K130,0)</f>
        <v>0</v>
      </c>
      <c r="BF130" s="156">
        <f>IF(O130="snížená",K130,0)</f>
        <v>0</v>
      </c>
      <c r="BG130" s="156">
        <f>IF(O130="zákl. přenesená",K130,0)</f>
        <v>0</v>
      </c>
      <c r="BH130" s="156">
        <f>IF(O130="sníž. přenesená",K130,0)</f>
        <v>0</v>
      </c>
      <c r="BI130" s="156">
        <f>IF(O130="nulová",K130,0)</f>
        <v>0</v>
      </c>
      <c r="BJ130" s="15" t="s">
        <v>87</v>
      </c>
      <c r="BK130" s="156">
        <f>ROUND(P130*H130,2)</f>
        <v>0</v>
      </c>
      <c r="BL130" s="15" t="s">
        <v>87</v>
      </c>
      <c r="BM130" s="155" t="s">
        <v>3545</v>
      </c>
    </row>
    <row r="131" spans="2:65" s="1" customFormat="1" ht="19.5">
      <c r="B131" s="30"/>
      <c r="D131" s="157" t="s">
        <v>226</v>
      </c>
      <c r="F131" s="158" t="s">
        <v>3546</v>
      </c>
      <c r="I131" s="159"/>
      <c r="J131" s="159"/>
      <c r="M131" s="30"/>
      <c r="N131" s="160"/>
      <c r="X131" s="54"/>
      <c r="AT131" s="15" t="s">
        <v>226</v>
      </c>
      <c r="AU131" s="15" t="s">
        <v>93</v>
      </c>
    </row>
    <row r="132" spans="2:65" s="12" customFormat="1" ht="11.25">
      <c r="B132" s="161"/>
      <c r="D132" s="157" t="s">
        <v>303</v>
      </c>
      <c r="E132" s="162" t="s">
        <v>1</v>
      </c>
      <c r="F132" s="163" t="s">
        <v>3547</v>
      </c>
      <c r="H132" s="164">
        <v>154</v>
      </c>
      <c r="I132" s="165"/>
      <c r="J132" s="165"/>
      <c r="M132" s="161"/>
      <c r="N132" s="166"/>
      <c r="X132" s="167"/>
      <c r="AT132" s="162" t="s">
        <v>303</v>
      </c>
      <c r="AU132" s="162" t="s">
        <v>93</v>
      </c>
      <c r="AV132" s="12" t="s">
        <v>93</v>
      </c>
      <c r="AW132" s="12" t="s">
        <v>5</v>
      </c>
      <c r="AX132" s="12" t="s">
        <v>87</v>
      </c>
      <c r="AY132" s="162" t="s">
        <v>219</v>
      </c>
    </row>
    <row r="133" spans="2:65" s="1" customFormat="1" ht="24.2" customHeight="1">
      <c r="B133" s="30"/>
      <c r="C133" s="178" t="s">
        <v>93</v>
      </c>
      <c r="D133" s="178" t="s">
        <v>460</v>
      </c>
      <c r="E133" s="179" t="s">
        <v>3548</v>
      </c>
      <c r="F133" s="180" t="s">
        <v>3549</v>
      </c>
      <c r="G133" s="181" t="s">
        <v>370</v>
      </c>
      <c r="H133" s="182">
        <v>25</v>
      </c>
      <c r="I133" s="183"/>
      <c r="J133" s="184"/>
      <c r="K133" s="185">
        <f>ROUND(P133*H133,2)</f>
        <v>0</v>
      </c>
      <c r="L133" s="184"/>
      <c r="M133" s="186"/>
      <c r="N133" s="187" t="s">
        <v>1</v>
      </c>
      <c r="O133" s="151" t="s">
        <v>43</v>
      </c>
      <c r="P133" s="152">
        <f>I133+J133</f>
        <v>0</v>
      </c>
      <c r="Q133" s="152">
        <f>ROUND(I133*H133,2)</f>
        <v>0</v>
      </c>
      <c r="R133" s="152">
        <f>ROUND(J133*H133,2)</f>
        <v>0</v>
      </c>
      <c r="T133" s="153">
        <f>S133*H133</f>
        <v>0</v>
      </c>
      <c r="U133" s="153">
        <v>0.1</v>
      </c>
      <c r="V133" s="153">
        <f>U133*H133</f>
        <v>2.5</v>
      </c>
      <c r="W133" s="153">
        <v>0</v>
      </c>
      <c r="X133" s="154">
        <f>W133*H133</f>
        <v>0</v>
      </c>
      <c r="AR133" s="155" t="s">
        <v>93</v>
      </c>
      <c r="AT133" s="155" t="s">
        <v>460</v>
      </c>
      <c r="AU133" s="155" t="s">
        <v>93</v>
      </c>
      <c r="AY133" s="15" t="s">
        <v>219</v>
      </c>
      <c r="BE133" s="156">
        <f>IF(O133="základní",K133,0)</f>
        <v>0</v>
      </c>
      <c r="BF133" s="156">
        <f>IF(O133="snížená",K133,0)</f>
        <v>0</v>
      </c>
      <c r="BG133" s="156">
        <f>IF(O133="zákl. přenesená",K133,0)</f>
        <v>0</v>
      </c>
      <c r="BH133" s="156">
        <f>IF(O133="sníž. přenesená",K133,0)</f>
        <v>0</v>
      </c>
      <c r="BI133" s="156">
        <f>IF(O133="nulová",K133,0)</f>
        <v>0</v>
      </c>
      <c r="BJ133" s="15" t="s">
        <v>87</v>
      </c>
      <c r="BK133" s="156">
        <f>ROUND(P133*H133,2)</f>
        <v>0</v>
      </c>
      <c r="BL133" s="15" t="s">
        <v>87</v>
      </c>
      <c r="BM133" s="155" t="s">
        <v>3550</v>
      </c>
    </row>
    <row r="134" spans="2:65" s="1" customFormat="1" ht="19.5">
      <c r="B134" s="30"/>
      <c r="D134" s="157" t="s">
        <v>226</v>
      </c>
      <c r="F134" s="158" t="s">
        <v>3549</v>
      </c>
      <c r="I134" s="159"/>
      <c r="J134" s="159"/>
      <c r="M134" s="30"/>
      <c r="N134" s="160"/>
      <c r="X134" s="54"/>
      <c r="AT134" s="15" t="s">
        <v>226</v>
      </c>
      <c r="AU134" s="15" t="s">
        <v>93</v>
      </c>
    </row>
    <row r="135" spans="2:65" s="12" customFormat="1" ht="11.25">
      <c r="B135" s="161"/>
      <c r="D135" s="157" t="s">
        <v>303</v>
      </c>
      <c r="E135" s="162" t="s">
        <v>1</v>
      </c>
      <c r="F135" s="163" t="s">
        <v>480</v>
      </c>
      <c r="H135" s="164">
        <v>25</v>
      </c>
      <c r="I135" s="165"/>
      <c r="J135" s="165"/>
      <c r="M135" s="161"/>
      <c r="N135" s="166"/>
      <c r="X135" s="167"/>
      <c r="AT135" s="162" t="s">
        <v>303</v>
      </c>
      <c r="AU135" s="162" t="s">
        <v>93</v>
      </c>
      <c r="AV135" s="12" t="s">
        <v>93</v>
      </c>
      <c r="AW135" s="12" t="s">
        <v>5</v>
      </c>
      <c r="AX135" s="12" t="s">
        <v>87</v>
      </c>
      <c r="AY135" s="162" t="s">
        <v>219</v>
      </c>
    </row>
    <row r="136" spans="2:65" s="1" customFormat="1" ht="24.2" customHeight="1">
      <c r="B136" s="30"/>
      <c r="C136" s="178" t="s">
        <v>150</v>
      </c>
      <c r="D136" s="178" t="s">
        <v>460</v>
      </c>
      <c r="E136" s="179" t="s">
        <v>3551</v>
      </c>
      <c r="F136" s="180" t="s">
        <v>3552</v>
      </c>
      <c r="G136" s="181" t="s">
        <v>370</v>
      </c>
      <c r="H136" s="182">
        <v>2</v>
      </c>
      <c r="I136" s="183"/>
      <c r="J136" s="184"/>
      <c r="K136" s="185">
        <f>ROUND(P136*H136,2)</f>
        <v>0</v>
      </c>
      <c r="L136" s="184"/>
      <c r="M136" s="186"/>
      <c r="N136" s="187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1.2E-4</v>
      </c>
      <c r="V136" s="153">
        <f>U136*H136</f>
        <v>2.4000000000000001E-4</v>
      </c>
      <c r="W136" s="153">
        <v>0</v>
      </c>
      <c r="X136" s="154">
        <f>W136*H136</f>
        <v>0</v>
      </c>
      <c r="AR136" s="155" t="s">
        <v>93</v>
      </c>
      <c r="AT136" s="155" t="s">
        <v>460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87</v>
      </c>
      <c r="BM136" s="155" t="s">
        <v>3553</v>
      </c>
    </row>
    <row r="137" spans="2:65" s="1" customFormat="1" ht="11.25">
      <c r="B137" s="30"/>
      <c r="D137" s="157" t="s">
        <v>226</v>
      </c>
      <c r="F137" s="158" t="s">
        <v>3554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2" customFormat="1" ht="11.25">
      <c r="B138" s="161"/>
      <c r="D138" s="157" t="s">
        <v>303</v>
      </c>
      <c r="E138" s="162" t="s">
        <v>1</v>
      </c>
      <c r="F138" s="163" t="s">
        <v>93</v>
      </c>
      <c r="H138" s="164">
        <v>2</v>
      </c>
      <c r="I138" s="165"/>
      <c r="J138" s="165"/>
      <c r="M138" s="161"/>
      <c r="N138" s="166"/>
      <c r="X138" s="167"/>
      <c r="AT138" s="162" t="s">
        <v>303</v>
      </c>
      <c r="AU138" s="162" t="s">
        <v>93</v>
      </c>
      <c r="AV138" s="12" t="s">
        <v>93</v>
      </c>
      <c r="AW138" s="12" t="s">
        <v>5</v>
      </c>
      <c r="AX138" s="12" t="s">
        <v>87</v>
      </c>
      <c r="AY138" s="162" t="s">
        <v>219</v>
      </c>
    </row>
    <row r="139" spans="2:65" s="1" customFormat="1" ht="24.2" customHeight="1">
      <c r="B139" s="30"/>
      <c r="C139" s="178" t="s">
        <v>158</v>
      </c>
      <c r="D139" s="178" t="s">
        <v>460</v>
      </c>
      <c r="E139" s="179" t="s">
        <v>3555</v>
      </c>
      <c r="F139" s="180" t="s">
        <v>3556</v>
      </c>
      <c r="G139" s="181" t="s">
        <v>370</v>
      </c>
      <c r="H139" s="182">
        <v>70</v>
      </c>
      <c r="I139" s="183"/>
      <c r="J139" s="184"/>
      <c r="K139" s="185">
        <f>ROUND(P139*H139,2)</f>
        <v>0</v>
      </c>
      <c r="L139" s="184"/>
      <c r="M139" s="186"/>
      <c r="N139" s="187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5.0000000000000002E-5</v>
      </c>
      <c r="V139" s="153">
        <f>U139*H139</f>
        <v>3.5000000000000001E-3</v>
      </c>
      <c r="W139" s="153">
        <v>0</v>
      </c>
      <c r="X139" s="154">
        <f>W139*H139</f>
        <v>0</v>
      </c>
      <c r="AR139" s="155" t="s">
        <v>93</v>
      </c>
      <c r="AT139" s="155" t="s">
        <v>460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87</v>
      </c>
      <c r="BM139" s="155" t="s">
        <v>3557</v>
      </c>
    </row>
    <row r="140" spans="2:65" s="1" customFormat="1" ht="19.5">
      <c r="B140" s="30"/>
      <c r="D140" s="157" t="s">
        <v>226</v>
      </c>
      <c r="F140" s="158" t="s">
        <v>3556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744</v>
      </c>
      <c r="H141" s="164">
        <v>70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44.25" customHeight="1">
      <c r="B142" s="30"/>
      <c r="C142" s="178" t="s">
        <v>218</v>
      </c>
      <c r="D142" s="178" t="s">
        <v>460</v>
      </c>
      <c r="E142" s="179" t="s">
        <v>3558</v>
      </c>
      <c r="F142" s="180" t="s">
        <v>3559</v>
      </c>
      <c r="G142" s="181" t="s">
        <v>370</v>
      </c>
      <c r="H142" s="182">
        <v>6</v>
      </c>
      <c r="I142" s="183"/>
      <c r="J142" s="184"/>
      <c r="K142" s="185">
        <f>ROUND(P142*H142,2)</f>
        <v>0</v>
      </c>
      <c r="L142" s="184"/>
      <c r="M142" s="186"/>
      <c r="N142" s="187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1.2E-4</v>
      </c>
      <c r="V142" s="153">
        <f>U142*H142</f>
        <v>7.2000000000000005E-4</v>
      </c>
      <c r="W142" s="153">
        <v>0</v>
      </c>
      <c r="X142" s="154">
        <f>W142*H142</f>
        <v>0</v>
      </c>
      <c r="AR142" s="155" t="s">
        <v>93</v>
      </c>
      <c r="AT142" s="155" t="s">
        <v>460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87</v>
      </c>
      <c r="BM142" s="155" t="s">
        <v>3560</v>
      </c>
    </row>
    <row r="143" spans="2:65" s="1" customFormat="1" ht="29.25">
      <c r="B143" s="30"/>
      <c r="D143" s="157" t="s">
        <v>226</v>
      </c>
      <c r="F143" s="158" t="s">
        <v>3559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244</v>
      </c>
      <c r="H144" s="164">
        <v>6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44.25" customHeight="1">
      <c r="B145" s="30"/>
      <c r="C145" s="178" t="s">
        <v>244</v>
      </c>
      <c r="D145" s="178" t="s">
        <v>460</v>
      </c>
      <c r="E145" s="179" t="s">
        <v>3561</v>
      </c>
      <c r="F145" s="180" t="s">
        <v>3562</v>
      </c>
      <c r="G145" s="181" t="s">
        <v>370</v>
      </c>
      <c r="H145" s="182">
        <v>8</v>
      </c>
      <c r="I145" s="183"/>
      <c r="J145" s="184"/>
      <c r="K145" s="185">
        <f>ROUND(P145*H145,2)</f>
        <v>0</v>
      </c>
      <c r="L145" s="184"/>
      <c r="M145" s="186"/>
      <c r="N145" s="187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1.2E-4</v>
      </c>
      <c r="V145" s="153">
        <f>U145*H145</f>
        <v>9.6000000000000002E-4</v>
      </c>
      <c r="W145" s="153">
        <v>0</v>
      </c>
      <c r="X145" s="154">
        <f>W145*H145</f>
        <v>0</v>
      </c>
      <c r="AR145" s="155" t="s">
        <v>93</v>
      </c>
      <c r="AT145" s="155" t="s">
        <v>460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87</v>
      </c>
      <c r="BM145" s="155" t="s">
        <v>3563</v>
      </c>
    </row>
    <row r="146" spans="2:65" s="1" customFormat="1" ht="29.25">
      <c r="B146" s="30"/>
      <c r="D146" s="157" t="s">
        <v>226</v>
      </c>
      <c r="F146" s="158" t="s">
        <v>3562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254</v>
      </c>
      <c r="H147" s="164">
        <v>8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37.9" customHeight="1">
      <c r="B148" s="30"/>
      <c r="C148" s="178" t="s">
        <v>249</v>
      </c>
      <c r="D148" s="178" t="s">
        <v>460</v>
      </c>
      <c r="E148" s="179" t="s">
        <v>3564</v>
      </c>
      <c r="F148" s="180" t="s">
        <v>3565</v>
      </c>
      <c r="G148" s="181" t="s">
        <v>370</v>
      </c>
      <c r="H148" s="182">
        <v>10</v>
      </c>
      <c r="I148" s="183"/>
      <c r="J148" s="184"/>
      <c r="K148" s="185">
        <f>ROUND(P148*H148,2)</f>
        <v>0</v>
      </c>
      <c r="L148" s="184"/>
      <c r="M148" s="186"/>
      <c r="N148" s="187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2.5000000000000001E-4</v>
      </c>
      <c r="V148" s="153">
        <f>U148*H148</f>
        <v>2.5000000000000001E-3</v>
      </c>
      <c r="W148" s="153">
        <v>0</v>
      </c>
      <c r="X148" s="154">
        <f>W148*H148</f>
        <v>0</v>
      </c>
      <c r="AR148" s="155" t="s">
        <v>93</v>
      </c>
      <c r="AT148" s="155" t="s">
        <v>460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87</v>
      </c>
      <c r="BM148" s="155" t="s">
        <v>3566</v>
      </c>
    </row>
    <row r="149" spans="2:65" s="1" customFormat="1" ht="29.25">
      <c r="B149" s="30"/>
      <c r="D149" s="157" t="s">
        <v>226</v>
      </c>
      <c r="F149" s="158" t="s">
        <v>3565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265</v>
      </c>
      <c r="H150" s="164">
        <v>10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37.9" customHeight="1">
      <c r="B151" s="30"/>
      <c r="C151" s="178" t="s">
        <v>254</v>
      </c>
      <c r="D151" s="178" t="s">
        <v>460</v>
      </c>
      <c r="E151" s="179" t="s">
        <v>3567</v>
      </c>
      <c r="F151" s="180" t="s">
        <v>3568</v>
      </c>
      <c r="G151" s="181" t="s">
        <v>370</v>
      </c>
      <c r="H151" s="182">
        <v>7</v>
      </c>
      <c r="I151" s="183"/>
      <c r="J151" s="184"/>
      <c r="K151" s="185">
        <f>ROUND(P151*H151,2)</f>
        <v>0</v>
      </c>
      <c r="L151" s="184"/>
      <c r="M151" s="186"/>
      <c r="N151" s="187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8.0000000000000007E-5</v>
      </c>
      <c r="V151" s="153">
        <f>U151*H151</f>
        <v>5.6000000000000006E-4</v>
      </c>
      <c r="W151" s="153">
        <v>0</v>
      </c>
      <c r="X151" s="154">
        <f>W151*H151</f>
        <v>0</v>
      </c>
      <c r="AR151" s="155" t="s">
        <v>93</v>
      </c>
      <c r="AT151" s="155" t="s">
        <v>460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87</v>
      </c>
      <c r="BM151" s="155" t="s">
        <v>3569</v>
      </c>
    </row>
    <row r="152" spans="2:65" s="1" customFormat="1" ht="29.25">
      <c r="B152" s="30"/>
      <c r="D152" s="157" t="s">
        <v>226</v>
      </c>
      <c r="F152" s="158" t="s">
        <v>3568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249</v>
      </c>
      <c r="H153" s="164">
        <v>7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37.9" customHeight="1">
      <c r="B154" s="30"/>
      <c r="C154" s="178" t="s">
        <v>260</v>
      </c>
      <c r="D154" s="178" t="s">
        <v>460</v>
      </c>
      <c r="E154" s="179" t="s">
        <v>3503</v>
      </c>
      <c r="F154" s="180" t="s">
        <v>3504</v>
      </c>
      <c r="G154" s="181" t="s">
        <v>370</v>
      </c>
      <c r="H154" s="182">
        <v>34</v>
      </c>
      <c r="I154" s="183"/>
      <c r="J154" s="184"/>
      <c r="K154" s="185">
        <f>ROUND(P154*H154,2)</f>
        <v>0</v>
      </c>
      <c r="L154" s="184"/>
      <c r="M154" s="186"/>
      <c r="N154" s="187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6.8999999999999997E-4</v>
      </c>
      <c r="V154" s="153">
        <f>U154*H154</f>
        <v>2.3459999999999998E-2</v>
      </c>
      <c r="W154" s="153">
        <v>0</v>
      </c>
      <c r="X154" s="154">
        <f>W154*H154</f>
        <v>0</v>
      </c>
      <c r="AR154" s="155" t="s">
        <v>93</v>
      </c>
      <c r="AT154" s="155" t="s">
        <v>460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87</v>
      </c>
      <c r="BM154" s="155" t="s">
        <v>3570</v>
      </c>
    </row>
    <row r="155" spans="2:65" s="1" customFormat="1" ht="19.5">
      <c r="B155" s="30"/>
      <c r="D155" s="157" t="s">
        <v>226</v>
      </c>
      <c r="F155" s="158" t="s">
        <v>3504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533</v>
      </c>
      <c r="H156" s="164">
        <v>34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37.9" customHeight="1">
      <c r="B157" s="30"/>
      <c r="C157" s="178" t="s">
        <v>265</v>
      </c>
      <c r="D157" s="178" t="s">
        <v>460</v>
      </c>
      <c r="E157" s="179" t="s">
        <v>3506</v>
      </c>
      <c r="F157" s="180" t="s">
        <v>3507</v>
      </c>
      <c r="G157" s="181" t="s">
        <v>370</v>
      </c>
      <c r="H157" s="182">
        <v>11</v>
      </c>
      <c r="I157" s="183"/>
      <c r="J157" s="184"/>
      <c r="K157" s="185">
        <f>ROUND(P157*H157,2)</f>
        <v>0</v>
      </c>
      <c r="L157" s="184"/>
      <c r="M157" s="186"/>
      <c r="N157" s="187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4.2999999999999999E-4</v>
      </c>
      <c r="V157" s="153">
        <f>U157*H157</f>
        <v>4.7299999999999998E-3</v>
      </c>
      <c r="W157" s="153">
        <v>0</v>
      </c>
      <c r="X157" s="154">
        <f>W157*H157</f>
        <v>0</v>
      </c>
      <c r="AR157" s="155" t="s">
        <v>93</v>
      </c>
      <c r="AT157" s="155" t="s">
        <v>460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87</v>
      </c>
      <c r="BM157" s="155" t="s">
        <v>3571</v>
      </c>
    </row>
    <row r="158" spans="2:65" s="1" customFormat="1" ht="19.5">
      <c r="B158" s="30"/>
      <c r="D158" s="157" t="s">
        <v>226</v>
      </c>
      <c r="F158" s="158" t="s">
        <v>3507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270</v>
      </c>
      <c r="H159" s="164">
        <v>11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78" t="s">
        <v>270</v>
      </c>
      <c r="D160" s="178" t="s">
        <v>460</v>
      </c>
      <c r="E160" s="179" t="s">
        <v>3572</v>
      </c>
      <c r="F160" s="180" t="s">
        <v>3573</v>
      </c>
      <c r="G160" s="181" t="s">
        <v>370</v>
      </c>
      <c r="H160" s="182">
        <v>1</v>
      </c>
      <c r="I160" s="183"/>
      <c r="J160" s="184"/>
      <c r="K160" s="185">
        <f>ROUND(P160*H160,2)</f>
        <v>0</v>
      </c>
      <c r="L160" s="184"/>
      <c r="M160" s="186"/>
      <c r="N160" s="187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3.5E-4</v>
      </c>
      <c r="V160" s="153">
        <f>U160*H160</f>
        <v>3.5E-4</v>
      </c>
      <c r="W160" s="153">
        <v>0</v>
      </c>
      <c r="X160" s="154">
        <f>W160*H160</f>
        <v>0</v>
      </c>
      <c r="AR160" s="155" t="s">
        <v>93</v>
      </c>
      <c r="AT160" s="155" t="s">
        <v>460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87</v>
      </c>
      <c r="BM160" s="155" t="s">
        <v>3574</v>
      </c>
    </row>
    <row r="161" spans="2:65" s="1" customFormat="1" ht="11.25">
      <c r="B161" s="30"/>
      <c r="D161" s="157" t="s">
        <v>226</v>
      </c>
      <c r="F161" s="158" t="s">
        <v>3573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87</v>
      </c>
      <c r="H162" s="164">
        <v>1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33" customHeight="1">
      <c r="B163" s="30"/>
      <c r="C163" s="178" t="s">
        <v>9</v>
      </c>
      <c r="D163" s="178" t="s">
        <v>460</v>
      </c>
      <c r="E163" s="179" t="s">
        <v>3575</v>
      </c>
      <c r="F163" s="180" t="s">
        <v>3576</v>
      </c>
      <c r="G163" s="181" t="s">
        <v>370</v>
      </c>
      <c r="H163" s="182">
        <v>2</v>
      </c>
      <c r="I163" s="183"/>
      <c r="J163" s="184"/>
      <c r="K163" s="185">
        <f>ROUND(P163*H163,2)</f>
        <v>0</v>
      </c>
      <c r="L163" s="184"/>
      <c r="M163" s="186"/>
      <c r="N163" s="187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1.5E-3</v>
      </c>
      <c r="V163" s="153">
        <f>U163*H163</f>
        <v>3.0000000000000001E-3</v>
      </c>
      <c r="W163" s="153">
        <v>0</v>
      </c>
      <c r="X163" s="154">
        <f>W163*H163</f>
        <v>0</v>
      </c>
      <c r="AR163" s="155" t="s">
        <v>93</v>
      </c>
      <c r="AT163" s="155" t="s">
        <v>460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87</v>
      </c>
      <c r="BM163" s="155" t="s">
        <v>3577</v>
      </c>
    </row>
    <row r="164" spans="2:65" s="1" customFormat="1" ht="19.5">
      <c r="B164" s="30"/>
      <c r="D164" s="157" t="s">
        <v>226</v>
      </c>
      <c r="F164" s="158" t="s">
        <v>3576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93</v>
      </c>
      <c r="H165" s="164">
        <v>2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24.2" customHeight="1">
      <c r="B166" s="30"/>
      <c r="C166" s="178" t="s">
        <v>279</v>
      </c>
      <c r="D166" s="178" t="s">
        <v>460</v>
      </c>
      <c r="E166" s="179" t="s">
        <v>3578</v>
      </c>
      <c r="F166" s="180" t="s">
        <v>3579</v>
      </c>
      <c r="G166" s="181" t="s">
        <v>370</v>
      </c>
      <c r="H166" s="182">
        <v>1</v>
      </c>
      <c r="I166" s="183"/>
      <c r="J166" s="184"/>
      <c r="K166" s="185">
        <f>ROUND(P166*H166,2)</f>
        <v>0</v>
      </c>
      <c r="L166" s="184"/>
      <c r="M166" s="186"/>
      <c r="N166" s="187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1E-4</v>
      </c>
      <c r="V166" s="153">
        <f>U166*H166</f>
        <v>1E-4</v>
      </c>
      <c r="W166" s="153">
        <v>0</v>
      </c>
      <c r="X166" s="154">
        <f>W166*H166</f>
        <v>0</v>
      </c>
      <c r="AR166" s="155" t="s">
        <v>93</v>
      </c>
      <c r="AT166" s="155" t="s">
        <v>460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87</v>
      </c>
      <c r="BM166" s="155" t="s">
        <v>3580</v>
      </c>
    </row>
    <row r="167" spans="2:65" s="1" customFormat="1" ht="19.5">
      <c r="B167" s="30"/>
      <c r="D167" s="157" t="s">
        <v>226</v>
      </c>
      <c r="F167" s="158" t="s">
        <v>3579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87</v>
      </c>
      <c r="H168" s="164">
        <v>1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87</v>
      </c>
      <c r="AY168" s="162" t="s">
        <v>219</v>
      </c>
    </row>
    <row r="169" spans="2:65" s="1" customFormat="1" ht="24.2" customHeight="1">
      <c r="B169" s="30"/>
      <c r="C169" s="178" t="s">
        <v>284</v>
      </c>
      <c r="D169" s="178" t="s">
        <v>460</v>
      </c>
      <c r="E169" s="179" t="s">
        <v>3581</v>
      </c>
      <c r="F169" s="180" t="s">
        <v>3582</v>
      </c>
      <c r="G169" s="181" t="s">
        <v>467</v>
      </c>
      <c r="H169" s="182">
        <v>1</v>
      </c>
      <c r="I169" s="183"/>
      <c r="J169" s="184"/>
      <c r="K169" s="185">
        <f>ROUND(P169*H169,2)</f>
        <v>0</v>
      </c>
      <c r="L169" s="184"/>
      <c r="M169" s="186"/>
      <c r="N169" s="187" t="s">
        <v>1</v>
      </c>
      <c r="O169" s="151" t="s">
        <v>43</v>
      </c>
      <c r="P169" s="152">
        <f>I169+J169</f>
        <v>0</v>
      </c>
      <c r="Q169" s="152">
        <f>ROUND(I169*H169,2)</f>
        <v>0</v>
      </c>
      <c r="R169" s="152">
        <f>ROUND(J169*H169,2)</f>
        <v>0</v>
      </c>
      <c r="T169" s="153">
        <f>S169*H169</f>
        <v>0</v>
      </c>
      <c r="U169" s="153">
        <v>5.0000000000000001E-3</v>
      </c>
      <c r="V169" s="153">
        <f>U169*H169</f>
        <v>5.0000000000000001E-3</v>
      </c>
      <c r="W169" s="153">
        <v>0</v>
      </c>
      <c r="X169" s="154">
        <f>W169*H169</f>
        <v>0</v>
      </c>
      <c r="AR169" s="155" t="s">
        <v>520</v>
      </c>
      <c r="AT169" s="155" t="s">
        <v>460</v>
      </c>
      <c r="AU169" s="155" t="s">
        <v>93</v>
      </c>
      <c r="AY169" s="15" t="s">
        <v>219</v>
      </c>
      <c r="BE169" s="156">
        <f>IF(O169="základní",K169,0)</f>
        <v>0</v>
      </c>
      <c r="BF169" s="156">
        <f>IF(O169="snížená",K169,0)</f>
        <v>0</v>
      </c>
      <c r="BG169" s="156">
        <f>IF(O169="zákl. přenesená",K169,0)</f>
        <v>0</v>
      </c>
      <c r="BH169" s="156">
        <f>IF(O169="sníž. přenesená",K169,0)</f>
        <v>0</v>
      </c>
      <c r="BI169" s="156">
        <f>IF(O169="nulová",K169,0)</f>
        <v>0</v>
      </c>
      <c r="BJ169" s="15" t="s">
        <v>87</v>
      </c>
      <c r="BK169" s="156">
        <f>ROUND(P169*H169,2)</f>
        <v>0</v>
      </c>
      <c r="BL169" s="15" t="s">
        <v>298</v>
      </c>
      <c r="BM169" s="155" t="s">
        <v>3583</v>
      </c>
    </row>
    <row r="170" spans="2:65" s="1" customFormat="1" ht="19.5">
      <c r="B170" s="30"/>
      <c r="D170" s="157" t="s">
        <v>226</v>
      </c>
      <c r="F170" s="158" t="s">
        <v>3582</v>
      </c>
      <c r="I170" s="159"/>
      <c r="J170" s="159"/>
      <c r="M170" s="30"/>
      <c r="N170" s="160"/>
      <c r="X170" s="54"/>
      <c r="AT170" s="15" t="s">
        <v>226</v>
      </c>
      <c r="AU170" s="15" t="s">
        <v>93</v>
      </c>
    </row>
    <row r="171" spans="2:65" s="12" customFormat="1" ht="11.25">
      <c r="B171" s="161"/>
      <c r="D171" s="157" t="s">
        <v>303</v>
      </c>
      <c r="E171" s="162" t="s">
        <v>1</v>
      </c>
      <c r="F171" s="163" t="s">
        <v>87</v>
      </c>
      <c r="H171" s="164">
        <v>1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87</v>
      </c>
      <c r="AY171" s="162" t="s">
        <v>219</v>
      </c>
    </row>
    <row r="172" spans="2:65" s="1" customFormat="1" ht="24.2" customHeight="1">
      <c r="B172" s="30"/>
      <c r="C172" s="178" t="s">
        <v>291</v>
      </c>
      <c r="D172" s="178" t="s">
        <v>460</v>
      </c>
      <c r="E172" s="179" t="s">
        <v>3584</v>
      </c>
      <c r="F172" s="180" t="s">
        <v>3585</v>
      </c>
      <c r="G172" s="181" t="s">
        <v>467</v>
      </c>
      <c r="H172" s="182">
        <v>1</v>
      </c>
      <c r="I172" s="183"/>
      <c r="J172" s="184"/>
      <c r="K172" s="185">
        <f>ROUND(P172*H172,2)</f>
        <v>0</v>
      </c>
      <c r="L172" s="184"/>
      <c r="M172" s="186"/>
      <c r="N172" s="187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5.0000000000000001E-3</v>
      </c>
      <c r="V172" s="153">
        <f>U172*H172</f>
        <v>5.0000000000000001E-3</v>
      </c>
      <c r="W172" s="153">
        <v>0</v>
      </c>
      <c r="X172" s="154">
        <f>W172*H172</f>
        <v>0</v>
      </c>
      <c r="AR172" s="155" t="s">
        <v>520</v>
      </c>
      <c r="AT172" s="155" t="s">
        <v>460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298</v>
      </c>
      <c r="BM172" s="155" t="s">
        <v>3586</v>
      </c>
    </row>
    <row r="173" spans="2:65" s="1" customFormat="1" ht="11.25">
      <c r="B173" s="30"/>
      <c r="D173" s="157" t="s">
        <v>226</v>
      </c>
      <c r="F173" s="158" t="s">
        <v>3585</v>
      </c>
      <c r="I173" s="159"/>
      <c r="J173" s="159"/>
      <c r="M173" s="30"/>
      <c r="N173" s="160"/>
      <c r="X173" s="54"/>
      <c r="AT173" s="15" t="s">
        <v>226</v>
      </c>
      <c r="AU173" s="15" t="s">
        <v>93</v>
      </c>
    </row>
    <row r="174" spans="2:65" s="12" customFormat="1" ht="11.25">
      <c r="B174" s="161"/>
      <c r="D174" s="157" t="s">
        <v>303</v>
      </c>
      <c r="E174" s="162" t="s">
        <v>1</v>
      </c>
      <c r="F174" s="163" t="s">
        <v>87</v>
      </c>
      <c r="H174" s="164">
        <v>1</v>
      </c>
      <c r="I174" s="165"/>
      <c r="J174" s="165"/>
      <c r="M174" s="161"/>
      <c r="N174" s="166"/>
      <c r="X174" s="167"/>
      <c r="AT174" s="162" t="s">
        <v>303</v>
      </c>
      <c r="AU174" s="162" t="s">
        <v>93</v>
      </c>
      <c r="AV174" s="12" t="s">
        <v>93</v>
      </c>
      <c r="AW174" s="12" t="s">
        <v>5</v>
      </c>
      <c r="AX174" s="12" t="s">
        <v>87</v>
      </c>
      <c r="AY174" s="162" t="s">
        <v>219</v>
      </c>
    </row>
    <row r="175" spans="2:65" s="1" customFormat="1" ht="37.9" customHeight="1">
      <c r="B175" s="30"/>
      <c r="C175" s="178" t="s">
        <v>298</v>
      </c>
      <c r="D175" s="178" t="s">
        <v>460</v>
      </c>
      <c r="E175" s="179" t="s">
        <v>3587</v>
      </c>
      <c r="F175" s="180" t="s">
        <v>3588</v>
      </c>
      <c r="G175" s="181" t="s">
        <v>467</v>
      </c>
      <c r="H175" s="182">
        <v>1</v>
      </c>
      <c r="I175" s="183"/>
      <c r="J175" s="184"/>
      <c r="K175" s="185">
        <f>ROUND(P175*H175,2)</f>
        <v>0</v>
      </c>
      <c r="L175" s="184"/>
      <c r="M175" s="186"/>
      <c r="N175" s="187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2.9000000000000001E-2</v>
      </c>
      <c r="V175" s="153">
        <f>U175*H175</f>
        <v>2.9000000000000001E-2</v>
      </c>
      <c r="W175" s="153">
        <v>0</v>
      </c>
      <c r="X175" s="154">
        <f>W175*H175</f>
        <v>0</v>
      </c>
      <c r="AR175" s="155" t="s">
        <v>93</v>
      </c>
      <c r="AT175" s="155" t="s">
        <v>460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87</v>
      </c>
      <c r="BM175" s="155" t="s">
        <v>3589</v>
      </c>
    </row>
    <row r="176" spans="2:65" s="1" customFormat="1" ht="19.5">
      <c r="B176" s="30"/>
      <c r="D176" s="157" t="s">
        <v>226</v>
      </c>
      <c r="F176" s="158" t="s">
        <v>3588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87</v>
      </c>
      <c r="H177" s="164">
        <v>1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87</v>
      </c>
      <c r="AY177" s="162" t="s">
        <v>219</v>
      </c>
    </row>
    <row r="178" spans="2:65" s="1" customFormat="1" ht="37.9" customHeight="1">
      <c r="B178" s="30"/>
      <c r="C178" s="178" t="s">
        <v>306</v>
      </c>
      <c r="D178" s="178" t="s">
        <v>460</v>
      </c>
      <c r="E178" s="179" t="s">
        <v>3590</v>
      </c>
      <c r="F178" s="180" t="s">
        <v>3591</v>
      </c>
      <c r="G178" s="181" t="s">
        <v>467</v>
      </c>
      <c r="H178" s="182">
        <v>1</v>
      </c>
      <c r="I178" s="183"/>
      <c r="J178" s="184"/>
      <c r="K178" s="185">
        <f>ROUND(P178*H178,2)</f>
        <v>0</v>
      </c>
      <c r="L178" s="184"/>
      <c r="M178" s="186"/>
      <c r="N178" s="187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5.0000000000000001E-4</v>
      </c>
      <c r="V178" s="153">
        <f>U178*H178</f>
        <v>5.0000000000000001E-4</v>
      </c>
      <c r="W178" s="153">
        <v>0</v>
      </c>
      <c r="X178" s="154">
        <f>W178*H178</f>
        <v>0</v>
      </c>
      <c r="AR178" s="155" t="s">
        <v>93</v>
      </c>
      <c r="AT178" s="155" t="s">
        <v>460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87</v>
      </c>
      <c r="BM178" s="155" t="s">
        <v>3592</v>
      </c>
    </row>
    <row r="179" spans="2:65" s="1" customFormat="1" ht="19.5">
      <c r="B179" s="30"/>
      <c r="D179" s="157" t="s">
        <v>226</v>
      </c>
      <c r="F179" s="158" t="s">
        <v>3591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11.25">
      <c r="B180" s="161"/>
      <c r="D180" s="157" t="s">
        <v>303</v>
      </c>
      <c r="E180" s="162" t="s">
        <v>1</v>
      </c>
      <c r="F180" s="163" t="s">
        <v>87</v>
      </c>
      <c r="H180" s="164">
        <v>1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87</v>
      </c>
      <c r="AY180" s="162" t="s">
        <v>219</v>
      </c>
    </row>
    <row r="181" spans="2:65" s="1" customFormat="1" ht="37.9" customHeight="1">
      <c r="B181" s="30"/>
      <c r="C181" s="178" t="s">
        <v>313</v>
      </c>
      <c r="D181" s="178" t="s">
        <v>460</v>
      </c>
      <c r="E181" s="179" t="s">
        <v>3593</v>
      </c>
      <c r="F181" s="180" t="s">
        <v>3594</v>
      </c>
      <c r="G181" s="181" t="s">
        <v>467</v>
      </c>
      <c r="H181" s="182">
        <v>1</v>
      </c>
      <c r="I181" s="183"/>
      <c r="J181" s="184"/>
      <c r="K181" s="185">
        <f>ROUND(P181*H181,2)</f>
        <v>0</v>
      </c>
      <c r="L181" s="184"/>
      <c r="M181" s="186"/>
      <c r="N181" s="187" t="s">
        <v>1</v>
      </c>
      <c r="O181" s="151" t="s">
        <v>43</v>
      </c>
      <c r="P181" s="152">
        <f>I181+J181</f>
        <v>0</v>
      </c>
      <c r="Q181" s="152">
        <f>ROUND(I181*H181,2)</f>
        <v>0</v>
      </c>
      <c r="R181" s="152">
        <f>ROUND(J181*H181,2)</f>
        <v>0</v>
      </c>
      <c r="T181" s="153">
        <f>S181*H181</f>
        <v>0</v>
      </c>
      <c r="U181" s="153">
        <v>4.2999999999999999E-4</v>
      </c>
      <c r="V181" s="153">
        <f>U181*H181</f>
        <v>4.2999999999999999E-4</v>
      </c>
      <c r="W181" s="153">
        <v>0</v>
      </c>
      <c r="X181" s="154">
        <f>W181*H181</f>
        <v>0</v>
      </c>
      <c r="AR181" s="155" t="s">
        <v>93</v>
      </c>
      <c r="AT181" s="155" t="s">
        <v>460</v>
      </c>
      <c r="AU181" s="155" t="s">
        <v>93</v>
      </c>
      <c r="AY181" s="15" t="s">
        <v>219</v>
      </c>
      <c r="BE181" s="156">
        <f>IF(O181="základní",K181,0)</f>
        <v>0</v>
      </c>
      <c r="BF181" s="156">
        <f>IF(O181="snížená",K181,0)</f>
        <v>0</v>
      </c>
      <c r="BG181" s="156">
        <f>IF(O181="zákl. přenesená",K181,0)</f>
        <v>0</v>
      </c>
      <c r="BH181" s="156">
        <f>IF(O181="sníž. přenesená",K181,0)</f>
        <v>0</v>
      </c>
      <c r="BI181" s="156">
        <f>IF(O181="nulová",K181,0)</f>
        <v>0</v>
      </c>
      <c r="BJ181" s="15" t="s">
        <v>87</v>
      </c>
      <c r="BK181" s="156">
        <f>ROUND(P181*H181,2)</f>
        <v>0</v>
      </c>
      <c r="BL181" s="15" t="s">
        <v>87</v>
      </c>
      <c r="BM181" s="155" t="s">
        <v>3595</v>
      </c>
    </row>
    <row r="182" spans="2:65" s="1" customFormat="1" ht="19.5">
      <c r="B182" s="30"/>
      <c r="D182" s="157" t="s">
        <v>226</v>
      </c>
      <c r="F182" s="158" t="s">
        <v>3594</v>
      </c>
      <c r="I182" s="159"/>
      <c r="J182" s="159"/>
      <c r="M182" s="30"/>
      <c r="N182" s="160"/>
      <c r="X182" s="54"/>
      <c r="AT182" s="15" t="s">
        <v>226</v>
      </c>
      <c r="AU182" s="15" t="s">
        <v>93</v>
      </c>
    </row>
    <row r="183" spans="2:65" s="12" customFormat="1" ht="11.25">
      <c r="B183" s="161"/>
      <c r="D183" s="157" t="s">
        <v>303</v>
      </c>
      <c r="E183" s="162" t="s">
        <v>1</v>
      </c>
      <c r="F183" s="163" t="s">
        <v>87</v>
      </c>
      <c r="H183" s="164">
        <v>1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87</v>
      </c>
      <c r="AY183" s="162" t="s">
        <v>219</v>
      </c>
    </row>
    <row r="184" spans="2:65" s="1" customFormat="1" ht="24.2" customHeight="1">
      <c r="B184" s="30"/>
      <c r="C184" s="178" t="s">
        <v>318</v>
      </c>
      <c r="D184" s="178" t="s">
        <v>460</v>
      </c>
      <c r="E184" s="179" t="s">
        <v>3596</v>
      </c>
      <c r="F184" s="180" t="s">
        <v>3597</v>
      </c>
      <c r="G184" s="181" t="s">
        <v>467</v>
      </c>
      <c r="H184" s="182">
        <v>1</v>
      </c>
      <c r="I184" s="183"/>
      <c r="J184" s="184"/>
      <c r="K184" s="185">
        <f>ROUND(P184*H184,2)</f>
        <v>0</v>
      </c>
      <c r="L184" s="184"/>
      <c r="M184" s="186"/>
      <c r="N184" s="187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4.0000000000000002E-4</v>
      </c>
      <c r="V184" s="153">
        <f>U184*H184</f>
        <v>4.0000000000000002E-4</v>
      </c>
      <c r="W184" s="153">
        <v>0</v>
      </c>
      <c r="X184" s="154">
        <f>W184*H184</f>
        <v>0</v>
      </c>
      <c r="AR184" s="155" t="s">
        <v>93</v>
      </c>
      <c r="AT184" s="155" t="s">
        <v>460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87</v>
      </c>
      <c r="BM184" s="155" t="s">
        <v>3598</v>
      </c>
    </row>
    <row r="185" spans="2:65" s="1" customFormat="1" ht="19.5">
      <c r="B185" s="30"/>
      <c r="D185" s="157" t="s">
        <v>226</v>
      </c>
      <c r="F185" s="158" t="s">
        <v>3597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2" customFormat="1" ht="11.25">
      <c r="B186" s="161"/>
      <c r="D186" s="157" t="s">
        <v>303</v>
      </c>
      <c r="E186" s="162" t="s">
        <v>1</v>
      </c>
      <c r="F186" s="163" t="s">
        <v>87</v>
      </c>
      <c r="H186" s="164">
        <v>1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87</v>
      </c>
      <c r="AY186" s="162" t="s">
        <v>219</v>
      </c>
    </row>
    <row r="187" spans="2:65" s="1" customFormat="1" ht="37.9" customHeight="1">
      <c r="B187" s="30"/>
      <c r="C187" s="178" t="s">
        <v>323</v>
      </c>
      <c r="D187" s="178" t="s">
        <v>460</v>
      </c>
      <c r="E187" s="179" t="s">
        <v>3599</v>
      </c>
      <c r="F187" s="180" t="s">
        <v>3600</v>
      </c>
      <c r="G187" s="181" t="s">
        <v>467</v>
      </c>
      <c r="H187" s="182">
        <v>1</v>
      </c>
      <c r="I187" s="183"/>
      <c r="J187" s="184"/>
      <c r="K187" s="185">
        <f>ROUND(P187*H187,2)</f>
        <v>0</v>
      </c>
      <c r="L187" s="184"/>
      <c r="M187" s="186"/>
      <c r="N187" s="187" t="s">
        <v>1</v>
      </c>
      <c r="O187" s="151" t="s">
        <v>43</v>
      </c>
      <c r="P187" s="152">
        <f>I187+J187</f>
        <v>0</v>
      </c>
      <c r="Q187" s="152">
        <f>ROUND(I187*H187,2)</f>
        <v>0</v>
      </c>
      <c r="R187" s="152">
        <f>ROUND(J187*H187,2)</f>
        <v>0</v>
      </c>
      <c r="T187" s="153">
        <f>S187*H187</f>
        <v>0</v>
      </c>
      <c r="U187" s="153">
        <v>1.2999999999999999E-4</v>
      </c>
      <c r="V187" s="153">
        <f>U187*H187</f>
        <v>1.2999999999999999E-4</v>
      </c>
      <c r="W187" s="153">
        <v>0</v>
      </c>
      <c r="X187" s="154">
        <f>W187*H187</f>
        <v>0</v>
      </c>
      <c r="AR187" s="155" t="s">
        <v>93</v>
      </c>
      <c r="AT187" s="155" t="s">
        <v>460</v>
      </c>
      <c r="AU187" s="155" t="s">
        <v>93</v>
      </c>
      <c r="AY187" s="15" t="s">
        <v>219</v>
      </c>
      <c r="BE187" s="156">
        <f>IF(O187="základní",K187,0)</f>
        <v>0</v>
      </c>
      <c r="BF187" s="156">
        <f>IF(O187="snížená",K187,0)</f>
        <v>0</v>
      </c>
      <c r="BG187" s="156">
        <f>IF(O187="zákl. přenesená",K187,0)</f>
        <v>0</v>
      </c>
      <c r="BH187" s="156">
        <f>IF(O187="sníž. přenesená",K187,0)</f>
        <v>0</v>
      </c>
      <c r="BI187" s="156">
        <f>IF(O187="nulová",K187,0)</f>
        <v>0</v>
      </c>
      <c r="BJ187" s="15" t="s">
        <v>87</v>
      </c>
      <c r="BK187" s="156">
        <f>ROUND(P187*H187,2)</f>
        <v>0</v>
      </c>
      <c r="BL187" s="15" t="s">
        <v>87</v>
      </c>
      <c r="BM187" s="155" t="s">
        <v>3601</v>
      </c>
    </row>
    <row r="188" spans="2:65" s="1" customFormat="1" ht="19.5">
      <c r="B188" s="30"/>
      <c r="D188" s="157" t="s">
        <v>226</v>
      </c>
      <c r="F188" s="158" t="s">
        <v>3602</v>
      </c>
      <c r="I188" s="159"/>
      <c r="J188" s="159"/>
      <c r="M188" s="30"/>
      <c r="N188" s="160"/>
      <c r="X188" s="54"/>
      <c r="AT188" s="15" t="s">
        <v>226</v>
      </c>
      <c r="AU188" s="15" t="s">
        <v>93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87</v>
      </c>
      <c r="H189" s="164">
        <v>1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87</v>
      </c>
      <c r="AY189" s="162" t="s">
        <v>219</v>
      </c>
    </row>
    <row r="190" spans="2:65" s="1" customFormat="1" ht="55.5" customHeight="1">
      <c r="B190" s="30"/>
      <c r="C190" s="178" t="s">
        <v>8</v>
      </c>
      <c r="D190" s="178" t="s">
        <v>460</v>
      </c>
      <c r="E190" s="179" t="s">
        <v>3603</v>
      </c>
      <c r="F190" s="180" t="s">
        <v>3604</v>
      </c>
      <c r="G190" s="181" t="s">
        <v>467</v>
      </c>
      <c r="H190" s="182">
        <v>2</v>
      </c>
      <c r="I190" s="183"/>
      <c r="J190" s="184"/>
      <c r="K190" s="185">
        <f>ROUND(P190*H190,2)</f>
        <v>0</v>
      </c>
      <c r="L190" s="184"/>
      <c r="M190" s="186"/>
      <c r="N190" s="187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2.4000000000000001E-4</v>
      </c>
      <c r="V190" s="153">
        <f>U190*H190</f>
        <v>4.8000000000000001E-4</v>
      </c>
      <c r="W190" s="153">
        <v>0</v>
      </c>
      <c r="X190" s="154">
        <f>W190*H190</f>
        <v>0</v>
      </c>
      <c r="AR190" s="155" t="s">
        <v>93</v>
      </c>
      <c r="AT190" s="155" t="s">
        <v>460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87</v>
      </c>
      <c r="BM190" s="155" t="s">
        <v>3605</v>
      </c>
    </row>
    <row r="191" spans="2:65" s="1" customFormat="1" ht="39">
      <c r="B191" s="30"/>
      <c r="D191" s="157" t="s">
        <v>226</v>
      </c>
      <c r="F191" s="158" t="s">
        <v>3604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11.25">
      <c r="B192" s="161"/>
      <c r="D192" s="157" t="s">
        <v>303</v>
      </c>
      <c r="E192" s="162" t="s">
        <v>1</v>
      </c>
      <c r="F192" s="163" t="s">
        <v>93</v>
      </c>
      <c r="H192" s="164">
        <v>2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87</v>
      </c>
      <c r="AY192" s="162" t="s">
        <v>219</v>
      </c>
    </row>
    <row r="193" spans="2:65" s="1" customFormat="1" ht="37.9" customHeight="1">
      <c r="B193" s="30"/>
      <c r="C193" s="178" t="s">
        <v>464</v>
      </c>
      <c r="D193" s="178" t="s">
        <v>460</v>
      </c>
      <c r="E193" s="179" t="s">
        <v>3606</v>
      </c>
      <c r="F193" s="180" t="s">
        <v>3607</v>
      </c>
      <c r="G193" s="181" t="s">
        <v>467</v>
      </c>
      <c r="H193" s="182">
        <v>2</v>
      </c>
      <c r="I193" s="183"/>
      <c r="J193" s="184"/>
      <c r="K193" s="185">
        <f>ROUND(P193*H193,2)</f>
        <v>0</v>
      </c>
      <c r="L193" s="184"/>
      <c r="M193" s="186"/>
      <c r="N193" s="187" t="s">
        <v>1</v>
      </c>
      <c r="O193" s="151" t="s">
        <v>43</v>
      </c>
      <c r="P193" s="152">
        <f>I193+J193</f>
        <v>0</v>
      </c>
      <c r="Q193" s="152">
        <f>ROUND(I193*H193,2)</f>
        <v>0</v>
      </c>
      <c r="R193" s="152">
        <f>ROUND(J193*H193,2)</f>
        <v>0</v>
      </c>
      <c r="T193" s="153">
        <f>S193*H193</f>
        <v>0</v>
      </c>
      <c r="U193" s="153">
        <v>2.4000000000000001E-4</v>
      </c>
      <c r="V193" s="153">
        <f>U193*H193</f>
        <v>4.8000000000000001E-4</v>
      </c>
      <c r="W193" s="153">
        <v>0</v>
      </c>
      <c r="X193" s="154">
        <f>W193*H193</f>
        <v>0</v>
      </c>
      <c r="AR193" s="155" t="s">
        <v>93</v>
      </c>
      <c r="AT193" s="155" t="s">
        <v>460</v>
      </c>
      <c r="AU193" s="155" t="s">
        <v>93</v>
      </c>
      <c r="AY193" s="15" t="s">
        <v>219</v>
      </c>
      <c r="BE193" s="156">
        <f>IF(O193="základní",K193,0)</f>
        <v>0</v>
      </c>
      <c r="BF193" s="156">
        <f>IF(O193="snížená",K193,0)</f>
        <v>0</v>
      </c>
      <c r="BG193" s="156">
        <f>IF(O193="zákl. přenesená",K193,0)</f>
        <v>0</v>
      </c>
      <c r="BH193" s="156">
        <f>IF(O193="sníž. přenesená",K193,0)</f>
        <v>0</v>
      </c>
      <c r="BI193" s="156">
        <f>IF(O193="nulová",K193,0)</f>
        <v>0</v>
      </c>
      <c r="BJ193" s="15" t="s">
        <v>87</v>
      </c>
      <c r="BK193" s="156">
        <f>ROUND(P193*H193,2)</f>
        <v>0</v>
      </c>
      <c r="BL193" s="15" t="s">
        <v>87</v>
      </c>
      <c r="BM193" s="155" t="s">
        <v>3608</v>
      </c>
    </row>
    <row r="194" spans="2:65" s="1" customFormat="1" ht="19.5">
      <c r="B194" s="30"/>
      <c r="D194" s="157" t="s">
        <v>226</v>
      </c>
      <c r="F194" s="158" t="s">
        <v>3607</v>
      </c>
      <c r="I194" s="159"/>
      <c r="J194" s="159"/>
      <c r="M194" s="30"/>
      <c r="N194" s="160"/>
      <c r="X194" s="54"/>
      <c r="AT194" s="15" t="s">
        <v>226</v>
      </c>
      <c r="AU194" s="15" t="s">
        <v>93</v>
      </c>
    </row>
    <row r="195" spans="2:65" s="12" customFormat="1" ht="11.25">
      <c r="B195" s="161"/>
      <c r="D195" s="157" t="s">
        <v>303</v>
      </c>
      <c r="E195" s="162" t="s">
        <v>1</v>
      </c>
      <c r="F195" s="163" t="s">
        <v>93</v>
      </c>
      <c r="H195" s="164">
        <v>2</v>
      </c>
      <c r="I195" s="165"/>
      <c r="J195" s="165"/>
      <c r="M195" s="161"/>
      <c r="N195" s="166"/>
      <c r="X195" s="167"/>
      <c r="AT195" s="162" t="s">
        <v>303</v>
      </c>
      <c r="AU195" s="162" t="s">
        <v>93</v>
      </c>
      <c r="AV195" s="12" t="s">
        <v>93</v>
      </c>
      <c r="AW195" s="12" t="s">
        <v>5</v>
      </c>
      <c r="AX195" s="12" t="s">
        <v>87</v>
      </c>
      <c r="AY195" s="162" t="s">
        <v>219</v>
      </c>
    </row>
    <row r="196" spans="2:65" s="1" customFormat="1" ht="37.9" customHeight="1">
      <c r="B196" s="30"/>
      <c r="C196" s="178" t="s">
        <v>470</v>
      </c>
      <c r="D196" s="178" t="s">
        <v>460</v>
      </c>
      <c r="E196" s="179" t="s">
        <v>3609</v>
      </c>
      <c r="F196" s="180" t="s">
        <v>3610</v>
      </c>
      <c r="G196" s="181" t="s">
        <v>467</v>
      </c>
      <c r="H196" s="182">
        <v>1</v>
      </c>
      <c r="I196" s="183"/>
      <c r="J196" s="184"/>
      <c r="K196" s="185">
        <f>ROUND(P196*H196,2)</f>
        <v>0</v>
      </c>
      <c r="L196" s="184"/>
      <c r="M196" s="186"/>
      <c r="N196" s="187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2.4000000000000001E-4</v>
      </c>
      <c r="V196" s="153">
        <f>U196*H196</f>
        <v>2.4000000000000001E-4</v>
      </c>
      <c r="W196" s="153">
        <v>0</v>
      </c>
      <c r="X196" s="154">
        <f>W196*H196</f>
        <v>0</v>
      </c>
      <c r="AR196" s="155" t="s">
        <v>93</v>
      </c>
      <c r="AT196" s="155" t="s">
        <v>460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87</v>
      </c>
      <c r="BM196" s="155" t="s">
        <v>3611</v>
      </c>
    </row>
    <row r="197" spans="2:65" s="1" customFormat="1" ht="29.25">
      <c r="B197" s="30"/>
      <c r="D197" s="157" t="s">
        <v>226</v>
      </c>
      <c r="F197" s="158" t="s">
        <v>3610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11.25">
      <c r="B198" s="161"/>
      <c r="D198" s="157" t="s">
        <v>303</v>
      </c>
      <c r="E198" s="162" t="s">
        <v>1</v>
      </c>
      <c r="F198" s="163" t="s">
        <v>87</v>
      </c>
      <c r="H198" s="164">
        <v>1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87</v>
      </c>
      <c r="AY198" s="162" t="s">
        <v>219</v>
      </c>
    </row>
    <row r="199" spans="2:65" s="1" customFormat="1" ht="37.9" customHeight="1">
      <c r="B199" s="30"/>
      <c r="C199" s="178" t="s">
        <v>474</v>
      </c>
      <c r="D199" s="178" t="s">
        <v>460</v>
      </c>
      <c r="E199" s="179" t="s">
        <v>3612</v>
      </c>
      <c r="F199" s="180" t="s">
        <v>3613</v>
      </c>
      <c r="G199" s="181" t="s">
        <v>467</v>
      </c>
      <c r="H199" s="182">
        <v>2</v>
      </c>
      <c r="I199" s="183"/>
      <c r="J199" s="184"/>
      <c r="K199" s="185">
        <f>ROUND(P199*H199,2)</f>
        <v>0</v>
      </c>
      <c r="L199" s="184"/>
      <c r="M199" s="186"/>
      <c r="N199" s="187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2.4000000000000001E-4</v>
      </c>
      <c r="V199" s="153">
        <f>U199*H199</f>
        <v>4.8000000000000001E-4</v>
      </c>
      <c r="W199" s="153">
        <v>0</v>
      </c>
      <c r="X199" s="154">
        <f>W199*H199</f>
        <v>0</v>
      </c>
      <c r="AR199" s="155" t="s">
        <v>93</v>
      </c>
      <c r="AT199" s="155" t="s">
        <v>460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87</v>
      </c>
      <c r="BM199" s="155" t="s">
        <v>3614</v>
      </c>
    </row>
    <row r="200" spans="2:65" s="1" customFormat="1" ht="19.5">
      <c r="B200" s="30"/>
      <c r="D200" s="157" t="s">
        <v>226</v>
      </c>
      <c r="F200" s="158" t="s">
        <v>3613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11.25">
      <c r="B201" s="161"/>
      <c r="D201" s="157" t="s">
        <v>303</v>
      </c>
      <c r="E201" s="162" t="s">
        <v>1</v>
      </c>
      <c r="F201" s="163" t="s">
        <v>93</v>
      </c>
      <c r="H201" s="164">
        <v>2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87</v>
      </c>
      <c r="AY201" s="162" t="s">
        <v>219</v>
      </c>
    </row>
    <row r="202" spans="2:65" s="1" customFormat="1" ht="37.9" customHeight="1">
      <c r="B202" s="30"/>
      <c r="C202" s="178" t="s">
        <v>480</v>
      </c>
      <c r="D202" s="178" t="s">
        <v>460</v>
      </c>
      <c r="E202" s="179" t="s">
        <v>3615</v>
      </c>
      <c r="F202" s="180" t="s">
        <v>3616</v>
      </c>
      <c r="G202" s="181" t="s">
        <v>467</v>
      </c>
      <c r="H202" s="182">
        <v>3</v>
      </c>
      <c r="I202" s="183"/>
      <c r="J202" s="184"/>
      <c r="K202" s="185">
        <f>ROUND(P202*H202,2)</f>
        <v>0</v>
      </c>
      <c r="L202" s="184"/>
      <c r="M202" s="186"/>
      <c r="N202" s="187" t="s">
        <v>1</v>
      </c>
      <c r="O202" s="151" t="s">
        <v>43</v>
      </c>
      <c r="P202" s="152">
        <f>I202+J202</f>
        <v>0</v>
      </c>
      <c r="Q202" s="152">
        <f>ROUND(I202*H202,2)</f>
        <v>0</v>
      </c>
      <c r="R202" s="152">
        <f>ROUND(J202*H202,2)</f>
        <v>0</v>
      </c>
      <c r="T202" s="153">
        <f>S202*H202</f>
        <v>0</v>
      </c>
      <c r="U202" s="153">
        <v>2.4000000000000001E-4</v>
      </c>
      <c r="V202" s="153">
        <f>U202*H202</f>
        <v>7.2000000000000005E-4</v>
      </c>
      <c r="W202" s="153">
        <v>0</v>
      </c>
      <c r="X202" s="154">
        <f>W202*H202</f>
        <v>0</v>
      </c>
      <c r="AR202" s="155" t="s">
        <v>93</v>
      </c>
      <c r="AT202" s="155" t="s">
        <v>460</v>
      </c>
      <c r="AU202" s="155" t="s">
        <v>93</v>
      </c>
      <c r="AY202" s="15" t="s">
        <v>219</v>
      </c>
      <c r="BE202" s="156">
        <f>IF(O202="základní",K202,0)</f>
        <v>0</v>
      </c>
      <c r="BF202" s="156">
        <f>IF(O202="snížená",K202,0)</f>
        <v>0</v>
      </c>
      <c r="BG202" s="156">
        <f>IF(O202="zákl. přenesená",K202,0)</f>
        <v>0</v>
      </c>
      <c r="BH202" s="156">
        <f>IF(O202="sníž. přenesená",K202,0)</f>
        <v>0</v>
      </c>
      <c r="BI202" s="156">
        <f>IF(O202="nulová",K202,0)</f>
        <v>0</v>
      </c>
      <c r="BJ202" s="15" t="s">
        <v>87</v>
      </c>
      <c r="BK202" s="156">
        <f>ROUND(P202*H202,2)</f>
        <v>0</v>
      </c>
      <c r="BL202" s="15" t="s">
        <v>87</v>
      </c>
      <c r="BM202" s="155" t="s">
        <v>3617</v>
      </c>
    </row>
    <row r="203" spans="2:65" s="1" customFormat="1" ht="29.25">
      <c r="B203" s="30"/>
      <c r="D203" s="157" t="s">
        <v>226</v>
      </c>
      <c r="F203" s="158" t="s">
        <v>3618</v>
      </c>
      <c r="I203" s="159"/>
      <c r="J203" s="159"/>
      <c r="M203" s="30"/>
      <c r="N203" s="160"/>
      <c r="X203" s="54"/>
      <c r="AT203" s="15" t="s">
        <v>226</v>
      </c>
      <c r="AU203" s="15" t="s">
        <v>93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150</v>
      </c>
      <c r="H204" s="164">
        <v>3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87</v>
      </c>
      <c r="AY204" s="162" t="s">
        <v>219</v>
      </c>
    </row>
    <row r="205" spans="2:65" s="1" customFormat="1" ht="33" customHeight="1">
      <c r="B205" s="30"/>
      <c r="C205" s="178" t="s">
        <v>485</v>
      </c>
      <c r="D205" s="178" t="s">
        <v>460</v>
      </c>
      <c r="E205" s="179" t="s">
        <v>3619</v>
      </c>
      <c r="F205" s="180" t="s">
        <v>3620</v>
      </c>
      <c r="G205" s="181" t="s">
        <v>467</v>
      </c>
      <c r="H205" s="182">
        <v>2</v>
      </c>
      <c r="I205" s="183"/>
      <c r="J205" s="184"/>
      <c r="K205" s="185">
        <f>ROUND(P205*H205,2)</f>
        <v>0</v>
      </c>
      <c r="L205" s="184"/>
      <c r="M205" s="186"/>
      <c r="N205" s="187" t="s">
        <v>1</v>
      </c>
      <c r="O205" s="151" t="s">
        <v>43</v>
      </c>
      <c r="P205" s="152">
        <f>I205+J205</f>
        <v>0</v>
      </c>
      <c r="Q205" s="152">
        <f>ROUND(I205*H205,2)</f>
        <v>0</v>
      </c>
      <c r="R205" s="152">
        <f>ROUND(J205*H205,2)</f>
        <v>0</v>
      </c>
      <c r="T205" s="153">
        <f>S205*H205</f>
        <v>0</v>
      </c>
      <c r="U205" s="153">
        <v>2.4000000000000001E-4</v>
      </c>
      <c r="V205" s="153">
        <f>U205*H205</f>
        <v>4.8000000000000001E-4</v>
      </c>
      <c r="W205" s="153">
        <v>0</v>
      </c>
      <c r="X205" s="154">
        <f>W205*H205</f>
        <v>0</v>
      </c>
      <c r="AR205" s="155" t="s">
        <v>93</v>
      </c>
      <c r="AT205" s="155" t="s">
        <v>460</v>
      </c>
      <c r="AU205" s="155" t="s">
        <v>93</v>
      </c>
      <c r="AY205" s="15" t="s">
        <v>219</v>
      </c>
      <c r="BE205" s="156">
        <f>IF(O205="základní",K205,0)</f>
        <v>0</v>
      </c>
      <c r="BF205" s="156">
        <f>IF(O205="snížená",K205,0)</f>
        <v>0</v>
      </c>
      <c r="BG205" s="156">
        <f>IF(O205="zákl. přenesená",K205,0)</f>
        <v>0</v>
      </c>
      <c r="BH205" s="156">
        <f>IF(O205="sníž. přenesená",K205,0)</f>
        <v>0</v>
      </c>
      <c r="BI205" s="156">
        <f>IF(O205="nulová",K205,0)</f>
        <v>0</v>
      </c>
      <c r="BJ205" s="15" t="s">
        <v>87</v>
      </c>
      <c r="BK205" s="156">
        <f>ROUND(P205*H205,2)</f>
        <v>0</v>
      </c>
      <c r="BL205" s="15" t="s">
        <v>87</v>
      </c>
      <c r="BM205" s="155" t="s">
        <v>3621</v>
      </c>
    </row>
    <row r="206" spans="2:65" s="1" customFormat="1" ht="19.5">
      <c r="B206" s="30"/>
      <c r="D206" s="157" t="s">
        <v>226</v>
      </c>
      <c r="F206" s="158" t="s">
        <v>3620</v>
      </c>
      <c r="I206" s="159"/>
      <c r="J206" s="159"/>
      <c r="M206" s="30"/>
      <c r="N206" s="160"/>
      <c r="X206" s="54"/>
      <c r="AT206" s="15" t="s">
        <v>226</v>
      </c>
      <c r="AU206" s="15" t="s">
        <v>93</v>
      </c>
    </row>
    <row r="207" spans="2:65" s="12" customFormat="1" ht="11.25">
      <c r="B207" s="161"/>
      <c r="D207" s="157" t="s">
        <v>303</v>
      </c>
      <c r="E207" s="162" t="s">
        <v>1</v>
      </c>
      <c r="F207" s="163" t="s">
        <v>93</v>
      </c>
      <c r="H207" s="164">
        <v>2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87</v>
      </c>
      <c r="AY207" s="162" t="s">
        <v>219</v>
      </c>
    </row>
    <row r="208" spans="2:65" s="1" customFormat="1" ht="24.2" customHeight="1">
      <c r="B208" s="30"/>
      <c r="C208" s="178" t="s">
        <v>491</v>
      </c>
      <c r="D208" s="178" t="s">
        <v>460</v>
      </c>
      <c r="E208" s="179" t="s">
        <v>3622</v>
      </c>
      <c r="F208" s="180" t="s">
        <v>3623</v>
      </c>
      <c r="G208" s="181" t="s">
        <v>467</v>
      </c>
      <c r="H208" s="182">
        <v>1</v>
      </c>
      <c r="I208" s="183"/>
      <c r="J208" s="184"/>
      <c r="K208" s="185">
        <f>ROUND(P208*H208,2)</f>
        <v>0</v>
      </c>
      <c r="L208" s="184"/>
      <c r="M208" s="186"/>
      <c r="N208" s="187" t="s">
        <v>1</v>
      </c>
      <c r="O208" s="151" t="s">
        <v>43</v>
      </c>
      <c r="P208" s="152">
        <f>I208+J208</f>
        <v>0</v>
      </c>
      <c r="Q208" s="152">
        <f>ROUND(I208*H208,2)</f>
        <v>0</v>
      </c>
      <c r="R208" s="152">
        <f>ROUND(J208*H208,2)</f>
        <v>0</v>
      </c>
      <c r="T208" s="153">
        <f>S208*H208</f>
        <v>0</v>
      </c>
      <c r="U208" s="153">
        <v>1.8E-3</v>
      </c>
      <c r="V208" s="153">
        <f>U208*H208</f>
        <v>1.8E-3</v>
      </c>
      <c r="W208" s="153">
        <v>0</v>
      </c>
      <c r="X208" s="154">
        <f>W208*H208</f>
        <v>0</v>
      </c>
      <c r="AR208" s="155" t="s">
        <v>93</v>
      </c>
      <c r="AT208" s="155" t="s">
        <v>460</v>
      </c>
      <c r="AU208" s="155" t="s">
        <v>93</v>
      </c>
      <c r="AY208" s="15" t="s">
        <v>219</v>
      </c>
      <c r="BE208" s="156">
        <f>IF(O208="základní",K208,0)</f>
        <v>0</v>
      </c>
      <c r="BF208" s="156">
        <f>IF(O208="snížená",K208,0)</f>
        <v>0</v>
      </c>
      <c r="BG208" s="156">
        <f>IF(O208="zákl. přenesená",K208,0)</f>
        <v>0</v>
      </c>
      <c r="BH208" s="156">
        <f>IF(O208="sníž. přenesená",K208,0)</f>
        <v>0</v>
      </c>
      <c r="BI208" s="156">
        <f>IF(O208="nulová",K208,0)</f>
        <v>0</v>
      </c>
      <c r="BJ208" s="15" t="s">
        <v>87</v>
      </c>
      <c r="BK208" s="156">
        <f>ROUND(P208*H208,2)</f>
        <v>0</v>
      </c>
      <c r="BL208" s="15" t="s">
        <v>87</v>
      </c>
      <c r="BM208" s="155" t="s">
        <v>3624</v>
      </c>
    </row>
    <row r="209" spans="2:65" s="1" customFormat="1" ht="19.5">
      <c r="B209" s="30"/>
      <c r="D209" s="157" t="s">
        <v>226</v>
      </c>
      <c r="F209" s="158" t="s">
        <v>3623</v>
      </c>
      <c r="I209" s="159"/>
      <c r="J209" s="159"/>
      <c r="M209" s="30"/>
      <c r="N209" s="160"/>
      <c r="X209" s="54"/>
      <c r="AT209" s="15" t="s">
        <v>226</v>
      </c>
      <c r="AU209" s="15" t="s">
        <v>93</v>
      </c>
    </row>
    <row r="210" spans="2:65" s="1" customFormat="1" ht="33" customHeight="1">
      <c r="B210" s="30"/>
      <c r="C210" s="178" t="s">
        <v>496</v>
      </c>
      <c r="D210" s="178" t="s">
        <v>460</v>
      </c>
      <c r="E210" s="179" t="s">
        <v>3625</v>
      </c>
      <c r="F210" s="180" t="s">
        <v>3626</v>
      </c>
      <c r="G210" s="181" t="s">
        <v>467</v>
      </c>
      <c r="H210" s="182">
        <v>1</v>
      </c>
      <c r="I210" s="183"/>
      <c r="J210" s="184"/>
      <c r="K210" s="185">
        <f>ROUND(P210*H210,2)</f>
        <v>0</v>
      </c>
      <c r="L210" s="184"/>
      <c r="M210" s="186"/>
      <c r="N210" s="187" t="s">
        <v>1</v>
      </c>
      <c r="O210" s="151" t="s">
        <v>43</v>
      </c>
      <c r="P210" s="152">
        <f>I210+J210</f>
        <v>0</v>
      </c>
      <c r="Q210" s="152">
        <f>ROUND(I210*H210,2)</f>
        <v>0</v>
      </c>
      <c r="R210" s="152">
        <f>ROUND(J210*H210,2)</f>
        <v>0</v>
      </c>
      <c r="T210" s="153">
        <f>S210*H210</f>
        <v>0</v>
      </c>
      <c r="U210" s="153">
        <v>8.3000000000000001E-3</v>
      </c>
      <c r="V210" s="153">
        <f>U210*H210</f>
        <v>8.3000000000000001E-3</v>
      </c>
      <c r="W210" s="153">
        <v>0</v>
      </c>
      <c r="X210" s="154">
        <f>W210*H210</f>
        <v>0</v>
      </c>
      <c r="AR210" s="155" t="s">
        <v>93</v>
      </c>
      <c r="AT210" s="155" t="s">
        <v>460</v>
      </c>
      <c r="AU210" s="155" t="s">
        <v>93</v>
      </c>
      <c r="AY210" s="15" t="s">
        <v>219</v>
      </c>
      <c r="BE210" s="156">
        <f>IF(O210="základní",K210,0)</f>
        <v>0</v>
      </c>
      <c r="BF210" s="156">
        <f>IF(O210="snížená",K210,0)</f>
        <v>0</v>
      </c>
      <c r="BG210" s="156">
        <f>IF(O210="zákl. přenesená",K210,0)</f>
        <v>0</v>
      </c>
      <c r="BH210" s="156">
        <f>IF(O210="sníž. přenesená",K210,0)</f>
        <v>0</v>
      </c>
      <c r="BI210" s="156">
        <f>IF(O210="nulová",K210,0)</f>
        <v>0</v>
      </c>
      <c r="BJ210" s="15" t="s">
        <v>87</v>
      </c>
      <c r="BK210" s="156">
        <f>ROUND(P210*H210,2)</f>
        <v>0</v>
      </c>
      <c r="BL210" s="15" t="s">
        <v>87</v>
      </c>
      <c r="BM210" s="155" t="s">
        <v>3627</v>
      </c>
    </row>
    <row r="211" spans="2:65" s="1" customFormat="1" ht="19.5">
      <c r="B211" s="30"/>
      <c r="D211" s="157" t="s">
        <v>226</v>
      </c>
      <c r="F211" s="158" t="s">
        <v>3626</v>
      </c>
      <c r="I211" s="159"/>
      <c r="J211" s="159"/>
      <c r="M211" s="30"/>
      <c r="N211" s="160"/>
      <c r="X211" s="54"/>
      <c r="AT211" s="15" t="s">
        <v>226</v>
      </c>
      <c r="AU211" s="15" t="s">
        <v>93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87</v>
      </c>
      <c r="H212" s="164">
        <v>1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87</v>
      </c>
      <c r="AY212" s="162" t="s">
        <v>219</v>
      </c>
    </row>
    <row r="213" spans="2:65" s="1" customFormat="1" ht="33" customHeight="1">
      <c r="B213" s="30"/>
      <c r="C213" s="178" t="s">
        <v>502</v>
      </c>
      <c r="D213" s="178" t="s">
        <v>460</v>
      </c>
      <c r="E213" s="179" t="s">
        <v>3628</v>
      </c>
      <c r="F213" s="180" t="s">
        <v>3629</v>
      </c>
      <c r="G213" s="181" t="s">
        <v>467</v>
      </c>
      <c r="H213" s="182">
        <v>1</v>
      </c>
      <c r="I213" s="183"/>
      <c r="J213" s="184"/>
      <c r="K213" s="185">
        <f>ROUND(P213*H213,2)</f>
        <v>0</v>
      </c>
      <c r="L213" s="184"/>
      <c r="M213" s="186"/>
      <c r="N213" s="187" t="s">
        <v>1</v>
      </c>
      <c r="O213" s="151" t="s">
        <v>43</v>
      </c>
      <c r="P213" s="152">
        <f>I213+J213</f>
        <v>0</v>
      </c>
      <c r="Q213" s="152">
        <f>ROUND(I213*H213,2)</f>
        <v>0</v>
      </c>
      <c r="R213" s="152">
        <f>ROUND(J213*H213,2)</f>
        <v>0</v>
      </c>
      <c r="T213" s="153">
        <f>S213*H213</f>
        <v>0</v>
      </c>
      <c r="U213" s="153">
        <v>8.3000000000000001E-3</v>
      </c>
      <c r="V213" s="153">
        <f>U213*H213</f>
        <v>8.3000000000000001E-3</v>
      </c>
      <c r="W213" s="153">
        <v>0</v>
      </c>
      <c r="X213" s="154">
        <f>W213*H213</f>
        <v>0</v>
      </c>
      <c r="AR213" s="155" t="s">
        <v>93</v>
      </c>
      <c r="AT213" s="155" t="s">
        <v>460</v>
      </c>
      <c r="AU213" s="155" t="s">
        <v>93</v>
      </c>
      <c r="AY213" s="15" t="s">
        <v>219</v>
      </c>
      <c r="BE213" s="156">
        <f>IF(O213="základní",K213,0)</f>
        <v>0</v>
      </c>
      <c r="BF213" s="156">
        <f>IF(O213="snížená",K213,0)</f>
        <v>0</v>
      </c>
      <c r="BG213" s="156">
        <f>IF(O213="zákl. přenesená",K213,0)</f>
        <v>0</v>
      </c>
      <c r="BH213" s="156">
        <f>IF(O213="sníž. přenesená",K213,0)</f>
        <v>0</v>
      </c>
      <c r="BI213" s="156">
        <f>IF(O213="nulová",K213,0)</f>
        <v>0</v>
      </c>
      <c r="BJ213" s="15" t="s">
        <v>87</v>
      </c>
      <c r="BK213" s="156">
        <f>ROUND(P213*H213,2)</f>
        <v>0</v>
      </c>
      <c r="BL213" s="15" t="s">
        <v>87</v>
      </c>
      <c r="BM213" s="155" t="s">
        <v>3630</v>
      </c>
    </row>
    <row r="214" spans="2:65" s="1" customFormat="1" ht="19.5">
      <c r="B214" s="30"/>
      <c r="D214" s="157" t="s">
        <v>226</v>
      </c>
      <c r="F214" s="158" t="s">
        <v>3629</v>
      </c>
      <c r="I214" s="159"/>
      <c r="J214" s="159"/>
      <c r="M214" s="30"/>
      <c r="N214" s="160"/>
      <c r="X214" s="54"/>
      <c r="AT214" s="15" t="s">
        <v>226</v>
      </c>
      <c r="AU214" s="15" t="s">
        <v>93</v>
      </c>
    </row>
    <row r="215" spans="2:65" s="12" customFormat="1" ht="11.25">
      <c r="B215" s="161"/>
      <c r="D215" s="157" t="s">
        <v>303</v>
      </c>
      <c r="E215" s="162" t="s">
        <v>1</v>
      </c>
      <c r="F215" s="163" t="s">
        <v>87</v>
      </c>
      <c r="H215" s="164">
        <v>1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87</v>
      </c>
      <c r="AY215" s="162" t="s">
        <v>219</v>
      </c>
    </row>
    <row r="216" spans="2:65" s="1" customFormat="1" ht="24.2" customHeight="1">
      <c r="B216" s="30"/>
      <c r="C216" s="178" t="s">
        <v>385</v>
      </c>
      <c r="D216" s="178" t="s">
        <v>460</v>
      </c>
      <c r="E216" s="179" t="s">
        <v>3631</v>
      </c>
      <c r="F216" s="180" t="s">
        <v>3632</v>
      </c>
      <c r="G216" s="181" t="s">
        <v>467</v>
      </c>
      <c r="H216" s="182">
        <v>1</v>
      </c>
      <c r="I216" s="183"/>
      <c r="J216" s="184"/>
      <c r="K216" s="185">
        <f>ROUND(P216*H216,2)</f>
        <v>0</v>
      </c>
      <c r="L216" s="184"/>
      <c r="M216" s="186"/>
      <c r="N216" s="187" t="s">
        <v>1</v>
      </c>
      <c r="O216" s="151" t="s">
        <v>43</v>
      </c>
      <c r="P216" s="152">
        <f>I216+J216</f>
        <v>0</v>
      </c>
      <c r="Q216" s="152">
        <f>ROUND(I216*H216,2)</f>
        <v>0</v>
      </c>
      <c r="R216" s="152">
        <f>ROUND(J216*H216,2)</f>
        <v>0</v>
      </c>
      <c r="T216" s="153">
        <f>S216*H216</f>
        <v>0</v>
      </c>
      <c r="U216" s="153">
        <v>2.4000000000000001E-4</v>
      </c>
      <c r="V216" s="153">
        <f>U216*H216</f>
        <v>2.4000000000000001E-4</v>
      </c>
      <c r="W216" s="153">
        <v>0</v>
      </c>
      <c r="X216" s="154">
        <f>W216*H216</f>
        <v>0</v>
      </c>
      <c r="AR216" s="155" t="s">
        <v>93</v>
      </c>
      <c r="AT216" s="155" t="s">
        <v>460</v>
      </c>
      <c r="AU216" s="155" t="s">
        <v>93</v>
      </c>
      <c r="AY216" s="15" t="s">
        <v>219</v>
      </c>
      <c r="BE216" s="156">
        <f>IF(O216="základní",K216,0)</f>
        <v>0</v>
      </c>
      <c r="BF216" s="156">
        <f>IF(O216="snížená",K216,0)</f>
        <v>0</v>
      </c>
      <c r="BG216" s="156">
        <f>IF(O216="zákl. přenesená",K216,0)</f>
        <v>0</v>
      </c>
      <c r="BH216" s="156">
        <f>IF(O216="sníž. přenesená",K216,0)</f>
        <v>0</v>
      </c>
      <c r="BI216" s="156">
        <f>IF(O216="nulová",K216,0)</f>
        <v>0</v>
      </c>
      <c r="BJ216" s="15" t="s">
        <v>87</v>
      </c>
      <c r="BK216" s="156">
        <f>ROUND(P216*H216,2)</f>
        <v>0</v>
      </c>
      <c r="BL216" s="15" t="s">
        <v>87</v>
      </c>
      <c r="BM216" s="155" t="s">
        <v>3633</v>
      </c>
    </row>
    <row r="217" spans="2:65" s="1" customFormat="1" ht="11.25">
      <c r="B217" s="30"/>
      <c r="D217" s="157" t="s">
        <v>226</v>
      </c>
      <c r="F217" s="158" t="s">
        <v>3634</v>
      </c>
      <c r="I217" s="159"/>
      <c r="J217" s="159"/>
      <c r="M217" s="30"/>
      <c r="N217" s="160"/>
      <c r="X217" s="54"/>
      <c r="AT217" s="15" t="s">
        <v>226</v>
      </c>
      <c r="AU217" s="15" t="s">
        <v>93</v>
      </c>
    </row>
    <row r="218" spans="2:65" s="12" customFormat="1" ht="11.25">
      <c r="B218" s="161"/>
      <c r="D218" s="157" t="s">
        <v>303</v>
      </c>
      <c r="E218" s="162" t="s">
        <v>1</v>
      </c>
      <c r="F218" s="163" t="s">
        <v>87</v>
      </c>
      <c r="H218" s="164">
        <v>1</v>
      </c>
      <c r="I218" s="165"/>
      <c r="J218" s="165"/>
      <c r="M218" s="161"/>
      <c r="N218" s="166"/>
      <c r="X218" s="167"/>
      <c r="AT218" s="162" t="s">
        <v>303</v>
      </c>
      <c r="AU218" s="162" t="s">
        <v>93</v>
      </c>
      <c r="AV218" s="12" t="s">
        <v>93</v>
      </c>
      <c r="AW218" s="12" t="s">
        <v>5</v>
      </c>
      <c r="AX218" s="12" t="s">
        <v>87</v>
      </c>
      <c r="AY218" s="162" t="s">
        <v>219</v>
      </c>
    </row>
    <row r="219" spans="2:65" s="1" customFormat="1" ht="24.2" customHeight="1">
      <c r="B219" s="30"/>
      <c r="C219" s="178" t="s">
        <v>512</v>
      </c>
      <c r="D219" s="178" t="s">
        <v>460</v>
      </c>
      <c r="E219" s="179" t="s">
        <v>3635</v>
      </c>
      <c r="F219" s="180" t="s">
        <v>3636</v>
      </c>
      <c r="G219" s="181" t="s">
        <v>971</v>
      </c>
      <c r="H219" s="182">
        <v>1</v>
      </c>
      <c r="I219" s="183"/>
      <c r="J219" s="184"/>
      <c r="K219" s="185">
        <f>ROUND(P219*H219,2)</f>
        <v>0</v>
      </c>
      <c r="L219" s="184"/>
      <c r="M219" s="186"/>
      <c r="N219" s="187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4.0000000000000003E-5</v>
      </c>
      <c r="V219" s="153">
        <f>U219*H219</f>
        <v>4.0000000000000003E-5</v>
      </c>
      <c r="W219" s="153">
        <v>0</v>
      </c>
      <c r="X219" s="154">
        <f>W219*H219</f>
        <v>0</v>
      </c>
      <c r="AR219" s="155" t="s">
        <v>93</v>
      </c>
      <c r="AT219" s="155" t="s">
        <v>460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87</v>
      </c>
      <c r="BM219" s="155" t="s">
        <v>3637</v>
      </c>
    </row>
    <row r="220" spans="2:65" s="1" customFormat="1" ht="19.5">
      <c r="B220" s="30"/>
      <c r="D220" s="157" t="s">
        <v>226</v>
      </c>
      <c r="F220" s="158" t="s">
        <v>3636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11.25">
      <c r="B221" s="161"/>
      <c r="D221" s="157" t="s">
        <v>303</v>
      </c>
      <c r="E221" s="162" t="s">
        <v>1</v>
      </c>
      <c r="F221" s="163" t="s">
        <v>87</v>
      </c>
      <c r="H221" s="164">
        <v>1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87</v>
      </c>
      <c r="AY221" s="162" t="s">
        <v>219</v>
      </c>
    </row>
    <row r="222" spans="2:65" s="1" customFormat="1" ht="37.9" customHeight="1">
      <c r="B222" s="30"/>
      <c r="C222" s="178" t="s">
        <v>520</v>
      </c>
      <c r="D222" s="178" t="s">
        <v>460</v>
      </c>
      <c r="E222" s="179" t="s">
        <v>3638</v>
      </c>
      <c r="F222" s="180" t="s">
        <v>3639</v>
      </c>
      <c r="G222" s="181" t="s">
        <v>971</v>
      </c>
      <c r="H222" s="182">
        <v>1</v>
      </c>
      <c r="I222" s="183"/>
      <c r="J222" s="184"/>
      <c r="K222" s="185">
        <f>ROUND(P222*H222,2)</f>
        <v>0</v>
      </c>
      <c r="L222" s="184"/>
      <c r="M222" s="186"/>
      <c r="N222" s="187" t="s">
        <v>1</v>
      </c>
      <c r="O222" s="151" t="s">
        <v>43</v>
      </c>
      <c r="P222" s="152">
        <f>I222+J222</f>
        <v>0</v>
      </c>
      <c r="Q222" s="152">
        <f>ROUND(I222*H222,2)</f>
        <v>0</v>
      </c>
      <c r="R222" s="152">
        <f>ROUND(J222*H222,2)</f>
        <v>0</v>
      </c>
      <c r="T222" s="153">
        <f>S222*H222</f>
        <v>0</v>
      </c>
      <c r="U222" s="153">
        <v>4.0000000000000003E-5</v>
      </c>
      <c r="V222" s="153">
        <f>U222*H222</f>
        <v>4.0000000000000003E-5</v>
      </c>
      <c r="W222" s="153">
        <v>0</v>
      </c>
      <c r="X222" s="154">
        <f>W222*H222</f>
        <v>0</v>
      </c>
      <c r="AR222" s="155" t="s">
        <v>93</v>
      </c>
      <c r="AT222" s="155" t="s">
        <v>460</v>
      </c>
      <c r="AU222" s="155" t="s">
        <v>93</v>
      </c>
      <c r="AY222" s="15" t="s">
        <v>219</v>
      </c>
      <c r="BE222" s="156">
        <f>IF(O222="základní",K222,0)</f>
        <v>0</v>
      </c>
      <c r="BF222" s="156">
        <f>IF(O222="snížená",K222,0)</f>
        <v>0</v>
      </c>
      <c r="BG222" s="156">
        <f>IF(O222="zákl. přenesená",K222,0)</f>
        <v>0</v>
      </c>
      <c r="BH222" s="156">
        <f>IF(O222="sníž. přenesená",K222,0)</f>
        <v>0</v>
      </c>
      <c r="BI222" s="156">
        <f>IF(O222="nulová",K222,0)</f>
        <v>0</v>
      </c>
      <c r="BJ222" s="15" t="s">
        <v>87</v>
      </c>
      <c r="BK222" s="156">
        <f>ROUND(P222*H222,2)</f>
        <v>0</v>
      </c>
      <c r="BL222" s="15" t="s">
        <v>87</v>
      </c>
      <c r="BM222" s="155" t="s">
        <v>3640</v>
      </c>
    </row>
    <row r="223" spans="2:65" s="1" customFormat="1" ht="19.5">
      <c r="B223" s="30"/>
      <c r="D223" s="157" t="s">
        <v>226</v>
      </c>
      <c r="F223" s="158" t="s">
        <v>3641</v>
      </c>
      <c r="I223" s="159"/>
      <c r="J223" s="159"/>
      <c r="M223" s="30"/>
      <c r="N223" s="160"/>
      <c r="X223" s="54"/>
      <c r="AT223" s="15" t="s">
        <v>226</v>
      </c>
      <c r="AU223" s="15" t="s">
        <v>93</v>
      </c>
    </row>
    <row r="224" spans="2:65" s="12" customFormat="1" ht="11.25">
      <c r="B224" s="161"/>
      <c r="D224" s="157" t="s">
        <v>303</v>
      </c>
      <c r="E224" s="162" t="s">
        <v>1</v>
      </c>
      <c r="F224" s="163" t="s">
        <v>87</v>
      </c>
      <c r="H224" s="164">
        <v>1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87</v>
      </c>
      <c r="AY224" s="162" t="s">
        <v>219</v>
      </c>
    </row>
    <row r="225" spans="2:65" s="1" customFormat="1" ht="24.2" customHeight="1">
      <c r="B225" s="30"/>
      <c r="C225" s="178" t="s">
        <v>528</v>
      </c>
      <c r="D225" s="178" t="s">
        <v>460</v>
      </c>
      <c r="E225" s="179" t="s">
        <v>3642</v>
      </c>
      <c r="F225" s="180" t="s">
        <v>3643</v>
      </c>
      <c r="G225" s="181" t="s">
        <v>971</v>
      </c>
      <c r="H225" s="182">
        <v>1</v>
      </c>
      <c r="I225" s="183"/>
      <c r="J225" s="184"/>
      <c r="K225" s="185">
        <f>ROUND(P225*H225,2)</f>
        <v>0</v>
      </c>
      <c r="L225" s="184"/>
      <c r="M225" s="186"/>
      <c r="N225" s="187" t="s">
        <v>1</v>
      </c>
      <c r="O225" s="151" t="s">
        <v>43</v>
      </c>
      <c r="P225" s="152">
        <f>I225+J225</f>
        <v>0</v>
      </c>
      <c r="Q225" s="152">
        <f>ROUND(I225*H225,2)</f>
        <v>0</v>
      </c>
      <c r="R225" s="152">
        <f>ROUND(J225*H225,2)</f>
        <v>0</v>
      </c>
      <c r="T225" s="153">
        <f>S225*H225</f>
        <v>0</v>
      </c>
      <c r="U225" s="153">
        <v>4.0000000000000003E-5</v>
      </c>
      <c r="V225" s="153">
        <f>U225*H225</f>
        <v>4.0000000000000003E-5</v>
      </c>
      <c r="W225" s="153">
        <v>0</v>
      </c>
      <c r="X225" s="154">
        <f>W225*H225</f>
        <v>0</v>
      </c>
      <c r="AR225" s="155" t="s">
        <v>93</v>
      </c>
      <c r="AT225" s="155" t="s">
        <v>460</v>
      </c>
      <c r="AU225" s="155" t="s">
        <v>93</v>
      </c>
      <c r="AY225" s="15" t="s">
        <v>219</v>
      </c>
      <c r="BE225" s="156">
        <f>IF(O225="základní",K225,0)</f>
        <v>0</v>
      </c>
      <c r="BF225" s="156">
        <f>IF(O225="snížená",K225,0)</f>
        <v>0</v>
      </c>
      <c r="BG225" s="156">
        <f>IF(O225="zákl. přenesená",K225,0)</f>
        <v>0</v>
      </c>
      <c r="BH225" s="156">
        <f>IF(O225="sníž. přenesená",K225,0)</f>
        <v>0</v>
      </c>
      <c r="BI225" s="156">
        <f>IF(O225="nulová",K225,0)</f>
        <v>0</v>
      </c>
      <c r="BJ225" s="15" t="s">
        <v>87</v>
      </c>
      <c r="BK225" s="156">
        <f>ROUND(P225*H225,2)</f>
        <v>0</v>
      </c>
      <c r="BL225" s="15" t="s">
        <v>87</v>
      </c>
      <c r="BM225" s="155" t="s">
        <v>3644</v>
      </c>
    </row>
    <row r="226" spans="2:65" s="1" customFormat="1" ht="19.5">
      <c r="B226" s="30"/>
      <c r="D226" s="157" t="s">
        <v>226</v>
      </c>
      <c r="F226" s="158" t="s">
        <v>3643</v>
      </c>
      <c r="I226" s="159"/>
      <c r="J226" s="159"/>
      <c r="M226" s="30"/>
      <c r="N226" s="160"/>
      <c r="X226" s="54"/>
      <c r="AT226" s="15" t="s">
        <v>226</v>
      </c>
      <c r="AU226" s="15" t="s">
        <v>93</v>
      </c>
    </row>
    <row r="227" spans="2:65" s="12" customFormat="1" ht="11.25">
      <c r="B227" s="161"/>
      <c r="D227" s="157" t="s">
        <v>303</v>
      </c>
      <c r="E227" s="162" t="s">
        <v>1</v>
      </c>
      <c r="F227" s="163" t="s">
        <v>87</v>
      </c>
      <c r="H227" s="164">
        <v>1</v>
      </c>
      <c r="I227" s="165"/>
      <c r="J227" s="165"/>
      <c r="M227" s="161"/>
      <c r="N227" s="166"/>
      <c r="X227" s="167"/>
      <c r="AT227" s="162" t="s">
        <v>303</v>
      </c>
      <c r="AU227" s="162" t="s">
        <v>93</v>
      </c>
      <c r="AV227" s="12" t="s">
        <v>93</v>
      </c>
      <c r="AW227" s="12" t="s">
        <v>5</v>
      </c>
      <c r="AX227" s="12" t="s">
        <v>87</v>
      </c>
      <c r="AY227" s="162" t="s">
        <v>219</v>
      </c>
    </row>
    <row r="228" spans="2:65" s="1" customFormat="1" ht="33" customHeight="1">
      <c r="B228" s="30"/>
      <c r="C228" s="142" t="s">
        <v>533</v>
      </c>
      <c r="D228" s="142" t="s">
        <v>220</v>
      </c>
      <c r="E228" s="143" t="s">
        <v>3645</v>
      </c>
      <c r="F228" s="144" t="s">
        <v>3646</v>
      </c>
      <c r="G228" s="145" t="s">
        <v>971</v>
      </c>
      <c r="H228" s="146">
        <v>3</v>
      </c>
      <c r="I228" s="147"/>
      <c r="J228" s="147"/>
      <c r="K228" s="148">
        <f>ROUND(P228*H228,2)</f>
        <v>0</v>
      </c>
      <c r="L228" s="149"/>
      <c r="M228" s="30"/>
      <c r="N228" s="150" t="s">
        <v>1</v>
      </c>
      <c r="O228" s="151" t="s">
        <v>43</v>
      </c>
      <c r="P228" s="152">
        <f>I228+J228</f>
        <v>0</v>
      </c>
      <c r="Q228" s="152">
        <f>ROUND(I228*H228,2)</f>
        <v>0</v>
      </c>
      <c r="R228" s="152">
        <f>ROUND(J228*H228,2)</f>
        <v>0</v>
      </c>
      <c r="T228" s="153">
        <f>S228*H228</f>
        <v>0</v>
      </c>
      <c r="U228" s="153">
        <v>0</v>
      </c>
      <c r="V228" s="153">
        <f>U228*H228</f>
        <v>0</v>
      </c>
      <c r="W228" s="153">
        <v>0</v>
      </c>
      <c r="X228" s="154">
        <f>W228*H228</f>
        <v>0</v>
      </c>
      <c r="AR228" s="155" t="s">
        <v>87</v>
      </c>
      <c r="AT228" s="155" t="s">
        <v>220</v>
      </c>
      <c r="AU228" s="155" t="s">
        <v>93</v>
      </c>
      <c r="AY228" s="15" t="s">
        <v>219</v>
      </c>
      <c r="BE228" s="156">
        <f>IF(O228="základní",K228,0)</f>
        <v>0</v>
      </c>
      <c r="BF228" s="156">
        <f>IF(O228="snížená",K228,0)</f>
        <v>0</v>
      </c>
      <c r="BG228" s="156">
        <f>IF(O228="zákl. přenesená",K228,0)</f>
        <v>0</v>
      </c>
      <c r="BH228" s="156">
        <f>IF(O228="sníž. přenesená",K228,0)</f>
        <v>0</v>
      </c>
      <c r="BI228" s="156">
        <f>IF(O228="nulová",K228,0)</f>
        <v>0</v>
      </c>
      <c r="BJ228" s="15" t="s">
        <v>87</v>
      </c>
      <c r="BK228" s="156">
        <f>ROUND(P228*H228,2)</f>
        <v>0</v>
      </c>
      <c r="BL228" s="15" t="s">
        <v>87</v>
      </c>
      <c r="BM228" s="155" t="s">
        <v>3647</v>
      </c>
    </row>
    <row r="229" spans="2:65" s="1" customFormat="1" ht="19.5">
      <c r="B229" s="30"/>
      <c r="D229" s="157" t="s">
        <v>226</v>
      </c>
      <c r="F229" s="158" t="s">
        <v>3646</v>
      </c>
      <c r="I229" s="159"/>
      <c r="J229" s="159"/>
      <c r="M229" s="30"/>
      <c r="N229" s="160"/>
      <c r="X229" s="54"/>
      <c r="AT229" s="15" t="s">
        <v>226</v>
      </c>
      <c r="AU229" s="15" t="s">
        <v>93</v>
      </c>
    </row>
    <row r="230" spans="2:65" s="12" customFormat="1" ht="11.25">
      <c r="B230" s="161"/>
      <c r="D230" s="157" t="s">
        <v>303</v>
      </c>
      <c r="E230" s="162" t="s">
        <v>1</v>
      </c>
      <c r="F230" s="163" t="s">
        <v>150</v>
      </c>
      <c r="H230" s="164">
        <v>3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87</v>
      </c>
      <c r="AY230" s="162" t="s">
        <v>219</v>
      </c>
    </row>
    <row r="231" spans="2:65" s="1" customFormat="1" ht="24.2" customHeight="1">
      <c r="B231" s="30"/>
      <c r="C231" s="142" t="s">
        <v>538</v>
      </c>
      <c r="D231" s="142" t="s">
        <v>220</v>
      </c>
      <c r="E231" s="143" t="s">
        <v>3648</v>
      </c>
      <c r="F231" s="144" t="s">
        <v>3649</v>
      </c>
      <c r="G231" s="145" t="s">
        <v>223</v>
      </c>
      <c r="H231" s="146">
        <v>6</v>
      </c>
      <c r="I231" s="147"/>
      <c r="J231" s="147"/>
      <c r="K231" s="148">
        <f>ROUND(P231*H231,2)</f>
        <v>0</v>
      </c>
      <c r="L231" s="149"/>
      <c r="M231" s="30"/>
      <c r="N231" s="150" t="s">
        <v>1</v>
      </c>
      <c r="O231" s="151" t="s">
        <v>43</v>
      </c>
      <c r="P231" s="152">
        <f>I231+J231</f>
        <v>0</v>
      </c>
      <c r="Q231" s="152">
        <f>ROUND(I231*H231,2)</f>
        <v>0</v>
      </c>
      <c r="R231" s="152">
        <f>ROUND(J231*H231,2)</f>
        <v>0</v>
      </c>
      <c r="T231" s="153">
        <f>S231*H231</f>
        <v>0</v>
      </c>
      <c r="U231" s="153">
        <v>0</v>
      </c>
      <c r="V231" s="153">
        <f>U231*H231</f>
        <v>0</v>
      </c>
      <c r="W231" s="153">
        <v>0</v>
      </c>
      <c r="X231" s="154">
        <f>W231*H231</f>
        <v>0</v>
      </c>
      <c r="AR231" s="155" t="s">
        <v>87</v>
      </c>
      <c r="AT231" s="155" t="s">
        <v>220</v>
      </c>
      <c r="AU231" s="155" t="s">
        <v>93</v>
      </c>
      <c r="AY231" s="15" t="s">
        <v>219</v>
      </c>
      <c r="BE231" s="156">
        <f>IF(O231="základní",K231,0)</f>
        <v>0</v>
      </c>
      <c r="BF231" s="156">
        <f>IF(O231="snížená",K231,0)</f>
        <v>0</v>
      </c>
      <c r="BG231" s="156">
        <f>IF(O231="zákl. přenesená",K231,0)</f>
        <v>0</v>
      </c>
      <c r="BH231" s="156">
        <f>IF(O231="sníž. přenesená",K231,0)</f>
        <v>0</v>
      </c>
      <c r="BI231" s="156">
        <f>IF(O231="nulová",K231,0)</f>
        <v>0</v>
      </c>
      <c r="BJ231" s="15" t="s">
        <v>87</v>
      </c>
      <c r="BK231" s="156">
        <f>ROUND(P231*H231,2)</f>
        <v>0</v>
      </c>
      <c r="BL231" s="15" t="s">
        <v>87</v>
      </c>
      <c r="BM231" s="155" t="s">
        <v>3650</v>
      </c>
    </row>
    <row r="232" spans="2:65" s="1" customFormat="1" ht="11.25">
      <c r="B232" s="30"/>
      <c r="D232" s="157" t="s">
        <v>226</v>
      </c>
      <c r="F232" s="158" t="s">
        <v>3649</v>
      </c>
      <c r="I232" s="159"/>
      <c r="J232" s="159"/>
      <c r="M232" s="30"/>
      <c r="N232" s="160"/>
      <c r="X232" s="54"/>
      <c r="AT232" s="15" t="s">
        <v>226</v>
      </c>
      <c r="AU232" s="15" t="s">
        <v>93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244</v>
      </c>
      <c r="H233" s="164">
        <v>6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87</v>
      </c>
      <c r="AY233" s="162" t="s">
        <v>219</v>
      </c>
    </row>
    <row r="234" spans="2:65" s="1" customFormat="1" ht="37.9" customHeight="1">
      <c r="B234" s="30"/>
      <c r="C234" s="142" t="s">
        <v>544</v>
      </c>
      <c r="D234" s="142" t="s">
        <v>220</v>
      </c>
      <c r="E234" s="143" t="s">
        <v>3651</v>
      </c>
      <c r="F234" s="144" t="s">
        <v>3652</v>
      </c>
      <c r="G234" s="145" t="s">
        <v>3653</v>
      </c>
      <c r="H234" s="146">
        <v>1</v>
      </c>
      <c r="I234" s="147"/>
      <c r="J234" s="147"/>
      <c r="K234" s="148">
        <f>ROUND(P234*H234,2)</f>
        <v>0</v>
      </c>
      <c r="L234" s="149"/>
      <c r="M234" s="30"/>
      <c r="N234" s="150" t="s">
        <v>1</v>
      </c>
      <c r="O234" s="151" t="s">
        <v>43</v>
      </c>
      <c r="P234" s="152">
        <f>I234+J234</f>
        <v>0</v>
      </c>
      <c r="Q234" s="152">
        <f>ROUND(I234*H234,2)</f>
        <v>0</v>
      </c>
      <c r="R234" s="152">
        <f>ROUND(J234*H234,2)</f>
        <v>0</v>
      </c>
      <c r="T234" s="153">
        <f>S234*H234</f>
        <v>0</v>
      </c>
      <c r="U234" s="153">
        <v>9.7000000000000005E-4</v>
      </c>
      <c r="V234" s="153">
        <f>U234*H234</f>
        <v>9.7000000000000005E-4</v>
      </c>
      <c r="W234" s="153">
        <v>0</v>
      </c>
      <c r="X234" s="154">
        <f>W234*H234</f>
        <v>0</v>
      </c>
      <c r="AR234" s="155" t="s">
        <v>87</v>
      </c>
      <c r="AT234" s="155" t="s">
        <v>220</v>
      </c>
      <c r="AU234" s="155" t="s">
        <v>93</v>
      </c>
      <c r="AY234" s="15" t="s">
        <v>219</v>
      </c>
      <c r="BE234" s="156">
        <f>IF(O234="základní",K234,0)</f>
        <v>0</v>
      </c>
      <c r="BF234" s="156">
        <f>IF(O234="snížená",K234,0)</f>
        <v>0</v>
      </c>
      <c r="BG234" s="156">
        <f>IF(O234="zákl. přenesená",K234,0)</f>
        <v>0</v>
      </c>
      <c r="BH234" s="156">
        <f>IF(O234="sníž. přenesená",K234,0)</f>
        <v>0</v>
      </c>
      <c r="BI234" s="156">
        <f>IF(O234="nulová",K234,0)</f>
        <v>0</v>
      </c>
      <c r="BJ234" s="15" t="s">
        <v>87</v>
      </c>
      <c r="BK234" s="156">
        <f>ROUND(P234*H234,2)</f>
        <v>0</v>
      </c>
      <c r="BL234" s="15" t="s">
        <v>87</v>
      </c>
      <c r="BM234" s="155" t="s">
        <v>3654</v>
      </c>
    </row>
    <row r="235" spans="2:65" s="1" customFormat="1" ht="68.25">
      <c r="B235" s="30"/>
      <c r="D235" s="157" t="s">
        <v>226</v>
      </c>
      <c r="F235" s="158" t="s">
        <v>3655</v>
      </c>
      <c r="I235" s="159"/>
      <c r="J235" s="159"/>
      <c r="M235" s="30"/>
      <c r="N235" s="160"/>
      <c r="X235" s="54"/>
      <c r="AT235" s="15" t="s">
        <v>226</v>
      </c>
      <c r="AU235" s="15" t="s">
        <v>93</v>
      </c>
    </row>
    <row r="236" spans="2:65" s="12" customFormat="1" ht="11.25">
      <c r="B236" s="161"/>
      <c r="D236" s="157" t="s">
        <v>303</v>
      </c>
      <c r="E236" s="162" t="s">
        <v>1</v>
      </c>
      <c r="F236" s="163" t="s">
        <v>87</v>
      </c>
      <c r="H236" s="164">
        <v>1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87</v>
      </c>
      <c r="AY236" s="162" t="s">
        <v>219</v>
      </c>
    </row>
    <row r="237" spans="2:65" s="1" customFormat="1" ht="37.9" customHeight="1">
      <c r="B237" s="30"/>
      <c r="C237" s="142" t="s">
        <v>549</v>
      </c>
      <c r="D237" s="142" t="s">
        <v>220</v>
      </c>
      <c r="E237" s="143" t="s">
        <v>3656</v>
      </c>
      <c r="F237" s="144" t="s">
        <v>3657</v>
      </c>
      <c r="G237" s="145" t="s">
        <v>257</v>
      </c>
      <c r="H237" s="146">
        <v>1</v>
      </c>
      <c r="I237" s="147"/>
      <c r="J237" s="147"/>
      <c r="K237" s="148">
        <f>ROUND(P237*H237,2)</f>
        <v>0</v>
      </c>
      <c r="L237" s="149"/>
      <c r="M237" s="30"/>
      <c r="N237" s="150" t="s">
        <v>1</v>
      </c>
      <c r="O237" s="151" t="s">
        <v>43</v>
      </c>
      <c r="P237" s="152">
        <f>I237+J237</f>
        <v>0</v>
      </c>
      <c r="Q237" s="152">
        <f>ROUND(I237*H237,2)</f>
        <v>0</v>
      </c>
      <c r="R237" s="152">
        <f>ROUND(J237*H237,2)</f>
        <v>0</v>
      </c>
      <c r="T237" s="153">
        <f>S237*H237</f>
        <v>0</v>
      </c>
      <c r="U237" s="153">
        <v>0</v>
      </c>
      <c r="V237" s="153">
        <f>U237*H237</f>
        <v>0</v>
      </c>
      <c r="W237" s="153">
        <v>0</v>
      </c>
      <c r="X237" s="154">
        <f>W237*H237</f>
        <v>0</v>
      </c>
      <c r="AR237" s="155" t="s">
        <v>298</v>
      </c>
      <c r="AT237" s="155" t="s">
        <v>220</v>
      </c>
      <c r="AU237" s="155" t="s">
        <v>93</v>
      </c>
      <c r="AY237" s="15" t="s">
        <v>219</v>
      </c>
      <c r="BE237" s="156">
        <f>IF(O237="základní",K237,0)</f>
        <v>0</v>
      </c>
      <c r="BF237" s="156">
        <f>IF(O237="snížená",K237,0)</f>
        <v>0</v>
      </c>
      <c r="BG237" s="156">
        <f>IF(O237="zákl. přenesená",K237,0)</f>
        <v>0</v>
      </c>
      <c r="BH237" s="156">
        <f>IF(O237="sníž. přenesená",K237,0)</f>
        <v>0</v>
      </c>
      <c r="BI237" s="156">
        <f>IF(O237="nulová",K237,0)</f>
        <v>0</v>
      </c>
      <c r="BJ237" s="15" t="s">
        <v>87</v>
      </c>
      <c r="BK237" s="156">
        <f>ROUND(P237*H237,2)</f>
        <v>0</v>
      </c>
      <c r="BL237" s="15" t="s">
        <v>298</v>
      </c>
      <c r="BM237" s="155" t="s">
        <v>3658</v>
      </c>
    </row>
    <row r="238" spans="2:65" s="1" customFormat="1" ht="39">
      <c r="B238" s="30"/>
      <c r="D238" s="157" t="s">
        <v>226</v>
      </c>
      <c r="F238" s="158" t="s">
        <v>3659</v>
      </c>
      <c r="I238" s="159"/>
      <c r="J238" s="159"/>
      <c r="M238" s="30"/>
      <c r="N238" s="160"/>
      <c r="X238" s="54"/>
      <c r="AT238" s="15" t="s">
        <v>226</v>
      </c>
      <c r="AU238" s="15" t="s">
        <v>93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87</v>
      </c>
      <c r="H239" s="164">
        <v>1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87</v>
      </c>
      <c r="AY239" s="162" t="s">
        <v>219</v>
      </c>
    </row>
    <row r="240" spans="2:65" s="1" customFormat="1" ht="33" customHeight="1">
      <c r="B240" s="30"/>
      <c r="C240" s="178" t="s">
        <v>555</v>
      </c>
      <c r="D240" s="178" t="s">
        <v>460</v>
      </c>
      <c r="E240" s="179" t="s">
        <v>3660</v>
      </c>
      <c r="F240" s="180" t="s">
        <v>3661</v>
      </c>
      <c r="G240" s="181" t="s">
        <v>3662</v>
      </c>
      <c r="H240" s="182">
        <v>1</v>
      </c>
      <c r="I240" s="183"/>
      <c r="J240" s="184"/>
      <c r="K240" s="185">
        <f>ROUND(P240*H240,2)</f>
        <v>0</v>
      </c>
      <c r="L240" s="184"/>
      <c r="M240" s="186"/>
      <c r="N240" s="187" t="s">
        <v>1</v>
      </c>
      <c r="O240" s="151" t="s">
        <v>43</v>
      </c>
      <c r="P240" s="152">
        <f>I240+J240</f>
        <v>0</v>
      </c>
      <c r="Q240" s="152">
        <f>ROUND(I240*H240,2)</f>
        <v>0</v>
      </c>
      <c r="R240" s="152">
        <f>ROUND(J240*H240,2)</f>
        <v>0</v>
      </c>
      <c r="T240" s="153">
        <f>S240*H240</f>
        <v>0</v>
      </c>
      <c r="U240" s="153">
        <v>1E-3</v>
      </c>
      <c r="V240" s="153">
        <f>U240*H240</f>
        <v>1E-3</v>
      </c>
      <c r="W240" s="153">
        <v>0</v>
      </c>
      <c r="X240" s="154">
        <f>W240*H240</f>
        <v>0</v>
      </c>
      <c r="AR240" s="155" t="s">
        <v>520</v>
      </c>
      <c r="AT240" s="155" t="s">
        <v>460</v>
      </c>
      <c r="AU240" s="155" t="s">
        <v>93</v>
      </c>
      <c r="AY240" s="15" t="s">
        <v>219</v>
      </c>
      <c r="BE240" s="156">
        <f>IF(O240="základní",K240,0)</f>
        <v>0</v>
      </c>
      <c r="BF240" s="156">
        <f>IF(O240="snížená",K240,0)</f>
        <v>0</v>
      </c>
      <c r="BG240" s="156">
        <f>IF(O240="zákl. přenesená",K240,0)</f>
        <v>0</v>
      </c>
      <c r="BH240" s="156">
        <f>IF(O240="sníž. přenesená",K240,0)</f>
        <v>0</v>
      </c>
      <c r="BI240" s="156">
        <f>IF(O240="nulová",K240,0)</f>
        <v>0</v>
      </c>
      <c r="BJ240" s="15" t="s">
        <v>87</v>
      </c>
      <c r="BK240" s="156">
        <f>ROUND(P240*H240,2)</f>
        <v>0</v>
      </c>
      <c r="BL240" s="15" t="s">
        <v>298</v>
      </c>
      <c r="BM240" s="155" t="s">
        <v>3663</v>
      </c>
    </row>
    <row r="241" spans="2:65" s="1" customFormat="1" ht="39">
      <c r="B241" s="30"/>
      <c r="D241" s="157" t="s">
        <v>226</v>
      </c>
      <c r="F241" s="158" t="s">
        <v>3664</v>
      </c>
      <c r="I241" s="159"/>
      <c r="J241" s="159"/>
      <c r="M241" s="30"/>
      <c r="N241" s="160"/>
      <c r="X241" s="54"/>
      <c r="AT241" s="15" t="s">
        <v>226</v>
      </c>
      <c r="AU241" s="15" t="s">
        <v>93</v>
      </c>
    </row>
    <row r="242" spans="2:65" s="12" customFormat="1" ht="11.25">
      <c r="B242" s="161"/>
      <c r="D242" s="157" t="s">
        <v>303</v>
      </c>
      <c r="E242" s="162" t="s">
        <v>1</v>
      </c>
      <c r="F242" s="163" t="s">
        <v>87</v>
      </c>
      <c r="H242" s="164">
        <v>1</v>
      </c>
      <c r="I242" s="165"/>
      <c r="J242" s="165"/>
      <c r="M242" s="161"/>
      <c r="N242" s="166"/>
      <c r="X242" s="167"/>
      <c r="AT242" s="162" t="s">
        <v>303</v>
      </c>
      <c r="AU242" s="162" t="s">
        <v>93</v>
      </c>
      <c r="AV242" s="12" t="s">
        <v>93</v>
      </c>
      <c r="AW242" s="12" t="s">
        <v>5</v>
      </c>
      <c r="AX242" s="12" t="s">
        <v>87</v>
      </c>
      <c r="AY242" s="162" t="s">
        <v>219</v>
      </c>
    </row>
    <row r="243" spans="2:65" s="1" customFormat="1" ht="24.2" customHeight="1">
      <c r="B243" s="30"/>
      <c r="C243" s="178" t="s">
        <v>562</v>
      </c>
      <c r="D243" s="178" t="s">
        <v>460</v>
      </c>
      <c r="E243" s="179" t="s">
        <v>3665</v>
      </c>
      <c r="F243" s="180" t="s">
        <v>3666</v>
      </c>
      <c r="G243" s="181" t="s">
        <v>3667</v>
      </c>
      <c r="H243" s="182">
        <v>1</v>
      </c>
      <c r="I243" s="183"/>
      <c r="J243" s="184"/>
      <c r="K243" s="185">
        <f>ROUND(P243*H243,2)</f>
        <v>0</v>
      </c>
      <c r="L243" s="184"/>
      <c r="M243" s="186"/>
      <c r="N243" s="187" t="s">
        <v>1</v>
      </c>
      <c r="O243" s="151" t="s">
        <v>43</v>
      </c>
      <c r="P243" s="152">
        <f>I243+J243</f>
        <v>0</v>
      </c>
      <c r="Q243" s="152">
        <f>ROUND(I243*H243,2)</f>
        <v>0</v>
      </c>
      <c r="R243" s="152">
        <f>ROUND(J243*H243,2)</f>
        <v>0</v>
      </c>
      <c r="T243" s="153">
        <f>S243*H243</f>
        <v>0</v>
      </c>
      <c r="U243" s="153">
        <v>4.0000000000000002E-4</v>
      </c>
      <c r="V243" s="153">
        <f>U243*H243</f>
        <v>4.0000000000000002E-4</v>
      </c>
      <c r="W243" s="153">
        <v>0</v>
      </c>
      <c r="X243" s="154">
        <f>W243*H243</f>
        <v>0</v>
      </c>
      <c r="AR243" s="155" t="s">
        <v>520</v>
      </c>
      <c r="AT243" s="155" t="s">
        <v>460</v>
      </c>
      <c r="AU243" s="155" t="s">
        <v>93</v>
      </c>
      <c r="AY243" s="15" t="s">
        <v>219</v>
      </c>
      <c r="BE243" s="156">
        <f>IF(O243="základní",K243,0)</f>
        <v>0</v>
      </c>
      <c r="BF243" s="156">
        <f>IF(O243="snížená",K243,0)</f>
        <v>0</v>
      </c>
      <c r="BG243" s="156">
        <f>IF(O243="zákl. přenesená",K243,0)</f>
        <v>0</v>
      </c>
      <c r="BH243" s="156">
        <f>IF(O243="sníž. přenesená",K243,0)</f>
        <v>0</v>
      </c>
      <c r="BI243" s="156">
        <f>IF(O243="nulová",K243,0)</f>
        <v>0</v>
      </c>
      <c r="BJ243" s="15" t="s">
        <v>87</v>
      </c>
      <c r="BK243" s="156">
        <f>ROUND(P243*H243,2)</f>
        <v>0</v>
      </c>
      <c r="BL243" s="15" t="s">
        <v>298</v>
      </c>
      <c r="BM243" s="155" t="s">
        <v>3668</v>
      </c>
    </row>
    <row r="244" spans="2:65" s="1" customFormat="1" ht="48.75">
      <c r="B244" s="30"/>
      <c r="D244" s="157" t="s">
        <v>226</v>
      </c>
      <c r="F244" s="158" t="s">
        <v>3669</v>
      </c>
      <c r="I244" s="159"/>
      <c r="J244" s="159"/>
      <c r="M244" s="30"/>
      <c r="N244" s="160"/>
      <c r="X244" s="54"/>
      <c r="AT244" s="15" t="s">
        <v>226</v>
      </c>
      <c r="AU244" s="15" t="s">
        <v>93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87</v>
      </c>
      <c r="H245" s="164">
        <v>1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87</v>
      </c>
      <c r="AY245" s="162" t="s">
        <v>219</v>
      </c>
    </row>
    <row r="246" spans="2:65" s="11" customFormat="1" ht="25.9" customHeight="1">
      <c r="B246" s="129"/>
      <c r="D246" s="130" t="s">
        <v>79</v>
      </c>
      <c r="E246" s="131" t="s">
        <v>957</v>
      </c>
      <c r="F246" s="131" t="s">
        <v>958</v>
      </c>
      <c r="I246" s="132"/>
      <c r="J246" s="132"/>
      <c r="K246" s="133">
        <f>BK246</f>
        <v>0</v>
      </c>
      <c r="M246" s="129"/>
      <c r="N246" s="134"/>
      <c r="Q246" s="135">
        <f>Q247</f>
        <v>0</v>
      </c>
      <c r="R246" s="135">
        <f>R247</f>
        <v>0</v>
      </c>
      <c r="T246" s="136">
        <f>T247</f>
        <v>0</v>
      </c>
      <c r="V246" s="136">
        <f>V247</f>
        <v>1.2000000000000001E-3</v>
      </c>
      <c r="X246" s="137">
        <f>X247</f>
        <v>0</v>
      </c>
      <c r="AR246" s="130" t="s">
        <v>93</v>
      </c>
      <c r="AT246" s="138" t="s">
        <v>79</v>
      </c>
      <c r="AU246" s="138" t="s">
        <v>80</v>
      </c>
      <c r="AY246" s="130" t="s">
        <v>219</v>
      </c>
      <c r="BK246" s="139">
        <f>BK247</f>
        <v>0</v>
      </c>
    </row>
    <row r="247" spans="2:65" s="11" customFormat="1" ht="22.9" customHeight="1">
      <c r="B247" s="129"/>
      <c r="D247" s="130" t="s">
        <v>79</v>
      </c>
      <c r="E247" s="140" t="s">
        <v>3670</v>
      </c>
      <c r="F247" s="140" t="s">
        <v>3671</v>
      </c>
      <c r="I247" s="132"/>
      <c r="J247" s="132"/>
      <c r="K247" s="141">
        <f>BK247</f>
        <v>0</v>
      </c>
      <c r="M247" s="129"/>
      <c r="N247" s="134"/>
      <c r="Q247" s="135">
        <f>SUM(Q248:Q263)</f>
        <v>0</v>
      </c>
      <c r="R247" s="135">
        <f>SUM(R248:R263)</f>
        <v>0</v>
      </c>
      <c r="T247" s="136">
        <f>SUM(T248:T263)</f>
        <v>0</v>
      </c>
      <c r="V247" s="136">
        <f>SUM(V248:V263)</f>
        <v>1.2000000000000001E-3</v>
      </c>
      <c r="X247" s="137">
        <f>SUM(X248:X263)</f>
        <v>0</v>
      </c>
      <c r="AR247" s="130" t="s">
        <v>93</v>
      </c>
      <c r="AT247" s="138" t="s">
        <v>79</v>
      </c>
      <c r="AU247" s="138" t="s">
        <v>87</v>
      </c>
      <c r="AY247" s="130" t="s">
        <v>219</v>
      </c>
      <c r="BK247" s="139">
        <f>SUM(BK248:BK263)</f>
        <v>0</v>
      </c>
    </row>
    <row r="248" spans="2:65" s="1" customFormat="1" ht="21.75" customHeight="1">
      <c r="B248" s="30"/>
      <c r="C248" s="142" t="s">
        <v>569</v>
      </c>
      <c r="D248" s="142" t="s">
        <v>220</v>
      </c>
      <c r="E248" s="143" t="s">
        <v>3672</v>
      </c>
      <c r="F248" s="144" t="s">
        <v>3673</v>
      </c>
      <c r="G248" s="145" t="s">
        <v>3674</v>
      </c>
      <c r="H248" s="146">
        <v>1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87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87</v>
      </c>
      <c r="BM248" s="155" t="s">
        <v>3675</v>
      </c>
    </row>
    <row r="249" spans="2:65" s="1" customFormat="1" ht="11.25">
      <c r="B249" s="30"/>
      <c r="D249" s="157" t="s">
        <v>226</v>
      </c>
      <c r="F249" s="158" t="s">
        <v>3676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" customFormat="1" ht="44.25" customHeight="1">
      <c r="B250" s="30"/>
      <c r="C250" s="142" t="s">
        <v>579</v>
      </c>
      <c r="D250" s="142" t="s">
        <v>220</v>
      </c>
      <c r="E250" s="143" t="s">
        <v>3538</v>
      </c>
      <c r="F250" s="144" t="s">
        <v>3677</v>
      </c>
      <c r="G250" s="145" t="s">
        <v>467</v>
      </c>
      <c r="H250" s="146">
        <v>1</v>
      </c>
      <c r="I250" s="147"/>
      <c r="J250" s="147"/>
      <c r="K250" s="148">
        <f>ROUND(P250*H250,2)</f>
        <v>0</v>
      </c>
      <c r="L250" s="149"/>
      <c r="M250" s="30"/>
      <c r="N250" s="150" t="s">
        <v>1</v>
      </c>
      <c r="O250" s="151" t="s">
        <v>43</v>
      </c>
      <c r="P250" s="152">
        <f>I250+J250</f>
        <v>0</v>
      </c>
      <c r="Q250" s="152">
        <f>ROUND(I250*H250,2)</f>
        <v>0</v>
      </c>
      <c r="R250" s="152">
        <f>ROUND(J250*H250,2)</f>
        <v>0</v>
      </c>
      <c r="T250" s="153">
        <f>S250*H250</f>
        <v>0</v>
      </c>
      <c r="U250" s="153">
        <v>0</v>
      </c>
      <c r="V250" s="153">
        <f>U250*H250</f>
        <v>0</v>
      </c>
      <c r="W250" s="153">
        <v>0</v>
      </c>
      <c r="X250" s="154">
        <f>W250*H250</f>
        <v>0</v>
      </c>
      <c r="AR250" s="155" t="s">
        <v>87</v>
      </c>
      <c r="AT250" s="155" t="s">
        <v>220</v>
      </c>
      <c r="AU250" s="155" t="s">
        <v>93</v>
      </c>
      <c r="AY250" s="15" t="s">
        <v>219</v>
      </c>
      <c r="BE250" s="156">
        <f>IF(O250="základní",K250,0)</f>
        <v>0</v>
      </c>
      <c r="BF250" s="156">
        <f>IF(O250="snížená",K250,0)</f>
        <v>0</v>
      </c>
      <c r="BG250" s="156">
        <f>IF(O250="zákl. přenesená",K250,0)</f>
        <v>0</v>
      </c>
      <c r="BH250" s="156">
        <f>IF(O250="sníž. přenesená",K250,0)</f>
        <v>0</v>
      </c>
      <c r="BI250" s="156">
        <f>IF(O250="nulová",K250,0)</f>
        <v>0</v>
      </c>
      <c r="BJ250" s="15" t="s">
        <v>87</v>
      </c>
      <c r="BK250" s="156">
        <f>ROUND(P250*H250,2)</f>
        <v>0</v>
      </c>
      <c r="BL250" s="15" t="s">
        <v>87</v>
      </c>
      <c r="BM250" s="155" t="s">
        <v>3678</v>
      </c>
    </row>
    <row r="251" spans="2:65" s="1" customFormat="1" ht="48.75">
      <c r="B251" s="30"/>
      <c r="D251" s="157" t="s">
        <v>226</v>
      </c>
      <c r="F251" s="158" t="s">
        <v>3679</v>
      </c>
      <c r="I251" s="159"/>
      <c r="J251" s="159"/>
      <c r="M251" s="30"/>
      <c r="N251" s="160"/>
      <c r="X251" s="54"/>
      <c r="AT251" s="15" t="s">
        <v>226</v>
      </c>
      <c r="AU251" s="15" t="s">
        <v>93</v>
      </c>
    </row>
    <row r="252" spans="2:65" s="1" customFormat="1" ht="33" customHeight="1">
      <c r="B252" s="30"/>
      <c r="C252" s="178" t="s">
        <v>587</v>
      </c>
      <c r="D252" s="178" t="s">
        <v>460</v>
      </c>
      <c r="E252" s="179" t="s">
        <v>3680</v>
      </c>
      <c r="F252" s="180" t="s">
        <v>3681</v>
      </c>
      <c r="G252" s="181" t="s">
        <v>3667</v>
      </c>
      <c r="H252" s="182">
        <v>1</v>
      </c>
      <c r="I252" s="183"/>
      <c r="J252" s="184"/>
      <c r="K252" s="185">
        <f>ROUND(P252*H252,2)</f>
        <v>0</v>
      </c>
      <c r="L252" s="184"/>
      <c r="M252" s="186"/>
      <c r="N252" s="187" t="s">
        <v>1</v>
      </c>
      <c r="O252" s="151" t="s">
        <v>43</v>
      </c>
      <c r="P252" s="152">
        <f>I252+J252</f>
        <v>0</v>
      </c>
      <c r="Q252" s="152">
        <f>ROUND(I252*H252,2)</f>
        <v>0</v>
      </c>
      <c r="R252" s="152">
        <f>ROUND(J252*H252,2)</f>
        <v>0</v>
      </c>
      <c r="T252" s="153">
        <f>S252*H252</f>
        <v>0</v>
      </c>
      <c r="U252" s="153">
        <v>4.0000000000000002E-4</v>
      </c>
      <c r="V252" s="153">
        <f>U252*H252</f>
        <v>4.0000000000000002E-4</v>
      </c>
      <c r="W252" s="153">
        <v>0</v>
      </c>
      <c r="X252" s="154">
        <f>W252*H252</f>
        <v>0</v>
      </c>
      <c r="AR252" s="155" t="s">
        <v>520</v>
      </c>
      <c r="AT252" s="155" t="s">
        <v>460</v>
      </c>
      <c r="AU252" s="155" t="s">
        <v>93</v>
      </c>
      <c r="AY252" s="15" t="s">
        <v>219</v>
      </c>
      <c r="BE252" s="156">
        <f>IF(O252="základní",K252,0)</f>
        <v>0</v>
      </c>
      <c r="BF252" s="156">
        <f>IF(O252="snížená",K252,0)</f>
        <v>0</v>
      </c>
      <c r="BG252" s="156">
        <f>IF(O252="zákl. přenesená",K252,0)</f>
        <v>0</v>
      </c>
      <c r="BH252" s="156">
        <f>IF(O252="sníž. přenesená",K252,0)</f>
        <v>0</v>
      </c>
      <c r="BI252" s="156">
        <f>IF(O252="nulová",K252,0)</f>
        <v>0</v>
      </c>
      <c r="BJ252" s="15" t="s">
        <v>87</v>
      </c>
      <c r="BK252" s="156">
        <f>ROUND(P252*H252,2)</f>
        <v>0</v>
      </c>
      <c r="BL252" s="15" t="s">
        <v>298</v>
      </c>
      <c r="BM252" s="155" t="s">
        <v>3682</v>
      </c>
    </row>
    <row r="253" spans="2:65" s="1" customFormat="1" ht="19.5">
      <c r="B253" s="30"/>
      <c r="D253" s="157" t="s">
        <v>226</v>
      </c>
      <c r="F253" s="158" t="s">
        <v>3683</v>
      </c>
      <c r="I253" s="159"/>
      <c r="J253" s="159"/>
      <c r="M253" s="30"/>
      <c r="N253" s="160"/>
      <c r="X253" s="54"/>
      <c r="AT253" s="15" t="s">
        <v>226</v>
      </c>
      <c r="AU253" s="15" t="s">
        <v>93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87</v>
      </c>
      <c r="H254" s="164">
        <v>1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87</v>
      </c>
      <c r="AY254" s="162" t="s">
        <v>219</v>
      </c>
    </row>
    <row r="255" spans="2:65" s="1" customFormat="1" ht="24.2" customHeight="1">
      <c r="B255" s="30"/>
      <c r="C255" s="178" t="s">
        <v>594</v>
      </c>
      <c r="D255" s="178" t="s">
        <v>460</v>
      </c>
      <c r="E255" s="179" t="s">
        <v>3684</v>
      </c>
      <c r="F255" s="180" t="s">
        <v>3685</v>
      </c>
      <c r="G255" s="181" t="s">
        <v>3667</v>
      </c>
      <c r="H255" s="182">
        <v>1</v>
      </c>
      <c r="I255" s="183"/>
      <c r="J255" s="184"/>
      <c r="K255" s="185">
        <f>ROUND(P255*H255,2)</f>
        <v>0</v>
      </c>
      <c r="L255" s="184"/>
      <c r="M255" s="186"/>
      <c r="N255" s="187" t="s">
        <v>1</v>
      </c>
      <c r="O255" s="151" t="s">
        <v>43</v>
      </c>
      <c r="P255" s="152">
        <f>I255+J255</f>
        <v>0</v>
      </c>
      <c r="Q255" s="152">
        <f>ROUND(I255*H255,2)</f>
        <v>0</v>
      </c>
      <c r="R255" s="152">
        <f>ROUND(J255*H255,2)</f>
        <v>0</v>
      </c>
      <c r="T255" s="153">
        <f>S255*H255</f>
        <v>0</v>
      </c>
      <c r="U255" s="153">
        <v>4.0000000000000002E-4</v>
      </c>
      <c r="V255" s="153">
        <f>U255*H255</f>
        <v>4.0000000000000002E-4</v>
      </c>
      <c r="W255" s="153">
        <v>0</v>
      </c>
      <c r="X255" s="154">
        <f>W255*H255</f>
        <v>0</v>
      </c>
      <c r="AR255" s="155" t="s">
        <v>520</v>
      </c>
      <c r="AT255" s="155" t="s">
        <v>460</v>
      </c>
      <c r="AU255" s="155" t="s">
        <v>93</v>
      </c>
      <c r="AY255" s="15" t="s">
        <v>219</v>
      </c>
      <c r="BE255" s="156">
        <f>IF(O255="základní",K255,0)</f>
        <v>0</v>
      </c>
      <c r="BF255" s="156">
        <f>IF(O255="snížená",K255,0)</f>
        <v>0</v>
      </c>
      <c r="BG255" s="156">
        <f>IF(O255="zákl. přenesená",K255,0)</f>
        <v>0</v>
      </c>
      <c r="BH255" s="156">
        <f>IF(O255="sníž. přenesená",K255,0)</f>
        <v>0</v>
      </c>
      <c r="BI255" s="156">
        <f>IF(O255="nulová",K255,0)</f>
        <v>0</v>
      </c>
      <c r="BJ255" s="15" t="s">
        <v>87</v>
      </c>
      <c r="BK255" s="156">
        <f>ROUND(P255*H255,2)</f>
        <v>0</v>
      </c>
      <c r="BL255" s="15" t="s">
        <v>298</v>
      </c>
      <c r="BM255" s="155" t="s">
        <v>3686</v>
      </c>
    </row>
    <row r="256" spans="2:65" s="1" customFormat="1" ht="11.25">
      <c r="B256" s="30"/>
      <c r="D256" s="157" t="s">
        <v>226</v>
      </c>
      <c r="F256" s="158" t="s">
        <v>3685</v>
      </c>
      <c r="I256" s="159"/>
      <c r="J256" s="159"/>
      <c r="M256" s="30"/>
      <c r="N256" s="160"/>
      <c r="X256" s="54"/>
      <c r="AT256" s="15" t="s">
        <v>226</v>
      </c>
      <c r="AU256" s="15" t="s">
        <v>93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87</v>
      </c>
      <c r="H257" s="164">
        <v>1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87</v>
      </c>
      <c r="AY257" s="162" t="s">
        <v>219</v>
      </c>
    </row>
    <row r="258" spans="2:65" s="1" customFormat="1" ht="24.2" customHeight="1">
      <c r="B258" s="30"/>
      <c r="C258" s="178" t="s">
        <v>600</v>
      </c>
      <c r="D258" s="178" t="s">
        <v>460</v>
      </c>
      <c r="E258" s="179" t="s">
        <v>3687</v>
      </c>
      <c r="F258" s="180" t="s">
        <v>3688</v>
      </c>
      <c r="G258" s="181" t="s">
        <v>3667</v>
      </c>
      <c r="H258" s="182">
        <v>1</v>
      </c>
      <c r="I258" s="183"/>
      <c r="J258" s="184"/>
      <c r="K258" s="185">
        <f>ROUND(P258*H258,2)</f>
        <v>0</v>
      </c>
      <c r="L258" s="184"/>
      <c r="M258" s="186"/>
      <c r="N258" s="187" t="s">
        <v>1</v>
      </c>
      <c r="O258" s="151" t="s">
        <v>43</v>
      </c>
      <c r="P258" s="152">
        <f>I258+J258</f>
        <v>0</v>
      </c>
      <c r="Q258" s="152">
        <f>ROUND(I258*H258,2)</f>
        <v>0</v>
      </c>
      <c r="R258" s="152">
        <f>ROUND(J258*H258,2)</f>
        <v>0</v>
      </c>
      <c r="T258" s="153">
        <f>S258*H258</f>
        <v>0</v>
      </c>
      <c r="U258" s="153">
        <v>4.0000000000000002E-4</v>
      </c>
      <c r="V258" s="153">
        <f>U258*H258</f>
        <v>4.0000000000000002E-4</v>
      </c>
      <c r="W258" s="153">
        <v>0</v>
      </c>
      <c r="X258" s="154">
        <f>W258*H258</f>
        <v>0</v>
      </c>
      <c r="AR258" s="155" t="s">
        <v>520</v>
      </c>
      <c r="AT258" s="155" t="s">
        <v>460</v>
      </c>
      <c r="AU258" s="155" t="s">
        <v>93</v>
      </c>
      <c r="AY258" s="15" t="s">
        <v>219</v>
      </c>
      <c r="BE258" s="156">
        <f>IF(O258="základní",K258,0)</f>
        <v>0</v>
      </c>
      <c r="BF258" s="156">
        <f>IF(O258="snížená",K258,0)</f>
        <v>0</v>
      </c>
      <c r="BG258" s="156">
        <f>IF(O258="zákl. přenesená",K258,0)</f>
        <v>0</v>
      </c>
      <c r="BH258" s="156">
        <f>IF(O258="sníž. přenesená",K258,0)</f>
        <v>0</v>
      </c>
      <c r="BI258" s="156">
        <f>IF(O258="nulová",K258,0)</f>
        <v>0</v>
      </c>
      <c r="BJ258" s="15" t="s">
        <v>87</v>
      </c>
      <c r="BK258" s="156">
        <f>ROUND(P258*H258,2)</f>
        <v>0</v>
      </c>
      <c r="BL258" s="15" t="s">
        <v>298</v>
      </c>
      <c r="BM258" s="155" t="s">
        <v>3689</v>
      </c>
    </row>
    <row r="259" spans="2:65" s="1" customFormat="1" ht="19.5">
      <c r="B259" s="30"/>
      <c r="D259" s="157" t="s">
        <v>226</v>
      </c>
      <c r="F259" s="158" t="s">
        <v>3688</v>
      </c>
      <c r="I259" s="159"/>
      <c r="J259" s="159"/>
      <c r="M259" s="30"/>
      <c r="N259" s="160"/>
      <c r="X259" s="54"/>
      <c r="AT259" s="15" t="s">
        <v>226</v>
      </c>
      <c r="AU259" s="15" t="s">
        <v>93</v>
      </c>
    </row>
    <row r="260" spans="2:65" s="12" customFormat="1" ht="11.25">
      <c r="B260" s="161"/>
      <c r="D260" s="157" t="s">
        <v>303</v>
      </c>
      <c r="E260" s="162" t="s">
        <v>1</v>
      </c>
      <c r="F260" s="163" t="s">
        <v>87</v>
      </c>
      <c r="H260" s="164">
        <v>1</v>
      </c>
      <c r="I260" s="165"/>
      <c r="J260" s="165"/>
      <c r="M260" s="161"/>
      <c r="N260" s="166"/>
      <c r="X260" s="167"/>
      <c r="AT260" s="162" t="s">
        <v>303</v>
      </c>
      <c r="AU260" s="162" t="s">
        <v>93</v>
      </c>
      <c r="AV260" s="12" t="s">
        <v>93</v>
      </c>
      <c r="AW260" s="12" t="s">
        <v>5</v>
      </c>
      <c r="AX260" s="12" t="s">
        <v>87</v>
      </c>
      <c r="AY260" s="162" t="s">
        <v>219</v>
      </c>
    </row>
    <row r="261" spans="2:65" s="1" customFormat="1" ht="44.25" customHeight="1">
      <c r="B261" s="30"/>
      <c r="C261" s="142" t="s">
        <v>607</v>
      </c>
      <c r="D261" s="142" t="s">
        <v>220</v>
      </c>
      <c r="E261" s="143" t="s">
        <v>3690</v>
      </c>
      <c r="F261" s="144" t="s">
        <v>3691</v>
      </c>
      <c r="G261" s="145" t="s">
        <v>257</v>
      </c>
      <c r="H261" s="146">
        <v>1</v>
      </c>
      <c r="I261" s="147"/>
      <c r="J261" s="147"/>
      <c r="K261" s="148">
        <f>ROUND(P261*H261,2)</f>
        <v>0</v>
      </c>
      <c r="L261" s="149"/>
      <c r="M261" s="30"/>
      <c r="N261" s="150" t="s">
        <v>1</v>
      </c>
      <c r="O261" s="151" t="s">
        <v>43</v>
      </c>
      <c r="P261" s="152">
        <f>I261+J261</f>
        <v>0</v>
      </c>
      <c r="Q261" s="152">
        <f>ROUND(I261*H261,2)</f>
        <v>0</v>
      </c>
      <c r="R261" s="152">
        <f>ROUND(J261*H261,2)</f>
        <v>0</v>
      </c>
      <c r="T261" s="153">
        <f>S261*H261</f>
        <v>0</v>
      </c>
      <c r="U261" s="153">
        <v>0</v>
      </c>
      <c r="V261" s="153">
        <f>U261*H261</f>
        <v>0</v>
      </c>
      <c r="W261" s="153">
        <v>0</v>
      </c>
      <c r="X261" s="154">
        <f>W261*H261</f>
        <v>0</v>
      </c>
      <c r="AR261" s="155" t="s">
        <v>298</v>
      </c>
      <c r="AT261" s="155" t="s">
        <v>220</v>
      </c>
      <c r="AU261" s="155" t="s">
        <v>93</v>
      </c>
      <c r="AY261" s="15" t="s">
        <v>219</v>
      </c>
      <c r="BE261" s="156">
        <f>IF(O261="základní",K261,0)</f>
        <v>0</v>
      </c>
      <c r="BF261" s="156">
        <f>IF(O261="snížená",K261,0)</f>
        <v>0</v>
      </c>
      <c r="BG261" s="156">
        <f>IF(O261="zákl. přenesená",K261,0)</f>
        <v>0</v>
      </c>
      <c r="BH261" s="156">
        <f>IF(O261="sníž. přenesená",K261,0)</f>
        <v>0</v>
      </c>
      <c r="BI261" s="156">
        <f>IF(O261="nulová",K261,0)</f>
        <v>0</v>
      </c>
      <c r="BJ261" s="15" t="s">
        <v>87</v>
      </c>
      <c r="BK261" s="156">
        <f>ROUND(P261*H261,2)</f>
        <v>0</v>
      </c>
      <c r="BL261" s="15" t="s">
        <v>298</v>
      </c>
      <c r="BM261" s="155" t="s">
        <v>3692</v>
      </c>
    </row>
    <row r="262" spans="2:65" s="1" customFormat="1" ht="29.25">
      <c r="B262" s="30"/>
      <c r="D262" s="157" t="s">
        <v>226</v>
      </c>
      <c r="F262" s="158" t="s">
        <v>3691</v>
      </c>
      <c r="I262" s="159"/>
      <c r="J262" s="159"/>
      <c r="M262" s="30"/>
      <c r="N262" s="160"/>
      <c r="X262" s="54"/>
      <c r="AT262" s="15" t="s">
        <v>226</v>
      </c>
      <c r="AU262" s="15" t="s">
        <v>93</v>
      </c>
    </row>
    <row r="263" spans="2:65" s="12" customFormat="1" ht="11.25">
      <c r="B263" s="161"/>
      <c r="D263" s="157" t="s">
        <v>303</v>
      </c>
      <c r="E263" s="162" t="s">
        <v>1</v>
      </c>
      <c r="F263" s="163" t="s">
        <v>87</v>
      </c>
      <c r="H263" s="164">
        <v>1</v>
      </c>
      <c r="I263" s="165"/>
      <c r="J263" s="165"/>
      <c r="M263" s="161"/>
      <c r="N263" s="188"/>
      <c r="O263" s="189"/>
      <c r="P263" s="189"/>
      <c r="Q263" s="189"/>
      <c r="R263" s="189"/>
      <c r="S263" s="189"/>
      <c r="T263" s="189"/>
      <c r="U263" s="189"/>
      <c r="V263" s="189"/>
      <c r="W263" s="189"/>
      <c r="X263" s="190"/>
      <c r="AT263" s="162" t="s">
        <v>303</v>
      </c>
      <c r="AU263" s="162" t="s">
        <v>93</v>
      </c>
      <c r="AV263" s="12" t="s">
        <v>93</v>
      </c>
      <c r="AW263" s="12" t="s">
        <v>5</v>
      </c>
      <c r="AX263" s="12" t="s">
        <v>87</v>
      </c>
      <c r="AY263" s="162" t="s">
        <v>219</v>
      </c>
    </row>
    <row r="264" spans="2:65" s="1" customFormat="1" ht="6.95" customHeight="1">
      <c r="B264" s="42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30"/>
    </row>
  </sheetData>
  <sheetProtection algorithmName="SHA-512" hashValue="G3pk6V5EL8p5ckA9zdhrqFEFFZz9Dl5jWgTQEVpCL36dynleOQeq5nwfdv2D0Kq+eIKPEqSAfLl4EzQG95tNfg==" saltValue="etKiFDAu/9Boou68+xGksjDN2aJKPEvRyNShsNib/pUUE1CFfE721kQVewlAp1jsIF+XP50hbpVDhknzy5cnGQ==" spinCount="100000" sheet="1" objects="1" scenarios="1" formatColumns="0" formatRows="0" autoFilter="0"/>
  <autoFilter ref="C126:L263" xr:uid="{00000000-0009-0000-0000-000014000000}"/>
  <mergeCells count="15">
    <mergeCell ref="E113:H113"/>
    <mergeCell ref="E117:H117"/>
    <mergeCell ref="E115:H115"/>
    <mergeCell ref="E119:H119"/>
    <mergeCell ref="M2:Z2"/>
    <mergeCell ref="E31:H31"/>
    <mergeCell ref="E84:H84"/>
    <mergeCell ref="E88:H88"/>
    <mergeCell ref="E86:H86"/>
    <mergeCell ref="E90:H90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34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165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.75">
      <c r="B8" s="18"/>
      <c r="D8" s="25" t="s">
        <v>170</v>
      </c>
      <c r="M8" s="18"/>
    </row>
    <row r="9" spans="2:46" ht="16.5" customHeight="1">
      <c r="B9" s="18"/>
      <c r="E9" s="234" t="s">
        <v>171</v>
      </c>
      <c r="F9" s="219"/>
      <c r="G9" s="219"/>
      <c r="H9" s="219"/>
      <c r="M9" s="18"/>
    </row>
    <row r="10" spans="2:46" ht="12" customHeight="1">
      <c r="B10" s="18"/>
      <c r="D10" s="25" t="s">
        <v>172</v>
      </c>
      <c r="M10" s="18"/>
    </row>
    <row r="11" spans="2:46" s="1" customFormat="1" ht="16.5" customHeight="1">
      <c r="B11" s="30"/>
      <c r="E11" s="207" t="s">
        <v>3383</v>
      </c>
      <c r="F11" s="236"/>
      <c r="G11" s="236"/>
      <c r="H11" s="236"/>
      <c r="M11" s="30"/>
    </row>
    <row r="12" spans="2:46" s="1" customFormat="1" ht="12" customHeight="1">
      <c r="B12" s="30"/>
      <c r="D12" s="25" t="s">
        <v>3460</v>
      </c>
      <c r="M12" s="30"/>
    </row>
    <row r="13" spans="2:46" s="1" customFormat="1" ht="16.5" customHeight="1">
      <c r="B13" s="30"/>
      <c r="E13" s="195" t="s">
        <v>3693</v>
      </c>
      <c r="F13" s="236"/>
      <c r="G13" s="236"/>
      <c r="H13" s="236"/>
      <c r="M13" s="30"/>
    </row>
    <row r="14" spans="2:46" s="1" customFormat="1" ht="11.25">
      <c r="B14" s="30"/>
      <c r="M14" s="30"/>
    </row>
    <row r="15" spans="2:46" s="1" customFormat="1" ht="12" customHeight="1">
      <c r="B15" s="30"/>
      <c r="D15" s="25" t="s">
        <v>19</v>
      </c>
      <c r="F15" s="23" t="s">
        <v>152</v>
      </c>
      <c r="I15" s="25" t="s">
        <v>20</v>
      </c>
      <c r="J15" s="23" t="s">
        <v>3462</v>
      </c>
      <c r="M15" s="30"/>
    </row>
    <row r="16" spans="2:46" s="1" customFormat="1" ht="12" customHeight="1">
      <c r="B16" s="30"/>
      <c r="D16" s="25" t="s">
        <v>21</v>
      </c>
      <c r="F16" s="23" t="s">
        <v>175</v>
      </c>
      <c r="I16" s="25" t="s">
        <v>23</v>
      </c>
      <c r="J16" s="50" t="str">
        <f>'Rekapitulace stavby'!AN8</f>
        <v>2. 4. 2025</v>
      </c>
      <c r="M16" s="30"/>
    </row>
    <row r="17" spans="2:13" s="1" customFormat="1" ht="21.75" customHeight="1">
      <c r="B17" s="30"/>
      <c r="D17" s="22" t="s">
        <v>176</v>
      </c>
      <c r="F17" s="96" t="s">
        <v>3463</v>
      </c>
      <c r="I17" s="22" t="s">
        <v>178</v>
      </c>
      <c r="J17" s="96" t="s">
        <v>3464</v>
      </c>
      <c r="M17" s="30"/>
    </row>
    <row r="18" spans="2:13" s="1" customFormat="1" ht="12" customHeight="1">
      <c r="B18" s="30"/>
      <c r="D18" s="25" t="s">
        <v>25</v>
      </c>
      <c r="I18" s="25" t="s">
        <v>26</v>
      </c>
      <c r="J18" s="23" t="s">
        <v>1</v>
      </c>
      <c r="M18" s="30"/>
    </row>
    <row r="19" spans="2:13" s="1" customFormat="1" ht="18" customHeight="1">
      <c r="B19" s="30"/>
      <c r="E19" s="23" t="s">
        <v>28</v>
      </c>
      <c r="I19" s="25" t="s">
        <v>29</v>
      </c>
      <c r="J19" s="23" t="s">
        <v>1</v>
      </c>
      <c r="M19" s="30"/>
    </row>
    <row r="20" spans="2:13" s="1" customFormat="1" ht="6.95" customHeight="1">
      <c r="B20" s="30"/>
      <c r="M20" s="30"/>
    </row>
    <row r="21" spans="2:13" s="1" customFormat="1" ht="12" customHeight="1">
      <c r="B21" s="30"/>
      <c r="D21" s="25" t="s">
        <v>30</v>
      </c>
      <c r="I21" s="25" t="s">
        <v>26</v>
      </c>
      <c r="J21" s="26" t="str">
        <f>'Rekapitulace stavby'!AN13</f>
        <v>Vyplň údaj</v>
      </c>
      <c r="M21" s="30"/>
    </row>
    <row r="22" spans="2:13" s="1" customFormat="1" ht="18" customHeight="1">
      <c r="B22" s="30"/>
      <c r="E22" s="237" t="str">
        <f>'Rekapitulace stavby'!E14</f>
        <v>Vyplň údaj</v>
      </c>
      <c r="F22" s="218"/>
      <c r="G22" s="218"/>
      <c r="H22" s="218"/>
      <c r="I22" s="25" t="s">
        <v>29</v>
      </c>
      <c r="J22" s="26" t="str">
        <f>'Rekapitulace stavby'!AN14</f>
        <v>Vyplň údaj</v>
      </c>
      <c r="M22" s="30"/>
    </row>
    <row r="23" spans="2:13" s="1" customFormat="1" ht="6.95" customHeight="1">
      <c r="B23" s="30"/>
      <c r="M23" s="30"/>
    </row>
    <row r="24" spans="2:13" s="1" customFormat="1" ht="12" customHeight="1">
      <c r="B24" s="30"/>
      <c r="D24" s="25" t="s">
        <v>32</v>
      </c>
      <c r="I24" s="25" t="s">
        <v>26</v>
      </c>
      <c r="J24" s="23" t="s">
        <v>1</v>
      </c>
      <c r="M24" s="30"/>
    </row>
    <row r="25" spans="2:13" s="1" customFormat="1" ht="18" customHeight="1">
      <c r="B25" s="30"/>
      <c r="E25" s="23" t="s">
        <v>331</v>
      </c>
      <c r="I25" s="25" t="s">
        <v>29</v>
      </c>
      <c r="J25" s="23" t="s">
        <v>1</v>
      </c>
      <c r="M25" s="30"/>
    </row>
    <row r="26" spans="2:13" s="1" customFormat="1" ht="6.95" customHeight="1">
      <c r="B26" s="30"/>
      <c r="M26" s="30"/>
    </row>
    <row r="27" spans="2:13" s="1" customFormat="1" ht="12" customHeight="1">
      <c r="B27" s="30"/>
      <c r="D27" s="25" t="s">
        <v>35</v>
      </c>
      <c r="I27" s="25" t="s">
        <v>26</v>
      </c>
      <c r="J27" s="23" t="s">
        <v>1</v>
      </c>
      <c r="M27" s="30"/>
    </row>
    <row r="28" spans="2:13" s="1" customFormat="1" ht="18" customHeight="1">
      <c r="B28" s="30"/>
      <c r="E28" s="23" t="s">
        <v>183</v>
      </c>
      <c r="I28" s="25" t="s">
        <v>29</v>
      </c>
      <c r="J28" s="23" t="s">
        <v>1</v>
      </c>
      <c r="M28" s="30"/>
    </row>
    <row r="29" spans="2:13" s="1" customFormat="1" ht="6.95" customHeight="1">
      <c r="B29" s="30"/>
      <c r="M29" s="30"/>
    </row>
    <row r="30" spans="2:13" s="1" customFormat="1" ht="12" customHeight="1">
      <c r="B30" s="30"/>
      <c r="D30" s="25" t="s">
        <v>37</v>
      </c>
      <c r="M30" s="30"/>
    </row>
    <row r="31" spans="2:13" s="7" customFormat="1" ht="16.5" customHeight="1">
      <c r="B31" s="97"/>
      <c r="E31" s="223" t="s">
        <v>1</v>
      </c>
      <c r="F31" s="223"/>
      <c r="G31" s="223"/>
      <c r="H31" s="223"/>
      <c r="M31" s="97"/>
    </row>
    <row r="32" spans="2:13" s="1" customFormat="1" ht="6.95" customHeight="1">
      <c r="B32" s="30"/>
      <c r="M32" s="30"/>
    </row>
    <row r="33" spans="2:13" s="1" customFormat="1" ht="6.95" customHeight="1">
      <c r="B33" s="30"/>
      <c r="D33" s="51"/>
      <c r="E33" s="51"/>
      <c r="F33" s="51"/>
      <c r="G33" s="51"/>
      <c r="H33" s="51"/>
      <c r="I33" s="51"/>
      <c r="J33" s="51"/>
      <c r="K33" s="51"/>
      <c r="L33" s="51"/>
      <c r="M33" s="30"/>
    </row>
    <row r="34" spans="2:13" s="1" customFormat="1" ht="12.75">
      <c r="B34" s="30"/>
      <c r="E34" s="25" t="s">
        <v>184</v>
      </c>
      <c r="K34" s="86">
        <f>I99</f>
        <v>0</v>
      </c>
      <c r="M34" s="30"/>
    </row>
    <row r="35" spans="2:13" s="1" customFormat="1" ht="12.75">
      <c r="B35" s="30"/>
      <c r="E35" s="25" t="s">
        <v>185</v>
      </c>
      <c r="K35" s="86">
        <f>J99</f>
        <v>0</v>
      </c>
      <c r="M35" s="30"/>
    </row>
    <row r="36" spans="2:13" s="1" customFormat="1" ht="25.35" customHeight="1">
      <c r="B36" s="30"/>
      <c r="D36" s="98" t="s">
        <v>38</v>
      </c>
      <c r="K36" s="64">
        <f>ROUND(K125, 2)</f>
        <v>0</v>
      </c>
      <c r="M36" s="30"/>
    </row>
    <row r="37" spans="2:13" s="1" customFormat="1" ht="6.95" customHeight="1">
      <c r="B37" s="30"/>
      <c r="D37" s="51"/>
      <c r="E37" s="51"/>
      <c r="F37" s="51"/>
      <c r="G37" s="51"/>
      <c r="H37" s="51"/>
      <c r="I37" s="51"/>
      <c r="J37" s="51"/>
      <c r="K37" s="51"/>
      <c r="L37" s="51"/>
      <c r="M37" s="30"/>
    </row>
    <row r="38" spans="2:13" s="1" customFormat="1" ht="14.45" customHeight="1">
      <c r="B38" s="30"/>
      <c r="F38" s="33" t="s">
        <v>40</v>
      </c>
      <c r="I38" s="33" t="s">
        <v>39</v>
      </c>
      <c r="K38" s="33" t="s">
        <v>41</v>
      </c>
      <c r="M38" s="30"/>
    </row>
    <row r="39" spans="2:13" s="1" customFormat="1" ht="14.45" customHeight="1">
      <c r="B39" s="30"/>
      <c r="D39" s="53" t="s">
        <v>42</v>
      </c>
      <c r="E39" s="25" t="s">
        <v>43</v>
      </c>
      <c r="F39" s="86">
        <f>ROUND((SUM(BE125:BE346)),  2)</f>
        <v>0</v>
      </c>
      <c r="I39" s="99">
        <v>0.21</v>
      </c>
      <c r="K39" s="86">
        <f>ROUND(((SUM(BE125:BE346))*I39),  2)</f>
        <v>0</v>
      </c>
      <c r="M39" s="30"/>
    </row>
    <row r="40" spans="2:13" s="1" customFormat="1" ht="14.45" customHeight="1">
      <c r="B40" s="30"/>
      <c r="E40" s="25" t="s">
        <v>44</v>
      </c>
      <c r="F40" s="86">
        <f>ROUND((SUM(BF125:BF346)),  2)</f>
        <v>0</v>
      </c>
      <c r="I40" s="99">
        <v>0.12</v>
      </c>
      <c r="K40" s="86">
        <f>ROUND(((SUM(BF125:BF346))*I40),  2)</f>
        <v>0</v>
      </c>
      <c r="M40" s="30"/>
    </row>
    <row r="41" spans="2:13" s="1" customFormat="1" ht="14.45" hidden="1" customHeight="1">
      <c r="B41" s="30"/>
      <c r="E41" s="25" t="s">
        <v>45</v>
      </c>
      <c r="F41" s="86">
        <f>ROUND((SUM(BG125:BG346)),  2)</f>
        <v>0</v>
      </c>
      <c r="I41" s="99">
        <v>0.21</v>
      </c>
      <c r="K41" s="86">
        <f>0</f>
        <v>0</v>
      </c>
      <c r="M41" s="30"/>
    </row>
    <row r="42" spans="2:13" s="1" customFormat="1" ht="14.45" hidden="1" customHeight="1">
      <c r="B42" s="30"/>
      <c r="E42" s="25" t="s">
        <v>46</v>
      </c>
      <c r="F42" s="86">
        <f>ROUND((SUM(BH125:BH346)),  2)</f>
        <v>0</v>
      </c>
      <c r="I42" s="99">
        <v>0.12</v>
      </c>
      <c r="K42" s="86">
        <f>0</f>
        <v>0</v>
      </c>
      <c r="M42" s="30"/>
    </row>
    <row r="43" spans="2:13" s="1" customFormat="1" ht="14.45" hidden="1" customHeight="1">
      <c r="B43" s="30"/>
      <c r="E43" s="25" t="s">
        <v>47</v>
      </c>
      <c r="F43" s="86">
        <f>ROUND((SUM(BI125:BI346)),  2)</f>
        <v>0</v>
      </c>
      <c r="I43" s="99">
        <v>0</v>
      </c>
      <c r="K43" s="86">
        <f>0</f>
        <v>0</v>
      </c>
      <c r="M43" s="30"/>
    </row>
    <row r="44" spans="2:13" s="1" customFormat="1" ht="6.95" customHeight="1">
      <c r="B44" s="30"/>
      <c r="M44" s="30"/>
    </row>
    <row r="45" spans="2:13" s="1" customFormat="1" ht="25.35" customHeight="1">
      <c r="B45" s="30"/>
      <c r="C45" s="100"/>
      <c r="D45" s="101" t="s">
        <v>48</v>
      </c>
      <c r="E45" s="55"/>
      <c r="F45" s="55"/>
      <c r="G45" s="102" t="s">
        <v>49</v>
      </c>
      <c r="H45" s="103" t="s">
        <v>50</v>
      </c>
      <c r="I45" s="55"/>
      <c r="J45" s="55"/>
      <c r="K45" s="104">
        <f>SUM(K36:K43)</f>
        <v>0</v>
      </c>
      <c r="L45" s="105"/>
      <c r="M45" s="30"/>
    </row>
    <row r="46" spans="2:13" s="1" customFormat="1" ht="14.45" customHeight="1">
      <c r="B46" s="30"/>
      <c r="M46" s="30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ht="16.5" customHeight="1">
      <c r="B86" s="18"/>
      <c r="E86" s="234" t="s">
        <v>171</v>
      </c>
      <c r="F86" s="219"/>
      <c r="G86" s="219"/>
      <c r="H86" s="219"/>
      <c r="M86" s="18"/>
    </row>
    <row r="87" spans="2:13" ht="12" customHeight="1">
      <c r="B87" s="18"/>
      <c r="C87" s="25" t="s">
        <v>172</v>
      </c>
      <c r="M87" s="18"/>
    </row>
    <row r="88" spans="2:13" s="1" customFormat="1" ht="16.5" customHeight="1">
      <c r="B88" s="30"/>
      <c r="E88" s="207" t="s">
        <v>3383</v>
      </c>
      <c r="F88" s="236"/>
      <c r="G88" s="236"/>
      <c r="H88" s="236"/>
      <c r="M88" s="30"/>
    </row>
    <row r="89" spans="2:13" s="1" customFormat="1" ht="12" customHeight="1">
      <c r="B89" s="30"/>
      <c r="C89" s="25" t="s">
        <v>3460</v>
      </c>
      <c r="M89" s="30"/>
    </row>
    <row r="90" spans="2:13" s="1" customFormat="1" ht="16.5" customHeight="1">
      <c r="B90" s="30"/>
      <c r="E90" s="195" t="str">
        <f>E13</f>
        <v>2022_4.17.2.3. - Rozvaděč R1</v>
      </c>
      <c r="F90" s="236"/>
      <c r="G90" s="236"/>
      <c r="H90" s="236"/>
      <c r="M90" s="30"/>
    </row>
    <row r="91" spans="2:13" s="1" customFormat="1" ht="6.95" customHeight="1">
      <c r="B91" s="30"/>
      <c r="M91" s="30"/>
    </row>
    <row r="92" spans="2:13" s="1" customFormat="1" ht="12" customHeight="1">
      <c r="B92" s="30"/>
      <c r="C92" s="25" t="s">
        <v>21</v>
      </c>
      <c r="F92" s="23" t="str">
        <f>F16</f>
        <v>Česká Lípa</v>
      </c>
      <c r="I92" s="25" t="s">
        <v>23</v>
      </c>
      <c r="J92" s="50" t="str">
        <f>IF(J16="","",J16)</f>
        <v>2. 4. 2025</v>
      </c>
      <c r="M92" s="30"/>
    </row>
    <row r="93" spans="2:13" s="1" customFormat="1" ht="6.95" customHeight="1">
      <c r="B93" s="30"/>
      <c r="M93" s="30"/>
    </row>
    <row r="94" spans="2:13" s="1" customFormat="1" ht="25.7" customHeight="1">
      <c r="B94" s="30"/>
      <c r="C94" s="25" t="s">
        <v>25</v>
      </c>
      <c r="F94" s="23" t="str">
        <f>E19</f>
        <v>Město Česká Lípa</v>
      </c>
      <c r="I94" s="25" t="s">
        <v>32</v>
      </c>
      <c r="J94" s="28" t="str">
        <f>E25</f>
        <v>Vodohospodářský rozvoj a výstavba a.s.</v>
      </c>
      <c r="M94" s="30"/>
    </row>
    <row r="95" spans="2:13" s="1" customFormat="1" ht="15.2" customHeight="1">
      <c r="B95" s="30"/>
      <c r="C95" s="25" t="s">
        <v>30</v>
      </c>
      <c r="F95" s="23" t="str">
        <f>IF(E22="","",E22)</f>
        <v>Vyplň údaj</v>
      </c>
      <c r="I95" s="25" t="s">
        <v>35</v>
      </c>
      <c r="J95" s="28" t="str">
        <f>E28</f>
        <v>Dvořák</v>
      </c>
      <c r="M95" s="30"/>
    </row>
    <row r="96" spans="2:13" s="1" customFormat="1" ht="10.35" customHeight="1">
      <c r="B96" s="30"/>
      <c r="M96" s="30"/>
    </row>
    <row r="97" spans="2:47" s="1" customFormat="1" ht="29.25" customHeight="1">
      <c r="B97" s="30"/>
      <c r="C97" s="108" t="s">
        <v>187</v>
      </c>
      <c r="D97" s="100"/>
      <c r="E97" s="100"/>
      <c r="F97" s="100"/>
      <c r="G97" s="100"/>
      <c r="H97" s="100"/>
      <c r="I97" s="109" t="s">
        <v>188</v>
      </c>
      <c r="J97" s="109" t="s">
        <v>189</v>
      </c>
      <c r="K97" s="109" t="s">
        <v>190</v>
      </c>
      <c r="L97" s="100"/>
      <c r="M97" s="30"/>
    </row>
    <row r="98" spans="2:47" s="1" customFormat="1" ht="10.35" customHeight="1">
      <c r="B98" s="30"/>
      <c r="M98" s="30"/>
    </row>
    <row r="99" spans="2:47" s="1" customFormat="1" ht="22.9" customHeight="1">
      <c r="B99" s="30"/>
      <c r="C99" s="110" t="s">
        <v>191</v>
      </c>
      <c r="I99" s="64">
        <f t="shared" ref="I99:J101" si="0">Q125</f>
        <v>0</v>
      </c>
      <c r="J99" s="64">
        <f t="shared" si="0"/>
        <v>0</v>
      </c>
      <c r="K99" s="64">
        <f>K125</f>
        <v>0</v>
      </c>
      <c r="M99" s="30"/>
      <c r="AU99" s="15" t="s">
        <v>192</v>
      </c>
    </row>
    <row r="100" spans="2:47" s="8" customFormat="1" ht="24.95" customHeight="1">
      <c r="B100" s="111"/>
      <c r="D100" s="112" t="s">
        <v>332</v>
      </c>
      <c r="E100" s="113"/>
      <c r="F100" s="113"/>
      <c r="G100" s="113"/>
      <c r="H100" s="113"/>
      <c r="I100" s="114">
        <f t="shared" si="0"/>
        <v>0</v>
      </c>
      <c r="J100" s="114">
        <f t="shared" si="0"/>
        <v>0</v>
      </c>
      <c r="K100" s="114">
        <f>K126</f>
        <v>0</v>
      </c>
      <c r="M100" s="111"/>
    </row>
    <row r="101" spans="2:47" s="9" customFormat="1" ht="19.899999999999999" customHeight="1">
      <c r="B101" s="115"/>
      <c r="D101" s="116" t="s">
        <v>336</v>
      </c>
      <c r="E101" s="117"/>
      <c r="F101" s="117"/>
      <c r="G101" s="117"/>
      <c r="H101" s="117"/>
      <c r="I101" s="118">
        <f t="shared" si="0"/>
        <v>0</v>
      </c>
      <c r="J101" s="118">
        <f t="shared" si="0"/>
        <v>0</v>
      </c>
      <c r="K101" s="118">
        <f>K127</f>
        <v>0</v>
      </c>
      <c r="M101" s="115"/>
    </row>
    <row r="102" spans="2:47" s="1" customFormat="1" ht="21.75" customHeight="1">
      <c r="B102" s="30"/>
      <c r="M102" s="30"/>
    </row>
    <row r="103" spans="2:47" s="1" customFormat="1" ht="6.95" customHeight="1"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30"/>
    </row>
    <row r="107" spans="2:47" s="1" customFormat="1" ht="6.95" customHeight="1">
      <c r="B107" s="44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30"/>
    </row>
    <row r="108" spans="2:47" s="1" customFormat="1" ht="24.95" customHeight="1">
      <c r="B108" s="30"/>
      <c r="C108" s="19" t="s">
        <v>199</v>
      </c>
      <c r="M108" s="30"/>
    </row>
    <row r="109" spans="2:47" s="1" customFormat="1" ht="6.95" customHeight="1">
      <c r="B109" s="30"/>
      <c r="M109" s="30"/>
    </row>
    <row r="110" spans="2:47" s="1" customFormat="1" ht="12" customHeight="1">
      <c r="B110" s="30"/>
      <c r="C110" s="25" t="s">
        <v>17</v>
      </c>
      <c r="M110" s="30"/>
    </row>
    <row r="111" spans="2:47" s="1" customFormat="1" ht="16.5" customHeight="1">
      <c r="B111" s="30"/>
      <c r="E111" s="234" t="str">
        <f>E7</f>
        <v>Splašková kanalizace Lada</v>
      </c>
      <c r="F111" s="235"/>
      <c r="G111" s="235"/>
      <c r="H111" s="235"/>
      <c r="M111" s="30"/>
    </row>
    <row r="112" spans="2:47" ht="12" customHeight="1">
      <c r="B112" s="18"/>
      <c r="C112" s="25" t="s">
        <v>170</v>
      </c>
      <c r="M112" s="18"/>
    </row>
    <row r="113" spans="2:65" ht="16.5" customHeight="1">
      <c r="B113" s="18"/>
      <c r="E113" s="234" t="s">
        <v>171</v>
      </c>
      <c r="F113" s="219"/>
      <c r="G113" s="219"/>
      <c r="H113" s="219"/>
      <c r="M113" s="18"/>
    </row>
    <row r="114" spans="2:65" ht="12" customHeight="1">
      <c r="B114" s="18"/>
      <c r="C114" s="25" t="s">
        <v>172</v>
      </c>
      <c r="M114" s="18"/>
    </row>
    <row r="115" spans="2:65" s="1" customFormat="1" ht="16.5" customHeight="1">
      <c r="B115" s="30"/>
      <c r="E115" s="207" t="s">
        <v>3383</v>
      </c>
      <c r="F115" s="236"/>
      <c r="G115" s="236"/>
      <c r="H115" s="236"/>
      <c r="M115" s="30"/>
    </row>
    <row r="116" spans="2:65" s="1" customFormat="1" ht="12" customHeight="1">
      <c r="B116" s="30"/>
      <c r="C116" s="25" t="s">
        <v>3460</v>
      </c>
      <c r="M116" s="30"/>
    </row>
    <row r="117" spans="2:65" s="1" customFormat="1" ht="16.5" customHeight="1">
      <c r="B117" s="30"/>
      <c r="E117" s="195" t="str">
        <f>E13</f>
        <v>2022_4.17.2.3. - Rozvaděč R1</v>
      </c>
      <c r="F117" s="236"/>
      <c r="G117" s="236"/>
      <c r="H117" s="236"/>
      <c r="M117" s="30"/>
    </row>
    <row r="118" spans="2:65" s="1" customFormat="1" ht="6.95" customHeight="1">
      <c r="B118" s="30"/>
      <c r="M118" s="30"/>
    </row>
    <row r="119" spans="2:65" s="1" customFormat="1" ht="12" customHeight="1">
      <c r="B119" s="30"/>
      <c r="C119" s="25" t="s">
        <v>21</v>
      </c>
      <c r="F119" s="23" t="str">
        <f>F16</f>
        <v>Česká Lípa</v>
      </c>
      <c r="I119" s="25" t="s">
        <v>23</v>
      </c>
      <c r="J119" s="50" t="str">
        <f>IF(J16="","",J16)</f>
        <v>2. 4. 2025</v>
      </c>
      <c r="M119" s="30"/>
    </row>
    <row r="120" spans="2:65" s="1" customFormat="1" ht="6.95" customHeight="1">
      <c r="B120" s="30"/>
      <c r="M120" s="30"/>
    </row>
    <row r="121" spans="2:65" s="1" customFormat="1" ht="25.7" customHeight="1">
      <c r="B121" s="30"/>
      <c r="C121" s="25" t="s">
        <v>25</v>
      </c>
      <c r="F121" s="23" t="str">
        <f>E19</f>
        <v>Město Česká Lípa</v>
      </c>
      <c r="I121" s="25" t="s">
        <v>32</v>
      </c>
      <c r="J121" s="28" t="str">
        <f>E25</f>
        <v>Vodohospodářský rozvoj a výstavba a.s.</v>
      </c>
      <c r="M121" s="30"/>
    </row>
    <row r="122" spans="2:65" s="1" customFormat="1" ht="15.2" customHeight="1">
      <c r="B122" s="30"/>
      <c r="C122" s="25" t="s">
        <v>30</v>
      </c>
      <c r="F122" s="23" t="str">
        <f>IF(E22="","",E22)</f>
        <v>Vyplň údaj</v>
      </c>
      <c r="I122" s="25" t="s">
        <v>35</v>
      </c>
      <c r="J122" s="28" t="str">
        <f>E28</f>
        <v>Dvořák</v>
      </c>
      <c r="M122" s="30"/>
    </row>
    <row r="123" spans="2:65" s="1" customFormat="1" ht="10.35" customHeight="1">
      <c r="B123" s="30"/>
      <c r="M123" s="30"/>
    </row>
    <row r="124" spans="2:65" s="10" customFormat="1" ht="29.25" customHeight="1">
      <c r="B124" s="119"/>
      <c r="C124" s="120" t="s">
        <v>200</v>
      </c>
      <c r="D124" s="121" t="s">
        <v>63</v>
      </c>
      <c r="E124" s="121" t="s">
        <v>59</v>
      </c>
      <c r="F124" s="121" t="s">
        <v>60</v>
      </c>
      <c r="G124" s="121" t="s">
        <v>201</v>
      </c>
      <c r="H124" s="121" t="s">
        <v>202</v>
      </c>
      <c r="I124" s="121" t="s">
        <v>203</v>
      </c>
      <c r="J124" s="121" t="s">
        <v>204</v>
      </c>
      <c r="K124" s="122" t="s">
        <v>190</v>
      </c>
      <c r="L124" s="123" t="s">
        <v>205</v>
      </c>
      <c r="M124" s="119"/>
      <c r="N124" s="57" t="s">
        <v>1</v>
      </c>
      <c r="O124" s="58" t="s">
        <v>42</v>
      </c>
      <c r="P124" s="58" t="s">
        <v>206</v>
      </c>
      <c r="Q124" s="58" t="s">
        <v>207</v>
      </c>
      <c r="R124" s="58" t="s">
        <v>208</v>
      </c>
      <c r="S124" s="58" t="s">
        <v>209</v>
      </c>
      <c r="T124" s="58" t="s">
        <v>210</v>
      </c>
      <c r="U124" s="58" t="s">
        <v>211</v>
      </c>
      <c r="V124" s="58" t="s">
        <v>212</v>
      </c>
      <c r="W124" s="58" t="s">
        <v>213</v>
      </c>
      <c r="X124" s="59" t="s">
        <v>214</v>
      </c>
    </row>
    <row r="125" spans="2:65" s="1" customFormat="1" ht="22.9" customHeight="1">
      <c r="B125" s="30"/>
      <c r="C125" s="62" t="s">
        <v>215</v>
      </c>
      <c r="K125" s="124">
        <f>BK125</f>
        <v>0</v>
      </c>
      <c r="M125" s="30"/>
      <c r="N125" s="60"/>
      <c r="O125" s="51"/>
      <c r="P125" s="51"/>
      <c r="Q125" s="125">
        <f>Q126</f>
        <v>0</v>
      </c>
      <c r="R125" s="125">
        <f>R126</f>
        <v>0</v>
      </c>
      <c r="S125" s="51"/>
      <c r="T125" s="126">
        <f>T126</f>
        <v>0</v>
      </c>
      <c r="U125" s="51"/>
      <c r="V125" s="126">
        <f>V126</f>
        <v>9.1199999999999976E-2</v>
      </c>
      <c r="W125" s="51"/>
      <c r="X125" s="127">
        <f>X126</f>
        <v>0</v>
      </c>
      <c r="AT125" s="15" t="s">
        <v>79</v>
      </c>
      <c r="AU125" s="15" t="s">
        <v>192</v>
      </c>
      <c r="BK125" s="128">
        <f>BK126</f>
        <v>0</v>
      </c>
    </row>
    <row r="126" spans="2:65" s="11" customFormat="1" ht="25.9" customHeight="1">
      <c r="B126" s="129"/>
      <c r="D126" s="130" t="s">
        <v>79</v>
      </c>
      <c r="E126" s="131" t="s">
        <v>348</v>
      </c>
      <c r="F126" s="131" t="s">
        <v>349</v>
      </c>
      <c r="I126" s="132"/>
      <c r="J126" s="132"/>
      <c r="K126" s="133">
        <f>BK126</f>
        <v>0</v>
      </c>
      <c r="M126" s="129"/>
      <c r="N126" s="134"/>
      <c r="Q126" s="135">
        <f>Q127</f>
        <v>0</v>
      </c>
      <c r="R126" s="135">
        <f>R127</f>
        <v>0</v>
      </c>
      <c r="T126" s="136">
        <f>T127</f>
        <v>0</v>
      </c>
      <c r="V126" s="136">
        <f>V127</f>
        <v>9.1199999999999976E-2</v>
      </c>
      <c r="X126" s="137">
        <f>X127</f>
        <v>0</v>
      </c>
      <c r="AR126" s="130" t="s">
        <v>87</v>
      </c>
      <c r="AT126" s="138" t="s">
        <v>79</v>
      </c>
      <c r="AU126" s="138" t="s">
        <v>80</v>
      </c>
      <c r="AY126" s="130" t="s">
        <v>219</v>
      </c>
      <c r="BK126" s="139">
        <f>BK127</f>
        <v>0</v>
      </c>
    </row>
    <row r="127" spans="2:65" s="11" customFormat="1" ht="22.9" customHeight="1">
      <c r="B127" s="129"/>
      <c r="D127" s="130" t="s">
        <v>79</v>
      </c>
      <c r="E127" s="140" t="s">
        <v>158</v>
      </c>
      <c r="F127" s="140" t="s">
        <v>613</v>
      </c>
      <c r="I127" s="132"/>
      <c r="J127" s="132"/>
      <c r="K127" s="141">
        <f>BK127</f>
        <v>0</v>
      </c>
      <c r="M127" s="129"/>
      <c r="N127" s="134"/>
      <c r="Q127" s="135">
        <f>SUM(Q128:Q346)</f>
        <v>0</v>
      </c>
      <c r="R127" s="135">
        <f>SUM(R128:R346)</f>
        <v>0</v>
      </c>
      <c r="T127" s="136">
        <f>SUM(T128:T346)</f>
        <v>0</v>
      </c>
      <c r="V127" s="136">
        <f>SUM(V128:V346)</f>
        <v>9.1199999999999976E-2</v>
      </c>
      <c r="X127" s="137">
        <f>SUM(X128:X346)</f>
        <v>0</v>
      </c>
      <c r="AR127" s="130" t="s">
        <v>87</v>
      </c>
      <c r="AT127" s="138" t="s">
        <v>79</v>
      </c>
      <c r="AU127" s="138" t="s">
        <v>87</v>
      </c>
      <c r="AY127" s="130" t="s">
        <v>219</v>
      </c>
      <c r="BK127" s="139">
        <f>SUM(BK128:BK346)</f>
        <v>0</v>
      </c>
    </row>
    <row r="128" spans="2:65" s="1" customFormat="1" ht="24.2" customHeight="1">
      <c r="B128" s="30"/>
      <c r="C128" s="178" t="s">
        <v>87</v>
      </c>
      <c r="D128" s="178" t="s">
        <v>460</v>
      </c>
      <c r="E128" s="179" t="s">
        <v>3694</v>
      </c>
      <c r="F128" s="180" t="s">
        <v>3695</v>
      </c>
      <c r="G128" s="181" t="s">
        <v>467</v>
      </c>
      <c r="H128" s="182">
        <v>1</v>
      </c>
      <c r="I128" s="183"/>
      <c r="J128" s="184"/>
      <c r="K128" s="185">
        <f>ROUND(P128*H128,2)</f>
        <v>0</v>
      </c>
      <c r="L128" s="184"/>
      <c r="M128" s="186"/>
      <c r="N128" s="187" t="s">
        <v>1</v>
      </c>
      <c r="O128" s="151" t="s">
        <v>43</v>
      </c>
      <c r="P128" s="152">
        <f>I128+J128</f>
        <v>0</v>
      </c>
      <c r="Q128" s="152">
        <f>ROUND(I128*H128,2)</f>
        <v>0</v>
      </c>
      <c r="R128" s="152">
        <f>ROUND(J128*H128,2)</f>
        <v>0</v>
      </c>
      <c r="T128" s="153">
        <f>S128*H128</f>
        <v>0</v>
      </c>
      <c r="U128" s="153">
        <v>4.0000000000000002E-4</v>
      </c>
      <c r="V128" s="153">
        <f>U128*H128</f>
        <v>4.0000000000000002E-4</v>
      </c>
      <c r="W128" s="153">
        <v>0</v>
      </c>
      <c r="X128" s="154">
        <f>W128*H128</f>
        <v>0</v>
      </c>
      <c r="AR128" s="155" t="s">
        <v>520</v>
      </c>
      <c r="AT128" s="155" t="s">
        <v>460</v>
      </c>
      <c r="AU128" s="155" t="s">
        <v>93</v>
      </c>
      <c r="AY128" s="15" t="s">
        <v>219</v>
      </c>
      <c r="BE128" s="156">
        <f>IF(O128="základní",K128,0)</f>
        <v>0</v>
      </c>
      <c r="BF128" s="156">
        <f>IF(O128="snížená",K128,0)</f>
        <v>0</v>
      </c>
      <c r="BG128" s="156">
        <f>IF(O128="zákl. přenesená",K128,0)</f>
        <v>0</v>
      </c>
      <c r="BH128" s="156">
        <f>IF(O128="sníž. přenesená",K128,0)</f>
        <v>0</v>
      </c>
      <c r="BI128" s="156">
        <f>IF(O128="nulová",K128,0)</f>
        <v>0</v>
      </c>
      <c r="BJ128" s="15" t="s">
        <v>87</v>
      </c>
      <c r="BK128" s="156">
        <f>ROUND(P128*H128,2)</f>
        <v>0</v>
      </c>
      <c r="BL128" s="15" t="s">
        <v>298</v>
      </c>
      <c r="BM128" s="155" t="s">
        <v>3696</v>
      </c>
    </row>
    <row r="129" spans="2:65" s="1" customFormat="1" ht="11.25">
      <c r="B129" s="30"/>
      <c r="D129" s="157" t="s">
        <v>226</v>
      </c>
      <c r="F129" s="158" t="s">
        <v>3695</v>
      </c>
      <c r="I129" s="159"/>
      <c r="J129" s="159"/>
      <c r="M129" s="30"/>
      <c r="N129" s="160"/>
      <c r="X129" s="54"/>
      <c r="AT129" s="15" t="s">
        <v>226</v>
      </c>
      <c r="AU129" s="15" t="s">
        <v>93</v>
      </c>
    </row>
    <row r="130" spans="2:65" s="12" customFormat="1" ht="11.25">
      <c r="B130" s="161"/>
      <c r="D130" s="157" t="s">
        <v>303</v>
      </c>
      <c r="E130" s="162" t="s">
        <v>1</v>
      </c>
      <c r="F130" s="163" t="s">
        <v>87</v>
      </c>
      <c r="H130" s="164">
        <v>1</v>
      </c>
      <c r="I130" s="165"/>
      <c r="J130" s="165"/>
      <c r="M130" s="161"/>
      <c r="N130" s="166"/>
      <c r="X130" s="167"/>
      <c r="AT130" s="162" t="s">
        <v>303</v>
      </c>
      <c r="AU130" s="162" t="s">
        <v>93</v>
      </c>
      <c r="AV130" s="12" t="s">
        <v>93</v>
      </c>
      <c r="AW130" s="12" t="s">
        <v>5</v>
      </c>
      <c r="AX130" s="12" t="s">
        <v>87</v>
      </c>
      <c r="AY130" s="162" t="s">
        <v>219</v>
      </c>
    </row>
    <row r="131" spans="2:65" s="1" customFormat="1" ht="16.5" customHeight="1">
      <c r="B131" s="30"/>
      <c r="C131" s="178" t="s">
        <v>93</v>
      </c>
      <c r="D131" s="178" t="s">
        <v>460</v>
      </c>
      <c r="E131" s="179" t="s">
        <v>3697</v>
      </c>
      <c r="F131" s="180" t="s">
        <v>3698</v>
      </c>
      <c r="G131" s="181" t="s">
        <v>467</v>
      </c>
      <c r="H131" s="182">
        <v>1</v>
      </c>
      <c r="I131" s="183"/>
      <c r="J131" s="184"/>
      <c r="K131" s="185">
        <f>ROUND(P131*H131,2)</f>
        <v>0</v>
      </c>
      <c r="L131" s="184"/>
      <c r="M131" s="186"/>
      <c r="N131" s="187" t="s">
        <v>1</v>
      </c>
      <c r="O131" s="151" t="s">
        <v>43</v>
      </c>
      <c r="P131" s="152">
        <f>I131+J131</f>
        <v>0</v>
      </c>
      <c r="Q131" s="152">
        <f>ROUND(I131*H131,2)</f>
        <v>0</v>
      </c>
      <c r="R131" s="152">
        <f>ROUND(J131*H131,2)</f>
        <v>0</v>
      </c>
      <c r="T131" s="153">
        <f>S131*H131</f>
        <v>0</v>
      </c>
      <c r="U131" s="153">
        <v>4.0000000000000002E-4</v>
      </c>
      <c r="V131" s="153">
        <f>U131*H131</f>
        <v>4.0000000000000002E-4</v>
      </c>
      <c r="W131" s="153">
        <v>0</v>
      </c>
      <c r="X131" s="154">
        <f>W131*H131</f>
        <v>0</v>
      </c>
      <c r="AR131" s="155" t="s">
        <v>520</v>
      </c>
      <c r="AT131" s="155" t="s">
        <v>460</v>
      </c>
      <c r="AU131" s="155" t="s">
        <v>93</v>
      </c>
      <c r="AY131" s="15" t="s">
        <v>219</v>
      </c>
      <c r="BE131" s="156">
        <f>IF(O131="základní",K131,0)</f>
        <v>0</v>
      </c>
      <c r="BF131" s="156">
        <f>IF(O131="snížená",K131,0)</f>
        <v>0</v>
      </c>
      <c r="BG131" s="156">
        <f>IF(O131="zákl. přenesená",K131,0)</f>
        <v>0</v>
      </c>
      <c r="BH131" s="156">
        <f>IF(O131="sníž. přenesená",K131,0)</f>
        <v>0</v>
      </c>
      <c r="BI131" s="156">
        <f>IF(O131="nulová",K131,0)</f>
        <v>0</v>
      </c>
      <c r="BJ131" s="15" t="s">
        <v>87</v>
      </c>
      <c r="BK131" s="156">
        <f>ROUND(P131*H131,2)</f>
        <v>0</v>
      </c>
      <c r="BL131" s="15" t="s">
        <v>298</v>
      </c>
      <c r="BM131" s="155" t="s">
        <v>3699</v>
      </c>
    </row>
    <row r="132" spans="2:65" s="1" customFormat="1" ht="11.25">
      <c r="B132" s="30"/>
      <c r="D132" s="157" t="s">
        <v>226</v>
      </c>
      <c r="F132" s="158" t="s">
        <v>3698</v>
      </c>
      <c r="I132" s="159"/>
      <c r="J132" s="159"/>
      <c r="M132" s="30"/>
      <c r="N132" s="160"/>
      <c r="X132" s="54"/>
      <c r="AT132" s="15" t="s">
        <v>226</v>
      </c>
      <c r="AU132" s="15" t="s">
        <v>93</v>
      </c>
    </row>
    <row r="133" spans="2:65" s="12" customFormat="1" ht="11.25">
      <c r="B133" s="161"/>
      <c r="D133" s="157" t="s">
        <v>303</v>
      </c>
      <c r="E133" s="162" t="s">
        <v>1</v>
      </c>
      <c r="F133" s="163" t="s">
        <v>87</v>
      </c>
      <c r="H133" s="164">
        <v>1</v>
      </c>
      <c r="I133" s="165"/>
      <c r="J133" s="165"/>
      <c r="M133" s="161"/>
      <c r="N133" s="166"/>
      <c r="X133" s="167"/>
      <c r="AT133" s="162" t="s">
        <v>303</v>
      </c>
      <c r="AU133" s="162" t="s">
        <v>93</v>
      </c>
      <c r="AV133" s="12" t="s">
        <v>93</v>
      </c>
      <c r="AW133" s="12" t="s">
        <v>5</v>
      </c>
      <c r="AX133" s="12" t="s">
        <v>87</v>
      </c>
      <c r="AY133" s="162" t="s">
        <v>219</v>
      </c>
    </row>
    <row r="134" spans="2:65" s="1" customFormat="1" ht="16.5" customHeight="1">
      <c r="B134" s="30"/>
      <c r="C134" s="178" t="s">
        <v>150</v>
      </c>
      <c r="D134" s="178" t="s">
        <v>460</v>
      </c>
      <c r="E134" s="179" t="s">
        <v>3700</v>
      </c>
      <c r="F134" s="180" t="s">
        <v>3701</v>
      </c>
      <c r="G134" s="181" t="s">
        <v>3662</v>
      </c>
      <c r="H134" s="182">
        <v>1</v>
      </c>
      <c r="I134" s="183"/>
      <c r="J134" s="184"/>
      <c r="K134" s="185">
        <f>ROUND(P134*H134,2)</f>
        <v>0</v>
      </c>
      <c r="L134" s="184"/>
      <c r="M134" s="186"/>
      <c r="N134" s="187" t="s">
        <v>1</v>
      </c>
      <c r="O134" s="151" t="s">
        <v>43</v>
      </c>
      <c r="P134" s="152">
        <f>I134+J134</f>
        <v>0</v>
      </c>
      <c r="Q134" s="152">
        <f>ROUND(I134*H134,2)</f>
        <v>0</v>
      </c>
      <c r="R134" s="152">
        <f>ROUND(J134*H134,2)</f>
        <v>0</v>
      </c>
      <c r="T134" s="153">
        <f>S134*H134</f>
        <v>0</v>
      </c>
      <c r="U134" s="153">
        <v>4.0000000000000002E-4</v>
      </c>
      <c r="V134" s="153">
        <f>U134*H134</f>
        <v>4.0000000000000002E-4</v>
      </c>
      <c r="W134" s="153">
        <v>0</v>
      </c>
      <c r="X134" s="154">
        <f>W134*H134</f>
        <v>0</v>
      </c>
      <c r="AR134" s="155" t="s">
        <v>520</v>
      </c>
      <c r="AT134" s="155" t="s">
        <v>460</v>
      </c>
      <c r="AU134" s="155" t="s">
        <v>93</v>
      </c>
      <c r="AY134" s="15" t="s">
        <v>219</v>
      </c>
      <c r="BE134" s="156">
        <f>IF(O134="základní",K134,0)</f>
        <v>0</v>
      </c>
      <c r="BF134" s="156">
        <f>IF(O134="snížená",K134,0)</f>
        <v>0</v>
      </c>
      <c r="BG134" s="156">
        <f>IF(O134="zákl. přenesená",K134,0)</f>
        <v>0</v>
      </c>
      <c r="BH134" s="156">
        <f>IF(O134="sníž. přenesená",K134,0)</f>
        <v>0</v>
      </c>
      <c r="BI134" s="156">
        <f>IF(O134="nulová",K134,0)</f>
        <v>0</v>
      </c>
      <c r="BJ134" s="15" t="s">
        <v>87</v>
      </c>
      <c r="BK134" s="156">
        <f>ROUND(P134*H134,2)</f>
        <v>0</v>
      </c>
      <c r="BL134" s="15" t="s">
        <v>298</v>
      </c>
      <c r="BM134" s="155" t="s">
        <v>3702</v>
      </c>
    </row>
    <row r="135" spans="2:65" s="1" customFormat="1" ht="11.25">
      <c r="B135" s="30"/>
      <c r="D135" s="157" t="s">
        <v>226</v>
      </c>
      <c r="F135" s="158" t="s">
        <v>3701</v>
      </c>
      <c r="I135" s="159"/>
      <c r="J135" s="159"/>
      <c r="M135" s="30"/>
      <c r="N135" s="160"/>
      <c r="X135" s="54"/>
      <c r="AT135" s="15" t="s">
        <v>226</v>
      </c>
      <c r="AU135" s="15" t="s">
        <v>93</v>
      </c>
    </row>
    <row r="136" spans="2:65" s="12" customFormat="1" ht="11.25">
      <c r="B136" s="161"/>
      <c r="D136" s="157" t="s">
        <v>303</v>
      </c>
      <c r="E136" s="162" t="s">
        <v>1</v>
      </c>
      <c r="F136" s="163" t="s">
        <v>87</v>
      </c>
      <c r="H136" s="164">
        <v>1</v>
      </c>
      <c r="I136" s="165"/>
      <c r="J136" s="165"/>
      <c r="M136" s="161"/>
      <c r="N136" s="166"/>
      <c r="X136" s="167"/>
      <c r="AT136" s="162" t="s">
        <v>303</v>
      </c>
      <c r="AU136" s="162" t="s">
        <v>93</v>
      </c>
      <c r="AV136" s="12" t="s">
        <v>93</v>
      </c>
      <c r="AW136" s="12" t="s">
        <v>5</v>
      </c>
      <c r="AX136" s="12" t="s">
        <v>87</v>
      </c>
      <c r="AY136" s="162" t="s">
        <v>219</v>
      </c>
    </row>
    <row r="137" spans="2:65" s="1" customFormat="1" ht="16.5" customHeight="1">
      <c r="B137" s="30"/>
      <c r="C137" s="178" t="s">
        <v>158</v>
      </c>
      <c r="D137" s="178" t="s">
        <v>460</v>
      </c>
      <c r="E137" s="179" t="s">
        <v>3703</v>
      </c>
      <c r="F137" s="180" t="s">
        <v>3704</v>
      </c>
      <c r="G137" s="181" t="s">
        <v>467</v>
      </c>
      <c r="H137" s="182">
        <v>1</v>
      </c>
      <c r="I137" s="183"/>
      <c r="J137" s="184"/>
      <c r="K137" s="185">
        <f>ROUND(P137*H137,2)</f>
        <v>0</v>
      </c>
      <c r="L137" s="184"/>
      <c r="M137" s="186"/>
      <c r="N137" s="187" t="s">
        <v>1</v>
      </c>
      <c r="O137" s="151" t="s">
        <v>43</v>
      </c>
      <c r="P137" s="152">
        <f>I137+J137</f>
        <v>0</v>
      </c>
      <c r="Q137" s="152">
        <f>ROUND(I137*H137,2)</f>
        <v>0</v>
      </c>
      <c r="R137" s="152">
        <f>ROUND(J137*H137,2)</f>
        <v>0</v>
      </c>
      <c r="T137" s="153">
        <f>S137*H137</f>
        <v>0</v>
      </c>
      <c r="U137" s="153">
        <v>4.0000000000000002E-4</v>
      </c>
      <c r="V137" s="153">
        <f>U137*H137</f>
        <v>4.0000000000000002E-4</v>
      </c>
      <c r="W137" s="153">
        <v>0</v>
      </c>
      <c r="X137" s="154">
        <f>W137*H137</f>
        <v>0</v>
      </c>
      <c r="AR137" s="155" t="s">
        <v>520</v>
      </c>
      <c r="AT137" s="155" t="s">
        <v>460</v>
      </c>
      <c r="AU137" s="155" t="s">
        <v>93</v>
      </c>
      <c r="AY137" s="15" t="s">
        <v>219</v>
      </c>
      <c r="BE137" s="156">
        <f>IF(O137="základní",K137,0)</f>
        <v>0</v>
      </c>
      <c r="BF137" s="156">
        <f>IF(O137="snížená",K137,0)</f>
        <v>0</v>
      </c>
      <c r="BG137" s="156">
        <f>IF(O137="zákl. přenesená",K137,0)</f>
        <v>0</v>
      </c>
      <c r="BH137" s="156">
        <f>IF(O137="sníž. přenesená",K137,0)</f>
        <v>0</v>
      </c>
      <c r="BI137" s="156">
        <f>IF(O137="nulová",K137,0)</f>
        <v>0</v>
      </c>
      <c r="BJ137" s="15" t="s">
        <v>87</v>
      </c>
      <c r="BK137" s="156">
        <f>ROUND(P137*H137,2)</f>
        <v>0</v>
      </c>
      <c r="BL137" s="15" t="s">
        <v>298</v>
      </c>
      <c r="BM137" s="155" t="s">
        <v>3705</v>
      </c>
    </row>
    <row r="138" spans="2:65" s="1" customFormat="1" ht="11.25">
      <c r="B138" s="30"/>
      <c r="D138" s="157" t="s">
        <v>226</v>
      </c>
      <c r="F138" s="158" t="s">
        <v>3704</v>
      </c>
      <c r="I138" s="159"/>
      <c r="J138" s="159"/>
      <c r="M138" s="30"/>
      <c r="N138" s="160"/>
      <c r="X138" s="54"/>
      <c r="AT138" s="15" t="s">
        <v>226</v>
      </c>
      <c r="AU138" s="15" t="s">
        <v>93</v>
      </c>
    </row>
    <row r="139" spans="2:65" s="12" customFormat="1" ht="11.25">
      <c r="B139" s="161"/>
      <c r="D139" s="157" t="s">
        <v>303</v>
      </c>
      <c r="E139" s="162" t="s">
        <v>1</v>
      </c>
      <c r="F139" s="163" t="s">
        <v>87</v>
      </c>
      <c r="H139" s="164">
        <v>1</v>
      </c>
      <c r="I139" s="165"/>
      <c r="J139" s="165"/>
      <c r="M139" s="161"/>
      <c r="N139" s="166"/>
      <c r="X139" s="167"/>
      <c r="AT139" s="162" t="s">
        <v>303</v>
      </c>
      <c r="AU139" s="162" t="s">
        <v>93</v>
      </c>
      <c r="AV139" s="12" t="s">
        <v>93</v>
      </c>
      <c r="AW139" s="12" t="s">
        <v>5</v>
      </c>
      <c r="AX139" s="12" t="s">
        <v>87</v>
      </c>
      <c r="AY139" s="162" t="s">
        <v>219</v>
      </c>
    </row>
    <row r="140" spans="2:65" s="1" customFormat="1" ht="24.2" customHeight="1">
      <c r="B140" s="30"/>
      <c r="C140" s="178" t="s">
        <v>218</v>
      </c>
      <c r="D140" s="178" t="s">
        <v>460</v>
      </c>
      <c r="E140" s="179" t="s">
        <v>3706</v>
      </c>
      <c r="F140" s="180" t="s">
        <v>3707</v>
      </c>
      <c r="G140" s="181" t="s">
        <v>467</v>
      </c>
      <c r="H140" s="182">
        <v>1</v>
      </c>
      <c r="I140" s="183"/>
      <c r="J140" s="184"/>
      <c r="K140" s="185">
        <f>ROUND(P140*H140,2)</f>
        <v>0</v>
      </c>
      <c r="L140" s="184"/>
      <c r="M140" s="186"/>
      <c r="N140" s="187" t="s">
        <v>1</v>
      </c>
      <c r="O140" s="151" t="s">
        <v>43</v>
      </c>
      <c r="P140" s="152">
        <f>I140+J140</f>
        <v>0</v>
      </c>
      <c r="Q140" s="152">
        <f>ROUND(I140*H140,2)</f>
        <v>0</v>
      </c>
      <c r="R140" s="152">
        <f>ROUND(J140*H140,2)</f>
        <v>0</v>
      </c>
      <c r="T140" s="153">
        <f>S140*H140</f>
        <v>0</v>
      </c>
      <c r="U140" s="153">
        <v>4.0000000000000002E-4</v>
      </c>
      <c r="V140" s="153">
        <f>U140*H140</f>
        <v>4.0000000000000002E-4</v>
      </c>
      <c r="W140" s="153">
        <v>0</v>
      </c>
      <c r="X140" s="154">
        <f>W140*H140</f>
        <v>0</v>
      </c>
      <c r="AR140" s="155" t="s">
        <v>520</v>
      </c>
      <c r="AT140" s="155" t="s">
        <v>460</v>
      </c>
      <c r="AU140" s="155" t="s">
        <v>93</v>
      </c>
      <c r="AY140" s="15" t="s">
        <v>219</v>
      </c>
      <c r="BE140" s="156">
        <f>IF(O140="základní",K140,0)</f>
        <v>0</v>
      </c>
      <c r="BF140" s="156">
        <f>IF(O140="snížená",K140,0)</f>
        <v>0</v>
      </c>
      <c r="BG140" s="156">
        <f>IF(O140="zákl. přenesená",K140,0)</f>
        <v>0</v>
      </c>
      <c r="BH140" s="156">
        <f>IF(O140="sníž. přenesená",K140,0)</f>
        <v>0</v>
      </c>
      <c r="BI140" s="156">
        <f>IF(O140="nulová",K140,0)</f>
        <v>0</v>
      </c>
      <c r="BJ140" s="15" t="s">
        <v>87</v>
      </c>
      <c r="BK140" s="156">
        <f>ROUND(P140*H140,2)</f>
        <v>0</v>
      </c>
      <c r="BL140" s="15" t="s">
        <v>298</v>
      </c>
      <c r="BM140" s="155" t="s">
        <v>3708</v>
      </c>
    </row>
    <row r="141" spans="2:65" s="1" customFormat="1" ht="19.5">
      <c r="B141" s="30"/>
      <c r="D141" s="157" t="s">
        <v>226</v>
      </c>
      <c r="F141" s="158" t="s">
        <v>3707</v>
      </c>
      <c r="I141" s="159"/>
      <c r="J141" s="159"/>
      <c r="M141" s="30"/>
      <c r="N141" s="160"/>
      <c r="X141" s="54"/>
      <c r="AT141" s="15" t="s">
        <v>226</v>
      </c>
      <c r="AU141" s="15" t="s">
        <v>93</v>
      </c>
    </row>
    <row r="142" spans="2:65" s="12" customFormat="1" ht="11.25">
      <c r="B142" s="161"/>
      <c r="D142" s="157" t="s">
        <v>303</v>
      </c>
      <c r="E142" s="162" t="s">
        <v>1</v>
      </c>
      <c r="F142" s="163" t="s">
        <v>87</v>
      </c>
      <c r="H142" s="164">
        <v>1</v>
      </c>
      <c r="I142" s="165"/>
      <c r="J142" s="165"/>
      <c r="M142" s="161"/>
      <c r="N142" s="166"/>
      <c r="X142" s="167"/>
      <c r="AT142" s="162" t="s">
        <v>303</v>
      </c>
      <c r="AU142" s="162" t="s">
        <v>93</v>
      </c>
      <c r="AV142" s="12" t="s">
        <v>93</v>
      </c>
      <c r="AW142" s="12" t="s">
        <v>5</v>
      </c>
      <c r="AX142" s="12" t="s">
        <v>87</v>
      </c>
      <c r="AY142" s="162" t="s">
        <v>219</v>
      </c>
    </row>
    <row r="143" spans="2:65" s="1" customFormat="1" ht="16.5" customHeight="1">
      <c r="B143" s="30"/>
      <c r="C143" s="178" t="s">
        <v>244</v>
      </c>
      <c r="D143" s="178" t="s">
        <v>460</v>
      </c>
      <c r="E143" s="179" t="s">
        <v>3709</v>
      </c>
      <c r="F143" s="180" t="s">
        <v>3710</v>
      </c>
      <c r="G143" s="181" t="s">
        <v>467</v>
      </c>
      <c r="H143" s="182">
        <v>1</v>
      </c>
      <c r="I143" s="183"/>
      <c r="J143" s="184"/>
      <c r="K143" s="185">
        <f>ROUND(P143*H143,2)</f>
        <v>0</v>
      </c>
      <c r="L143" s="184"/>
      <c r="M143" s="186"/>
      <c r="N143" s="187" t="s">
        <v>1</v>
      </c>
      <c r="O143" s="151" t="s">
        <v>43</v>
      </c>
      <c r="P143" s="152">
        <f>I143+J143</f>
        <v>0</v>
      </c>
      <c r="Q143" s="152">
        <f>ROUND(I143*H143,2)</f>
        <v>0</v>
      </c>
      <c r="R143" s="152">
        <f>ROUND(J143*H143,2)</f>
        <v>0</v>
      </c>
      <c r="T143" s="153">
        <f>S143*H143</f>
        <v>0</v>
      </c>
      <c r="U143" s="153">
        <v>4.0000000000000002E-4</v>
      </c>
      <c r="V143" s="153">
        <f>U143*H143</f>
        <v>4.0000000000000002E-4</v>
      </c>
      <c r="W143" s="153">
        <v>0</v>
      </c>
      <c r="X143" s="154">
        <f>W143*H143</f>
        <v>0</v>
      </c>
      <c r="AR143" s="155" t="s">
        <v>520</v>
      </c>
      <c r="AT143" s="155" t="s">
        <v>460</v>
      </c>
      <c r="AU143" s="155" t="s">
        <v>93</v>
      </c>
      <c r="AY143" s="15" t="s">
        <v>219</v>
      </c>
      <c r="BE143" s="156">
        <f>IF(O143="základní",K143,0)</f>
        <v>0</v>
      </c>
      <c r="BF143" s="156">
        <f>IF(O143="snížená",K143,0)</f>
        <v>0</v>
      </c>
      <c r="BG143" s="156">
        <f>IF(O143="zákl. přenesená",K143,0)</f>
        <v>0</v>
      </c>
      <c r="BH143" s="156">
        <f>IF(O143="sníž. přenesená",K143,0)</f>
        <v>0</v>
      </c>
      <c r="BI143" s="156">
        <f>IF(O143="nulová",K143,0)</f>
        <v>0</v>
      </c>
      <c r="BJ143" s="15" t="s">
        <v>87</v>
      </c>
      <c r="BK143" s="156">
        <f>ROUND(P143*H143,2)</f>
        <v>0</v>
      </c>
      <c r="BL143" s="15" t="s">
        <v>298</v>
      </c>
      <c r="BM143" s="155" t="s">
        <v>3711</v>
      </c>
    </row>
    <row r="144" spans="2:65" s="1" customFormat="1" ht="11.25">
      <c r="B144" s="30"/>
      <c r="D144" s="157" t="s">
        <v>226</v>
      </c>
      <c r="F144" s="158" t="s">
        <v>3710</v>
      </c>
      <c r="I144" s="159"/>
      <c r="J144" s="159"/>
      <c r="M144" s="30"/>
      <c r="N144" s="160"/>
      <c r="X144" s="54"/>
      <c r="AT144" s="15" t="s">
        <v>226</v>
      </c>
      <c r="AU144" s="15" t="s">
        <v>93</v>
      </c>
    </row>
    <row r="145" spans="2:65" s="12" customFormat="1" ht="11.25">
      <c r="B145" s="161"/>
      <c r="D145" s="157" t="s">
        <v>303</v>
      </c>
      <c r="E145" s="162" t="s">
        <v>1</v>
      </c>
      <c r="F145" s="163" t="s">
        <v>87</v>
      </c>
      <c r="H145" s="164">
        <v>1</v>
      </c>
      <c r="I145" s="165"/>
      <c r="J145" s="165"/>
      <c r="M145" s="161"/>
      <c r="N145" s="166"/>
      <c r="X145" s="167"/>
      <c r="AT145" s="162" t="s">
        <v>303</v>
      </c>
      <c r="AU145" s="162" t="s">
        <v>93</v>
      </c>
      <c r="AV145" s="12" t="s">
        <v>93</v>
      </c>
      <c r="AW145" s="12" t="s">
        <v>5</v>
      </c>
      <c r="AX145" s="12" t="s">
        <v>87</v>
      </c>
      <c r="AY145" s="162" t="s">
        <v>219</v>
      </c>
    </row>
    <row r="146" spans="2:65" s="1" customFormat="1" ht="16.5" customHeight="1">
      <c r="B146" s="30"/>
      <c r="C146" s="178" t="s">
        <v>249</v>
      </c>
      <c r="D146" s="178" t="s">
        <v>460</v>
      </c>
      <c r="E146" s="179" t="s">
        <v>3712</v>
      </c>
      <c r="F146" s="180" t="s">
        <v>3713</v>
      </c>
      <c r="G146" s="181" t="s">
        <v>467</v>
      </c>
      <c r="H146" s="182">
        <v>1</v>
      </c>
      <c r="I146" s="183"/>
      <c r="J146" s="184"/>
      <c r="K146" s="185">
        <f>ROUND(P146*H146,2)</f>
        <v>0</v>
      </c>
      <c r="L146" s="184"/>
      <c r="M146" s="186"/>
      <c r="N146" s="187" t="s">
        <v>1</v>
      </c>
      <c r="O146" s="151" t="s">
        <v>43</v>
      </c>
      <c r="P146" s="152">
        <f>I146+J146</f>
        <v>0</v>
      </c>
      <c r="Q146" s="152">
        <f>ROUND(I146*H146,2)</f>
        <v>0</v>
      </c>
      <c r="R146" s="152">
        <f>ROUND(J146*H146,2)</f>
        <v>0</v>
      </c>
      <c r="T146" s="153">
        <f>S146*H146</f>
        <v>0</v>
      </c>
      <c r="U146" s="153">
        <v>4.0000000000000002E-4</v>
      </c>
      <c r="V146" s="153">
        <f>U146*H146</f>
        <v>4.0000000000000002E-4</v>
      </c>
      <c r="W146" s="153">
        <v>0</v>
      </c>
      <c r="X146" s="154">
        <f>W146*H146</f>
        <v>0</v>
      </c>
      <c r="AR146" s="155" t="s">
        <v>520</v>
      </c>
      <c r="AT146" s="155" t="s">
        <v>460</v>
      </c>
      <c r="AU146" s="155" t="s">
        <v>93</v>
      </c>
      <c r="AY146" s="15" t="s">
        <v>219</v>
      </c>
      <c r="BE146" s="156">
        <f>IF(O146="základní",K146,0)</f>
        <v>0</v>
      </c>
      <c r="BF146" s="156">
        <f>IF(O146="snížená",K146,0)</f>
        <v>0</v>
      </c>
      <c r="BG146" s="156">
        <f>IF(O146="zákl. přenesená",K146,0)</f>
        <v>0</v>
      </c>
      <c r="BH146" s="156">
        <f>IF(O146="sníž. přenesená",K146,0)</f>
        <v>0</v>
      </c>
      <c r="BI146" s="156">
        <f>IF(O146="nulová",K146,0)</f>
        <v>0</v>
      </c>
      <c r="BJ146" s="15" t="s">
        <v>87</v>
      </c>
      <c r="BK146" s="156">
        <f>ROUND(P146*H146,2)</f>
        <v>0</v>
      </c>
      <c r="BL146" s="15" t="s">
        <v>298</v>
      </c>
      <c r="BM146" s="155" t="s">
        <v>3714</v>
      </c>
    </row>
    <row r="147" spans="2:65" s="1" customFormat="1" ht="11.25">
      <c r="B147" s="30"/>
      <c r="D147" s="157" t="s">
        <v>226</v>
      </c>
      <c r="F147" s="158" t="s">
        <v>3713</v>
      </c>
      <c r="I147" s="159"/>
      <c r="J147" s="159"/>
      <c r="M147" s="30"/>
      <c r="N147" s="160"/>
      <c r="X147" s="54"/>
      <c r="AT147" s="15" t="s">
        <v>226</v>
      </c>
      <c r="AU147" s="15" t="s">
        <v>93</v>
      </c>
    </row>
    <row r="148" spans="2:65" s="12" customFormat="1" ht="11.25">
      <c r="B148" s="161"/>
      <c r="D148" s="157" t="s">
        <v>303</v>
      </c>
      <c r="E148" s="162" t="s">
        <v>1</v>
      </c>
      <c r="F148" s="163" t="s">
        <v>87</v>
      </c>
      <c r="H148" s="164">
        <v>1</v>
      </c>
      <c r="I148" s="165"/>
      <c r="J148" s="165"/>
      <c r="M148" s="161"/>
      <c r="N148" s="166"/>
      <c r="X148" s="167"/>
      <c r="AT148" s="162" t="s">
        <v>303</v>
      </c>
      <c r="AU148" s="162" t="s">
        <v>93</v>
      </c>
      <c r="AV148" s="12" t="s">
        <v>93</v>
      </c>
      <c r="AW148" s="12" t="s">
        <v>5</v>
      </c>
      <c r="AX148" s="12" t="s">
        <v>87</v>
      </c>
      <c r="AY148" s="162" t="s">
        <v>219</v>
      </c>
    </row>
    <row r="149" spans="2:65" s="1" customFormat="1" ht="16.5" customHeight="1">
      <c r="B149" s="30"/>
      <c r="C149" s="178" t="s">
        <v>254</v>
      </c>
      <c r="D149" s="178" t="s">
        <v>460</v>
      </c>
      <c r="E149" s="179" t="s">
        <v>3715</v>
      </c>
      <c r="F149" s="180" t="s">
        <v>3716</v>
      </c>
      <c r="G149" s="181" t="s">
        <v>467</v>
      </c>
      <c r="H149" s="182">
        <v>3</v>
      </c>
      <c r="I149" s="183"/>
      <c r="J149" s="184"/>
      <c r="K149" s="185">
        <f>ROUND(P149*H149,2)</f>
        <v>0</v>
      </c>
      <c r="L149" s="184"/>
      <c r="M149" s="186"/>
      <c r="N149" s="187" t="s">
        <v>1</v>
      </c>
      <c r="O149" s="151" t="s">
        <v>43</v>
      </c>
      <c r="P149" s="152">
        <f>I149+J149</f>
        <v>0</v>
      </c>
      <c r="Q149" s="152">
        <f>ROUND(I149*H149,2)</f>
        <v>0</v>
      </c>
      <c r="R149" s="152">
        <f>ROUND(J149*H149,2)</f>
        <v>0</v>
      </c>
      <c r="T149" s="153">
        <f>S149*H149</f>
        <v>0</v>
      </c>
      <c r="U149" s="153">
        <v>4.0000000000000002E-4</v>
      </c>
      <c r="V149" s="153">
        <f>U149*H149</f>
        <v>1.2000000000000001E-3</v>
      </c>
      <c r="W149" s="153">
        <v>0</v>
      </c>
      <c r="X149" s="154">
        <f>W149*H149</f>
        <v>0</v>
      </c>
      <c r="AR149" s="155" t="s">
        <v>520</v>
      </c>
      <c r="AT149" s="155" t="s">
        <v>460</v>
      </c>
      <c r="AU149" s="155" t="s">
        <v>93</v>
      </c>
      <c r="AY149" s="15" t="s">
        <v>219</v>
      </c>
      <c r="BE149" s="156">
        <f>IF(O149="základní",K149,0)</f>
        <v>0</v>
      </c>
      <c r="BF149" s="156">
        <f>IF(O149="snížená",K149,0)</f>
        <v>0</v>
      </c>
      <c r="BG149" s="156">
        <f>IF(O149="zákl. přenesená",K149,0)</f>
        <v>0</v>
      </c>
      <c r="BH149" s="156">
        <f>IF(O149="sníž. přenesená",K149,0)</f>
        <v>0</v>
      </c>
      <c r="BI149" s="156">
        <f>IF(O149="nulová",K149,0)</f>
        <v>0</v>
      </c>
      <c r="BJ149" s="15" t="s">
        <v>87</v>
      </c>
      <c r="BK149" s="156">
        <f>ROUND(P149*H149,2)</f>
        <v>0</v>
      </c>
      <c r="BL149" s="15" t="s">
        <v>298</v>
      </c>
      <c r="BM149" s="155" t="s">
        <v>3717</v>
      </c>
    </row>
    <row r="150" spans="2:65" s="1" customFormat="1" ht="11.25">
      <c r="B150" s="30"/>
      <c r="D150" s="157" t="s">
        <v>226</v>
      </c>
      <c r="F150" s="158" t="s">
        <v>3716</v>
      </c>
      <c r="I150" s="159"/>
      <c r="J150" s="159"/>
      <c r="M150" s="30"/>
      <c r="N150" s="160"/>
      <c r="X150" s="54"/>
      <c r="AT150" s="15" t="s">
        <v>226</v>
      </c>
      <c r="AU150" s="15" t="s">
        <v>93</v>
      </c>
    </row>
    <row r="151" spans="2:65" s="12" customFormat="1" ht="11.25">
      <c r="B151" s="161"/>
      <c r="D151" s="157" t="s">
        <v>303</v>
      </c>
      <c r="E151" s="162" t="s">
        <v>1</v>
      </c>
      <c r="F151" s="163" t="s">
        <v>150</v>
      </c>
      <c r="H151" s="164">
        <v>3</v>
      </c>
      <c r="I151" s="165"/>
      <c r="J151" s="165"/>
      <c r="M151" s="161"/>
      <c r="N151" s="166"/>
      <c r="X151" s="167"/>
      <c r="AT151" s="162" t="s">
        <v>303</v>
      </c>
      <c r="AU151" s="162" t="s">
        <v>93</v>
      </c>
      <c r="AV151" s="12" t="s">
        <v>93</v>
      </c>
      <c r="AW151" s="12" t="s">
        <v>5</v>
      </c>
      <c r="AX151" s="12" t="s">
        <v>87</v>
      </c>
      <c r="AY151" s="162" t="s">
        <v>219</v>
      </c>
    </row>
    <row r="152" spans="2:65" s="1" customFormat="1" ht="16.5" customHeight="1">
      <c r="B152" s="30"/>
      <c r="C152" s="178" t="s">
        <v>260</v>
      </c>
      <c r="D152" s="178" t="s">
        <v>460</v>
      </c>
      <c r="E152" s="179" t="s">
        <v>3718</v>
      </c>
      <c r="F152" s="180" t="s">
        <v>3719</v>
      </c>
      <c r="G152" s="181" t="s">
        <v>467</v>
      </c>
      <c r="H152" s="182">
        <v>3</v>
      </c>
      <c r="I152" s="183"/>
      <c r="J152" s="184"/>
      <c r="K152" s="185">
        <f>ROUND(P152*H152,2)</f>
        <v>0</v>
      </c>
      <c r="L152" s="184"/>
      <c r="M152" s="186"/>
      <c r="N152" s="187" t="s">
        <v>1</v>
      </c>
      <c r="O152" s="151" t="s">
        <v>43</v>
      </c>
      <c r="P152" s="152">
        <f>I152+J152</f>
        <v>0</v>
      </c>
      <c r="Q152" s="152">
        <f>ROUND(I152*H152,2)</f>
        <v>0</v>
      </c>
      <c r="R152" s="152">
        <f>ROUND(J152*H152,2)</f>
        <v>0</v>
      </c>
      <c r="T152" s="153">
        <f>S152*H152</f>
        <v>0</v>
      </c>
      <c r="U152" s="153">
        <v>4.0000000000000002E-4</v>
      </c>
      <c r="V152" s="153">
        <f>U152*H152</f>
        <v>1.2000000000000001E-3</v>
      </c>
      <c r="W152" s="153">
        <v>0</v>
      </c>
      <c r="X152" s="154">
        <f>W152*H152</f>
        <v>0</v>
      </c>
      <c r="AR152" s="155" t="s">
        <v>520</v>
      </c>
      <c r="AT152" s="155" t="s">
        <v>460</v>
      </c>
      <c r="AU152" s="155" t="s">
        <v>93</v>
      </c>
      <c r="AY152" s="15" t="s">
        <v>219</v>
      </c>
      <c r="BE152" s="156">
        <f>IF(O152="základní",K152,0)</f>
        <v>0</v>
      </c>
      <c r="BF152" s="156">
        <f>IF(O152="snížená",K152,0)</f>
        <v>0</v>
      </c>
      <c r="BG152" s="156">
        <f>IF(O152="zákl. přenesená",K152,0)</f>
        <v>0</v>
      </c>
      <c r="BH152" s="156">
        <f>IF(O152="sníž. přenesená",K152,0)</f>
        <v>0</v>
      </c>
      <c r="BI152" s="156">
        <f>IF(O152="nulová",K152,0)</f>
        <v>0</v>
      </c>
      <c r="BJ152" s="15" t="s">
        <v>87</v>
      </c>
      <c r="BK152" s="156">
        <f>ROUND(P152*H152,2)</f>
        <v>0</v>
      </c>
      <c r="BL152" s="15" t="s">
        <v>298</v>
      </c>
      <c r="BM152" s="155" t="s">
        <v>3720</v>
      </c>
    </row>
    <row r="153" spans="2:65" s="1" customFormat="1" ht="11.25">
      <c r="B153" s="30"/>
      <c r="D153" s="157" t="s">
        <v>226</v>
      </c>
      <c r="F153" s="158" t="s">
        <v>3719</v>
      </c>
      <c r="I153" s="159"/>
      <c r="J153" s="159"/>
      <c r="M153" s="30"/>
      <c r="N153" s="160"/>
      <c r="X153" s="54"/>
      <c r="AT153" s="15" t="s">
        <v>226</v>
      </c>
      <c r="AU153" s="15" t="s">
        <v>93</v>
      </c>
    </row>
    <row r="154" spans="2:65" s="12" customFormat="1" ht="11.25">
      <c r="B154" s="161"/>
      <c r="D154" s="157" t="s">
        <v>303</v>
      </c>
      <c r="E154" s="162" t="s">
        <v>1</v>
      </c>
      <c r="F154" s="163" t="s">
        <v>150</v>
      </c>
      <c r="H154" s="164">
        <v>3</v>
      </c>
      <c r="I154" s="165"/>
      <c r="J154" s="165"/>
      <c r="M154" s="161"/>
      <c r="N154" s="166"/>
      <c r="X154" s="167"/>
      <c r="AT154" s="162" t="s">
        <v>303</v>
      </c>
      <c r="AU154" s="162" t="s">
        <v>93</v>
      </c>
      <c r="AV154" s="12" t="s">
        <v>93</v>
      </c>
      <c r="AW154" s="12" t="s">
        <v>5</v>
      </c>
      <c r="AX154" s="12" t="s">
        <v>87</v>
      </c>
      <c r="AY154" s="162" t="s">
        <v>219</v>
      </c>
    </row>
    <row r="155" spans="2:65" s="1" customFormat="1" ht="16.5" customHeight="1">
      <c r="B155" s="30"/>
      <c r="C155" s="178" t="s">
        <v>265</v>
      </c>
      <c r="D155" s="178" t="s">
        <v>460</v>
      </c>
      <c r="E155" s="179" t="s">
        <v>3721</v>
      </c>
      <c r="F155" s="180" t="s">
        <v>3722</v>
      </c>
      <c r="G155" s="181" t="s">
        <v>467</v>
      </c>
      <c r="H155" s="182">
        <v>1</v>
      </c>
      <c r="I155" s="183"/>
      <c r="J155" s="184"/>
      <c r="K155" s="185">
        <f>ROUND(P155*H155,2)</f>
        <v>0</v>
      </c>
      <c r="L155" s="184"/>
      <c r="M155" s="186"/>
      <c r="N155" s="187" t="s">
        <v>1</v>
      </c>
      <c r="O155" s="151" t="s">
        <v>43</v>
      </c>
      <c r="P155" s="152">
        <f>I155+J155</f>
        <v>0</v>
      </c>
      <c r="Q155" s="152">
        <f>ROUND(I155*H155,2)</f>
        <v>0</v>
      </c>
      <c r="R155" s="152">
        <f>ROUND(J155*H155,2)</f>
        <v>0</v>
      </c>
      <c r="T155" s="153">
        <f>S155*H155</f>
        <v>0</v>
      </c>
      <c r="U155" s="153">
        <v>4.0000000000000002E-4</v>
      </c>
      <c r="V155" s="153">
        <f>U155*H155</f>
        <v>4.0000000000000002E-4</v>
      </c>
      <c r="W155" s="153">
        <v>0</v>
      </c>
      <c r="X155" s="154">
        <f>W155*H155</f>
        <v>0</v>
      </c>
      <c r="AR155" s="155" t="s">
        <v>520</v>
      </c>
      <c r="AT155" s="155" t="s">
        <v>460</v>
      </c>
      <c r="AU155" s="155" t="s">
        <v>93</v>
      </c>
      <c r="AY155" s="15" t="s">
        <v>219</v>
      </c>
      <c r="BE155" s="156">
        <f>IF(O155="základní",K155,0)</f>
        <v>0</v>
      </c>
      <c r="BF155" s="156">
        <f>IF(O155="snížená",K155,0)</f>
        <v>0</v>
      </c>
      <c r="BG155" s="156">
        <f>IF(O155="zákl. přenesená",K155,0)</f>
        <v>0</v>
      </c>
      <c r="BH155" s="156">
        <f>IF(O155="sníž. přenesená",K155,0)</f>
        <v>0</v>
      </c>
      <c r="BI155" s="156">
        <f>IF(O155="nulová",K155,0)</f>
        <v>0</v>
      </c>
      <c r="BJ155" s="15" t="s">
        <v>87</v>
      </c>
      <c r="BK155" s="156">
        <f>ROUND(P155*H155,2)</f>
        <v>0</v>
      </c>
      <c r="BL155" s="15" t="s">
        <v>298</v>
      </c>
      <c r="BM155" s="155" t="s">
        <v>3723</v>
      </c>
    </row>
    <row r="156" spans="2:65" s="1" customFormat="1" ht="11.25">
      <c r="B156" s="30"/>
      <c r="D156" s="157" t="s">
        <v>226</v>
      </c>
      <c r="F156" s="158" t="s">
        <v>3722</v>
      </c>
      <c r="I156" s="159"/>
      <c r="J156" s="159"/>
      <c r="M156" s="30"/>
      <c r="N156" s="160"/>
      <c r="X156" s="54"/>
      <c r="AT156" s="15" t="s">
        <v>226</v>
      </c>
      <c r="AU156" s="15" t="s">
        <v>93</v>
      </c>
    </row>
    <row r="157" spans="2:65" s="12" customFormat="1" ht="11.25">
      <c r="B157" s="161"/>
      <c r="D157" s="157" t="s">
        <v>303</v>
      </c>
      <c r="E157" s="162" t="s">
        <v>1</v>
      </c>
      <c r="F157" s="163" t="s">
        <v>87</v>
      </c>
      <c r="H157" s="164">
        <v>1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87</v>
      </c>
      <c r="AY157" s="162" t="s">
        <v>219</v>
      </c>
    </row>
    <row r="158" spans="2:65" s="1" customFormat="1" ht="16.5" customHeight="1">
      <c r="B158" s="30"/>
      <c r="C158" s="178" t="s">
        <v>270</v>
      </c>
      <c r="D158" s="178" t="s">
        <v>460</v>
      </c>
      <c r="E158" s="179" t="s">
        <v>3724</v>
      </c>
      <c r="F158" s="180" t="s">
        <v>3725</v>
      </c>
      <c r="G158" s="181" t="s">
        <v>467</v>
      </c>
      <c r="H158" s="182">
        <v>1</v>
      </c>
      <c r="I158" s="183"/>
      <c r="J158" s="184"/>
      <c r="K158" s="185">
        <f>ROUND(P158*H158,2)</f>
        <v>0</v>
      </c>
      <c r="L158" s="184"/>
      <c r="M158" s="186"/>
      <c r="N158" s="187" t="s">
        <v>1</v>
      </c>
      <c r="O158" s="151" t="s">
        <v>43</v>
      </c>
      <c r="P158" s="152">
        <f>I158+J158</f>
        <v>0</v>
      </c>
      <c r="Q158" s="152">
        <f>ROUND(I158*H158,2)</f>
        <v>0</v>
      </c>
      <c r="R158" s="152">
        <f>ROUND(J158*H158,2)</f>
        <v>0</v>
      </c>
      <c r="T158" s="153">
        <f>S158*H158</f>
        <v>0</v>
      </c>
      <c r="U158" s="153">
        <v>4.0000000000000002E-4</v>
      </c>
      <c r="V158" s="153">
        <f>U158*H158</f>
        <v>4.0000000000000002E-4</v>
      </c>
      <c r="W158" s="153">
        <v>0</v>
      </c>
      <c r="X158" s="154">
        <f>W158*H158</f>
        <v>0</v>
      </c>
      <c r="AR158" s="155" t="s">
        <v>520</v>
      </c>
      <c r="AT158" s="155" t="s">
        <v>460</v>
      </c>
      <c r="AU158" s="155" t="s">
        <v>93</v>
      </c>
      <c r="AY158" s="15" t="s">
        <v>219</v>
      </c>
      <c r="BE158" s="156">
        <f>IF(O158="základní",K158,0)</f>
        <v>0</v>
      </c>
      <c r="BF158" s="156">
        <f>IF(O158="snížená",K158,0)</f>
        <v>0</v>
      </c>
      <c r="BG158" s="156">
        <f>IF(O158="zákl. přenesená",K158,0)</f>
        <v>0</v>
      </c>
      <c r="BH158" s="156">
        <f>IF(O158="sníž. přenesená",K158,0)</f>
        <v>0</v>
      </c>
      <c r="BI158" s="156">
        <f>IF(O158="nulová",K158,0)</f>
        <v>0</v>
      </c>
      <c r="BJ158" s="15" t="s">
        <v>87</v>
      </c>
      <c r="BK158" s="156">
        <f>ROUND(P158*H158,2)</f>
        <v>0</v>
      </c>
      <c r="BL158" s="15" t="s">
        <v>298</v>
      </c>
      <c r="BM158" s="155" t="s">
        <v>3726</v>
      </c>
    </row>
    <row r="159" spans="2:65" s="1" customFormat="1" ht="11.25">
      <c r="B159" s="30"/>
      <c r="D159" s="157" t="s">
        <v>226</v>
      </c>
      <c r="F159" s="158" t="s">
        <v>3725</v>
      </c>
      <c r="I159" s="159"/>
      <c r="J159" s="159"/>
      <c r="M159" s="30"/>
      <c r="N159" s="160"/>
      <c r="X159" s="54"/>
      <c r="AT159" s="15" t="s">
        <v>226</v>
      </c>
      <c r="AU159" s="15" t="s">
        <v>93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87</v>
      </c>
      <c r="H160" s="164">
        <v>1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87</v>
      </c>
      <c r="AY160" s="162" t="s">
        <v>219</v>
      </c>
    </row>
    <row r="161" spans="2:65" s="1" customFormat="1" ht="16.5" customHeight="1">
      <c r="B161" s="30"/>
      <c r="C161" s="178" t="s">
        <v>9</v>
      </c>
      <c r="D161" s="178" t="s">
        <v>460</v>
      </c>
      <c r="E161" s="179" t="s">
        <v>3727</v>
      </c>
      <c r="F161" s="180" t="s">
        <v>3728</v>
      </c>
      <c r="G161" s="181" t="s">
        <v>467</v>
      </c>
      <c r="H161" s="182">
        <v>1</v>
      </c>
      <c r="I161" s="183"/>
      <c r="J161" s="184"/>
      <c r="K161" s="185">
        <f>ROUND(P161*H161,2)</f>
        <v>0</v>
      </c>
      <c r="L161" s="184"/>
      <c r="M161" s="186"/>
      <c r="N161" s="187" t="s">
        <v>1</v>
      </c>
      <c r="O161" s="151" t="s">
        <v>43</v>
      </c>
      <c r="P161" s="152">
        <f>I161+J161</f>
        <v>0</v>
      </c>
      <c r="Q161" s="152">
        <f>ROUND(I161*H161,2)</f>
        <v>0</v>
      </c>
      <c r="R161" s="152">
        <f>ROUND(J161*H161,2)</f>
        <v>0</v>
      </c>
      <c r="T161" s="153">
        <f>S161*H161</f>
        <v>0</v>
      </c>
      <c r="U161" s="153">
        <v>4.0000000000000002E-4</v>
      </c>
      <c r="V161" s="153">
        <f>U161*H161</f>
        <v>4.0000000000000002E-4</v>
      </c>
      <c r="W161" s="153">
        <v>0</v>
      </c>
      <c r="X161" s="154">
        <f>W161*H161</f>
        <v>0</v>
      </c>
      <c r="AR161" s="155" t="s">
        <v>520</v>
      </c>
      <c r="AT161" s="155" t="s">
        <v>460</v>
      </c>
      <c r="AU161" s="155" t="s">
        <v>93</v>
      </c>
      <c r="AY161" s="15" t="s">
        <v>219</v>
      </c>
      <c r="BE161" s="156">
        <f>IF(O161="základní",K161,0)</f>
        <v>0</v>
      </c>
      <c r="BF161" s="156">
        <f>IF(O161="snížená",K161,0)</f>
        <v>0</v>
      </c>
      <c r="BG161" s="156">
        <f>IF(O161="zákl. přenesená",K161,0)</f>
        <v>0</v>
      </c>
      <c r="BH161" s="156">
        <f>IF(O161="sníž. přenesená",K161,0)</f>
        <v>0</v>
      </c>
      <c r="BI161" s="156">
        <f>IF(O161="nulová",K161,0)</f>
        <v>0</v>
      </c>
      <c r="BJ161" s="15" t="s">
        <v>87</v>
      </c>
      <c r="BK161" s="156">
        <f>ROUND(P161*H161,2)</f>
        <v>0</v>
      </c>
      <c r="BL161" s="15" t="s">
        <v>298</v>
      </c>
      <c r="BM161" s="155" t="s">
        <v>3729</v>
      </c>
    </row>
    <row r="162" spans="2:65" s="1" customFormat="1" ht="11.25">
      <c r="B162" s="30"/>
      <c r="D162" s="157" t="s">
        <v>226</v>
      </c>
      <c r="F162" s="158" t="s">
        <v>3728</v>
      </c>
      <c r="I162" s="159"/>
      <c r="J162" s="159"/>
      <c r="M162" s="30"/>
      <c r="N162" s="160"/>
      <c r="X162" s="54"/>
      <c r="AT162" s="15" t="s">
        <v>226</v>
      </c>
      <c r="AU162" s="15" t="s">
        <v>93</v>
      </c>
    </row>
    <row r="163" spans="2:65" s="12" customFormat="1" ht="11.25">
      <c r="B163" s="161"/>
      <c r="D163" s="157" t="s">
        <v>303</v>
      </c>
      <c r="E163" s="162" t="s">
        <v>1</v>
      </c>
      <c r="F163" s="163" t="s">
        <v>87</v>
      </c>
      <c r="H163" s="164">
        <v>1</v>
      </c>
      <c r="I163" s="165"/>
      <c r="J163" s="165"/>
      <c r="M163" s="161"/>
      <c r="N163" s="166"/>
      <c r="X163" s="167"/>
      <c r="AT163" s="162" t="s">
        <v>303</v>
      </c>
      <c r="AU163" s="162" t="s">
        <v>93</v>
      </c>
      <c r="AV163" s="12" t="s">
        <v>93</v>
      </c>
      <c r="AW163" s="12" t="s">
        <v>5</v>
      </c>
      <c r="AX163" s="12" t="s">
        <v>87</v>
      </c>
      <c r="AY163" s="162" t="s">
        <v>219</v>
      </c>
    </row>
    <row r="164" spans="2:65" s="1" customFormat="1" ht="16.5" customHeight="1">
      <c r="B164" s="30"/>
      <c r="C164" s="178" t="s">
        <v>279</v>
      </c>
      <c r="D164" s="178" t="s">
        <v>460</v>
      </c>
      <c r="E164" s="179" t="s">
        <v>3730</v>
      </c>
      <c r="F164" s="180" t="s">
        <v>3731</v>
      </c>
      <c r="G164" s="181" t="s">
        <v>467</v>
      </c>
      <c r="H164" s="182">
        <v>2</v>
      </c>
      <c r="I164" s="183"/>
      <c r="J164" s="184"/>
      <c r="K164" s="185">
        <f>ROUND(P164*H164,2)</f>
        <v>0</v>
      </c>
      <c r="L164" s="184"/>
      <c r="M164" s="186"/>
      <c r="N164" s="187" t="s">
        <v>1</v>
      </c>
      <c r="O164" s="151" t="s">
        <v>43</v>
      </c>
      <c r="P164" s="152">
        <f>I164+J164</f>
        <v>0</v>
      </c>
      <c r="Q164" s="152">
        <f>ROUND(I164*H164,2)</f>
        <v>0</v>
      </c>
      <c r="R164" s="152">
        <f>ROUND(J164*H164,2)</f>
        <v>0</v>
      </c>
      <c r="T164" s="153">
        <f>S164*H164</f>
        <v>0</v>
      </c>
      <c r="U164" s="153">
        <v>4.0000000000000002E-4</v>
      </c>
      <c r="V164" s="153">
        <f>U164*H164</f>
        <v>8.0000000000000004E-4</v>
      </c>
      <c r="W164" s="153">
        <v>0</v>
      </c>
      <c r="X164" s="154">
        <f>W164*H164</f>
        <v>0</v>
      </c>
      <c r="AR164" s="155" t="s">
        <v>520</v>
      </c>
      <c r="AT164" s="155" t="s">
        <v>460</v>
      </c>
      <c r="AU164" s="155" t="s">
        <v>93</v>
      </c>
      <c r="AY164" s="15" t="s">
        <v>219</v>
      </c>
      <c r="BE164" s="156">
        <f>IF(O164="základní",K164,0)</f>
        <v>0</v>
      </c>
      <c r="BF164" s="156">
        <f>IF(O164="snížená",K164,0)</f>
        <v>0</v>
      </c>
      <c r="BG164" s="156">
        <f>IF(O164="zákl. přenesená",K164,0)</f>
        <v>0</v>
      </c>
      <c r="BH164" s="156">
        <f>IF(O164="sníž. přenesená",K164,0)</f>
        <v>0</v>
      </c>
      <c r="BI164" s="156">
        <f>IF(O164="nulová",K164,0)</f>
        <v>0</v>
      </c>
      <c r="BJ164" s="15" t="s">
        <v>87</v>
      </c>
      <c r="BK164" s="156">
        <f>ROUND(P164*H164,2)</f>
        <v>0</v>
      </c>
      <c r="BL164" s="15" t="s">
        <v>298</v>
      </c>
      <c r="BM164" s="155" t="s">
        <v>3732</v>
      </c>
    </row>
    <row r="165" spans="2:65" s="1" customFormat="1" ht="11.25">
      <c r="B165" s="30"/>
      <c r="D165" s="157" t="s">
        <v>226</v>
      </c>
      <c r="F165" s="158" t="s">
        <v>3731</v>
      </c>
      <c r="I165" s="159"/>
      <c r="J165" s="159"/>
      <c r="M165" s="30"/>
      <c r="N165" s="160"/>
      <c r="X165" s="54"/>
      <c r="AT165" s="15" t="s">
        <v>226</v>
      </c>
      <c r="AU165" s="15" t="s">
        <v>93</v>
      </c>
    </row>
    <row r="166" spans="2:65" s="12" customFormat="1" ht="11.25">
      <c r="B166" s="161"/>
      <c r="D166" s="157" t="s">
        <v>303</v>
      </c>
      <c r="E166" s="162" t="s">
        <v>1</v>
      </c>
      <c r="F166" s="163" t="s">
        <v>93</v>
      </c>
      <c r="H166" s="164">
        <v>2</v>
      </c>
      <c r="I166" s="165"/>
      <c r="J166" s="165"/>
      <c r="M166" s="161"/>
      <c r="N166" s="166"/>
      <c r="X166" s="167"/>
      <c r="AT166" s="162" t="s">
        <v>303</v>
      </c>
      <c r="AU166" s="162" t="s">
        <v>93</v>
      </c>
      <c r="AV166" s="12" t="s">
        <v>93</v>
      </c>
      <c r="AW166" s="12" t="s">
        <v>5</v>
      </c>
      <c r="AX166" s="12" t="s">
        <v>87</v>
      </c>
      <c r="AY166" s="162" t="s">
        <v>219</v>
      </c>
    </row>
    <row r="167" spans="2:65" s="1" customFormat="1" ht="16.5" customHeight="1">
      <c r="B167" s="30"/>
      <c r="C167" s="178" t="s">
        <v>284</v>
      </c>
      <c r="D167" s="178" t="s">
        <v>460</v>
      </c>
      <c r="E167" s="179" t="s">
        <v>3733</v>
      </c>
      <c r="F167" s="180" t="s">
        <v>3734</v>
      </c>
      <c r="G167" s="181" t="s">
        <v>467</v>
      </c>
      <c r="H167" s="182">
        <v>1</v>
      </c>
      <c r="I167" s="183"/>
      <c r="J167" s="184"/>
      <c r="K167" s="185">
        <f>ROUND(P167*H167,2)</f>
        <v>0</v>
      </c>
      <c r="L167" s="184"/>
      <c r="M167" s="186"/>
      <c r="N167" s="187" t="s">
        <v>1</v>
      </c>
      <c r="O167" s="151" t="s">
        <v>43</v>
      </c>
      <c r="P167" s="152">
        <f>I167+J167</f>
        <v>0</v>
      </c>
      <c r="Q167" s="152">
        <f>ROUND(I167*H167,2)</f>
        <v>0</v>
      </c>
      <c r="R167" s="152">
        <f>ROUND(J167*H167,2)</f>
        <v>0</v>
      </c>
      <c r="T167" s="153">
        <f>S167*H167</f>
        <v>0</v>
      </c>
      <c r="U167" s="153">
        <v>4.0000000000000002E-4</v>
      </c>
      <c r="V167" s="153">
        <f>U167*H167</f>
        <v>4.0000000000000002E-4</v>
      </c>
      <c r="W167" s="153">
        <v>0</v>
      </c>
      <c r="X167" s="154">
        <f>W167*H167</f>
        <v>0</v>
      </c>
      <c r="AR167" s="155" t="s">
        <v>520</v>
      </c>
      <c r="AT167" s="155" t="s">
        <v>460</v>
      </c>
      <c r="AU167" s="155" t="s">
        <v>93</v>
      </c>
      <c r="AY167" s="15" t="s">
        <v>219</v>
      </c>
      <c r="BE167" s="156">
        <f>IF(O167="základní",K167,0)</f>
        <v>0</v>
      </c>
      <c r="BF167" s="156">
        <f>IF(O167="snížená",K167,0)</f>
        <v>0</v>
      </c>
      <c r="BG167" s="156">
        <f>IF(O167="zákl. přenesená",K167,0)</f>
        <v>0</v>
      </c>
      <c r="BH167" s="156">
        <f>IF(O167="sníž. přenesená",K167,0)</f>
        <v>0</v>
      </c>
      <c r="BI167" s="156">
        <f>IF(O167="nulová",K167,0)</f>
        <v>0</v>
      </c>
      <c r="BJ167" s="15" t="s">
        <v>87</v>
      </c>
      <c r="BK167" s="156">
        <f>ROUND(P167*H167,2)</f>
        <v>0</v>
      </c>
      <c r="BL167" s="15" t="s">
        <v>298</v>
      </c>
      <c r="BM167" s="155" t="s">
        <v>3735</v>
      </c>
    </row>
    <row r="168" spans="2:65" s="1" customFormat="1" ht="11.25">
      <c r="B168" s="30"/>
      <c r="D168" s="157" t="s">
        <v>226</v>
      </c>
      <c r="F168" s="158" t="s">
        <v>3734</v>
      </c>
      <c r="I168" s="159"/>
      <c r="J168" s="159"/>
      <c r="M168" s="30"/>
      <c r="N168" s="160"/>
      <c r="X168" s="54"/>
      <c r="AT168" s="15" t="s">
        <v>226</v>
      </c>
      <c r="AU168" s="15" t="s">
        <v>93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87</v>
      </c>
      <c r="H169" s="164">
        <v>1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87</v>
      </c>
      <c r="AY169" s="162" t="s">
        <v>219</v>
      </c>
    </row>
    <row r="170" spans="2:65" s="1" customFormat="1" ht="16.5" customHeight="1">
      <c r="B170" s="30"/>
      <c r="C170" s="178" t="s">
        <v>291</v>
      </c>
      <c r="D170" s="178" t="s">
        <v>460</v>
      </c>
      <c r="E170" s="179" t="s">
        <v>3736</v>
      </c>
      <c r="F170" s="180" t="s">
        <v>3737</v>
      </c>
      <c r="G170" s="181" t="s">
        <v>467</v>
      </c>
      <c r="H170" s="182">
        <v>1</v>
      </c>
      <c r="I170" s="183"/>
      <c r="J170" s="184"/>
      <c r="K170" s="185">
        <f>ROUND(P170*H170,2)</f>
        <v>0</v>
      </c>
      <c r="L170" s="184"/>
      <c r="M170" s="186"/>
      <c r="N170" s="187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4.0000000000000002E-4</v>
      </c>
      <c r="V170" s="153">
        <f>U170*H170</f>
        <v>4.0000000000000002E-4</v>
      </c>
      <c r="W170" s="153">
        <v>0</v>
      </c>
      <c r="X170" s="154">
        <f>W170*H170</f>
        <v>0</v>
      </c>
      <c r="AR170" s="155" t="s">
        <v>520</v>
      </c>
      <c r="AT170" s="155" t="s">
        <v>460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298</v>
      </c>
      <c r="BM170" s="155" t="s">
        <v>3738</v>
      </c>
    </row>
    <row r="171" spans="2:65" s="1" customFormat="1" ht="11.25">
      <c r="B171" s="30"/>
      <c r="D171" s="157" t="s">
        <v>226</v>
      </c>
      <c r="F171" s="158" t="s">
        <v>3737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11.25">
      <c r="B172" s="161"/>
      <c r="D172" s="157" t="s">
        <v>303</v>
      </c>
      <c r="E172" s="162" t="s">
        <v>1</v>
      </c>
      <c r="F172" s="163" t="s">
        <v>87</v>
      </c>
      <c r="H172" s="164">
        <v>1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87</v>
      </c>
      <c r="AY172" s="162" t="s">
        <v>219</v>
      </c>
    </row>
    <row r="173" spans="2:65" s="1" customFormat="1" ht="16.5" customHeight="1">
      <c r="B173" s="30"/>
      <c r="C173" s="178" t="s">
        <v>298</v>
      </c>
      <c r="D173" s="178" t="s">
        <v>460</v>
      </c>
      <c r="E173" s="179" t="s">
        <v>3739</v>
      </c>
      <c r="F173" s="180" t="s">
        <v>3740</v>
      </c>
      <c r="G173" s="181" t="s">
        <v>467</v>
      </c>
      <c r="H173" s="182">
        <v>2</v>
      </c>
      <c r="I173" s="183"/>
      <c r="J173" s="184"/>
      <c r="K173" s="185">
        <f>ROUND(P173*H173,2)</f>
        <v>0</v>
      </c>
      <c r="L173" s="184"/>
      <c r="M173" s="186"/>
      <c r="N173" s="187" t="s">
        <v>1</v>
      </c>
      <c r="O173" s="151" t="s">
        <v>43</v>
      </c>
      <c r="P173" s="152">
        <f>I173+J173</f>
        <v>0</v>
      </c>
      <c r="Q173" s="152">
        <f>ROUND(I173*H173,2)</f>
        <v>0</v>
      </c>
      <c r="R173" s="152">
        <f>ROUND(J173*H173,2)</f>
        <v>0</v>
      </c>
      <c r="T173" s="153">
        <f>S173*H173</f>
        <v>0</v>
      </c>
      <c r="U173" s="153">
        <v>4.0000000000000002E-4</v>
      </c>
      <c r="V173" s="153">
        <f>U173*H173</f>
        <v>8.0000000000000004E-4</v>
      </c>
      <c r="W173" s="153">
        <v>0</v>
      </c>
      <c r="X173" s="154">
        <f>W173*H173</f>
        <v>0</v>
      </c>
      <c r="AR173" s="155" t="s">
        <v>520</v>
      </c>
      <c r="AT173" s="155" t="s">
        <v>460</v>
      </c>
      <c r="AU173" s="155" t="s">
        <v>93</v>
      </c>
      <c r="AY173" s="15" t="s">
        <v>219</v>
      </c>
      <c r="BE173" s="156">
        <f>IF(O173="základní",K173,0)</f>
        <v>0</v>
      </c>
      <c r="BF173" s="156">
        <f>IF(O173="snížená",K173,0)</f>
        <v>0</v>
      </c>
      <c r="BG173" s="156">
        <f>IF(O173="zákl. přenesená",K173,0)</f>
        <v>0</v>
      </c>
      <c r="BH173" s="156">
        <f>IF(O173="sníž. přenesená",K173,0)</f>
        <v>0</v>
      </c>
      <c r="BI173" s="156">
        <f>IF(O173="nulová",K173,0)</f>
        <v>0</v>
      </c>
      <c r="BJ173" s="15" t="s">
        <v>87</v>
      </c>
      <c r="BK173" s="156">
        <f>ROUND(P173*H173,2)</f>
        <v>0</v>
      </c>
      <c r="BL173" s="15" t="s">
        <v>298</v>
      </c>
      <c r="BM173" s="155" t="s">
        <v>3741</v>
      </c>
    </row>
    <row r="174" spans="2:65" s="1" customFormat="1" ht="11.25">
      <c r="B174" s="30"/>
      <c r="D174" s="157" t="s">
        <v>226</v>
      </c>
      <c r="F174" s="158" t="s">
        <v>3740</v>
      </c>
      <c r="I174" s="159"/>
      <c r="J174" s="159"/>
      <c r="M174" s="30"/>
      <c r="N174" s="160"/>
      <c r="X174" s="54"/>
      <c r="AT174" s="15" t="s">
        <v>226</v>
      </c>
      <c r="AU174" s="15" t="s">
        <v>93</v>
      </c>
    </row>
    <row r="175" spans="2:65" s="12" customFormat="1" ht="11.25">
      <c r="B175" s="161"/>
      <c r="D175" s="157" t="s">
        <v>303</v>
      </c>
      <c r="E175" s="162" t="s">
        <v>1</v>
      </c>
      <c r="F175" s="163" t="s">
        <v>93</v>
      </c>
      <c r="H175" s="164">
        <v>2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87</v>
      </c>
      <c r="AY175" s="162" t="s">
        <v>219</v>
      </c>
    </row>
    <row r="176" spans="2:65" s="1" customFormat="1" ht="16.5" customHeight="1">
      <c r="B176" s="30"/>
      <c r="C176" s="178" t="s">
        <v>306</v>
      </c>
      <c r="D176" s="178" t="s">
        <v>460</v>
      </c>
      <c r="E176" s="179" t="s">
        <v>3742</v>
      </c>
      <c r="F176" s="180" t="s">
        <v>3743</v>
      </c>
      <c r="G176" s="181" t="s">
        <v>467</v>
      </c>
      <c r="H176" s="182">
        <v>4</v>
      </c>
      <c r="I176" s="183"/>
      <c r="J176" s="184"/>
      <c r="K176" s="185">
        <f>ROUND(P176*H176,2)</f>
        <v>0</v>
      </c>
      <c r="L176" s="184"/>
      <c r="M176" s="186"/>
      <c r="N176" s="187" t="s">
        <v>1</v>
      </c>
      <c r="O176" s="151" t="s">
        <v>43</v>
      </c>
      <c r="P176" s="152">
        <f>I176+J176</f>
        <v>0</v>
      </c>
      <c r="Q176" s="152">
        <f>ROUND(I176*H176,2)</f>
        <v>0</v>
      </c>
      <c r="R176" s="152">
        <f>ROUND(J176*H176,2)</f>
        <v>0</v>
      </c>
      <c r="T176" s="153">
        <f>S176*H176</f>
        <v>0</v>
      </c>
      <c r="U176" s="153">
        <v>4.0000000000000002E-4</v>
      </c>
      <c r="V176" s="153">
        <f>U176*H176</f>
        <v>1.6000000000000001E-3</v>
      </c>
      <c r="W176" s="153">
        <v>0</v>
      </c>
      <c r="X176" s="154">
        <f>W176*H176</f>
        <v>0</v>
      </c>
      <c r="AR176" s="155" t="s">
        <v>520</v>
      </c>
      <c r="AT176" s="155" t="s">
        <v>460</v>
      </c>
      <c r="AU176" s="155" t="s">
        <v>93</v>
      </c>
      <c r="AY176" s="15" t="s">
        <v>219</v>
      </c>
      <c r="BE176" s="156">
        <f>IF(O176="základní",K176,0)</f>
        <v>0</v>
      </c>
      <c r="BF176" s="156">
        <f>IF(O176="snížená",K176,0)</f>
        <v>0</v>
      </c>
      <c r="BG176" s="156">
        <f>IF(O176="zákl. přenesená",K176,0)</f>
        <v>0</v>
      </c>
      <c r="BH176" s="156">
        <f>IF(O176="sníž. přenesená",K176,0)</f>
        <v>0</v>
      </c>
      <c r="BI176" s="156">
        <f>IF(O176="nulová",K176,0)</f>
        <v>0</v>
      </c>
      <c r="BJ176" s="15" t="s">
        <v>87</v>
      </c>
      <c r="BK176" s="156">
        <f>ROUND(P176*H176,2)</f>
        <v>0</v>
      </c>
      <c r="BL176" s="15" t="s">
        <v>298</v>
      </c>
      <c r="BM176" s="155" t="s">
        <v>3744</v>
      </c>
    </row>
    <row r="177" spans="2:65" s="1" customFormat="1" ht="11.25">
      <c r="B177" s="30"/>
      <c r="D177" s="157" t="s">
        <v>226</v>
      </c>
      <c r="F177" s="158" t="s">
        <v>3743</v>
      </c>
      <c r="I177" s="159"/>
      <c r="J177" s="159"/>
      <c r="M177" s="30"/>
      <c r="N177" s="160"/>
      <c r="X177" s="54"/>
      <c r="AT177" s="15" t="s">
        <v>226</v>
      </c>
      <c r="AU177" s="15" t="s">
        <v>93</v>
      </c>
    </row>
    <row r="178" spans="2:65" s="12" customFormat="1" ht="11.25">
      <c r="B178" s="161"/>
      <c r="D178" s="157" t="s">
        <v>303</v>
      </c>
      <c r="E178" s="162" t="s">
        <v>1</v>
      </c>
      <c r="F178" s="163" t="s">
        <v>158</v>
      </c>
      <c r="H178" s="164">
        <v>4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87</v>
      </c>
      <c r="AY178" s="162" t="s">
        <v>219</v>
      </c>
    </row>
    <row r="179" spans="2:65" s="1" customFormat="1" ht="16.5" customHeight="1">
      <c r="B179" s="30"/>
      <c r="C179" s="178" t="s">
        <v>313</v>
      </c>
      <c r="D179" s="178" t="s">
        <v>460</v>
      </c>
      <c r="E179" s="179" t="s">
        <v>3745</v>
      </c>
      <c r="F179" s="180" t="s">
        <v>3746</v>
      </c>
      <c r="G179" s="181" t="s">
        <v>467</v>
      </c>
      <c r="H179" s="182">
        <v>2</v>
      </c>
      <c r="I179" s="183"/>
      <c r="J179" s="184"/>
      <c r="K179" s="185">
        <f>ROUND(P179*H179,2)</f>
        <v>0</v>
      </c>
      <c r="L179" s="184"/>
      <c r="M179" s="186"/>
      <c r="N179" s="187" t="s">
        <v>1</v>
      </c>
      <c r="O179" s="151" t="s">
        <v>43</v>
      </c>
      <c r="P179" s="152">
        <f>I179+J179</f>
        <v>0</v>
      </c>
      <c r="Q179" s="152">
        <f>ROUND(I179*H179,2)</f>
        <v>0</v>
      </c>
      <c r="R179" s="152">
        <f>ROUND(J179*H179,2)</f>
        <v>0</v>
      </c>
      <c r="T179" s="153">
        <f>S179*H179</f>
        <v>0</v>
      </c>
      <c r="U179" s="153">
        <v>4.0000000000000002E-4</v>
      </c>
      <c r="V179" s="153">
        <f>U179*H179</f>
        <v>8.0000000000000004E-4</v>
      </c>
      <c r="W179" s="153">
        <v>0</v>
      </c>
      <c r="X179" s="154">
        <f>W179*H179</f>
        <v>0</v>
      </c>
      <c r="AR179" s="155" t="s">
        <v>520</v>
      </c>
      <c r="AT179" s="155" t="s">
        <v>460</v>
      </c>
      <c r="AU179" s="155" t="s">
        <v>93</v>
      </c>
      <c r="AY179" s="15" t="s">
        <v>219</v>
      </c>
      <c r="BE179" s="156">
        <f>IF(O179="základní",K179,0)</f>
        <v>0</v>
      </c>
      <c r="BF179" s="156">
        <f>IF(O179="snížená",K179,0)</f>
        <v>0</v>
      </c>
      <c r="BG179" s="156">
        <f>IF(O179="zákl. přenesená",K179,0)</f>
        <v>0</v>
      </c>
      <c r="BH179" s="156">
        <f>IF(O179="sníž. přenesená",K179,0)</f>
        <v>0</v>
      </c>
      <c r="BI179" s="156">
        <f>IF(O179="nulová",K179,0)</f>
        <v>0</v>
      </c>
      <c r="BJ179" s="15" t="s">
        <v>87</v>
      </c>
      <c r="BK179" s="156">
        <f>ROUND(P179*H179,2)</f>
        <v>0</v>
      </c>
      <c r="BL179" s="15" t="s">
        <v>298</v>
      </c>
      <c r="BM179" s="155" t="s">
        <v>3747</v>
      </c>
    </row>
    <row r="180" spans="2:65" s="1" customFormat="1" ht="11.25">
      <c r="B180" s="30"/>
      <c r="D180" s="157" t="s">
        <v>226</v>
      </c>
      <c r="F180" s="158" t="s">
        <v>3746</v>
      </c>
      <c r="I180" s="159"/>
      <c r="J180" s="159"/>
      <c r="M180" s="30"/>
      <c r="N180" s="160"/>
      <c r="X180" s="54"/>
      <c r="AT180" s="15" t="s">
        <v>226</v>
      </c>
      <c r="AU180" s="15" t="s">
        <v>93</v>
      </c>
    </row>
    <row r="181" spans="2:65" s="12" customFormat="1" ht="11.25">
      <c r="B181" s="161"/>
      <c r="D181" s="157" t="s">
        <v>303</v>
      </c>
      <c r="E181" s="162" t="s">
        <v>1</v>
      </c>
      <c r="F181" s="163" t="s">
        <v>93</v>
      </c>
      <c r="H181" s="164">
        <v>2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87</v>
      </c>
      <c r="AY181" s="162" t="s">
        <v>219</v>
      </c>
    </row>
    <row r="182" spans="2:65" s="1" customFormat="1" ht="21.75" customHeight="1">
      <c r="B182" s="30"/>
      <c r="C182" s="178" t="s">
        <v>318</v>
      </c>
      <c r="D182" s="178" t="s">
        <v>460</v>
      </c>
      <c r="E182" s="179" t="s">
        <v>3748</v>
      </c>
      <c r="F182" s="180" t="s">
        <v>3749</v>
      </c>
      <c r="G182" s="181" t="s">
        <v>467</v>
      </c>
      <c r="H182" s="182">
        <v>2</v>
      </c>
      <c r="I182" s="183"/>
      <c r="J182" s="184"/>
      <c r="K182" s="185">
        <f>ROUND(P182*H182,2)</f>
        <v>0</v>
      </c>
      <c r="L182" s="184"/>
      <c r="M182" s="186"/>
      <c r="N182" s="187" t="s">
        <v>1</v>
      </c>
      <c r="O182" s="151" t="s">
        <v>43</v>
      </c>
      <c r="P182" s="152">
        <f>I182+J182</f>
        <v>0</v>
      </c>
      <c r="Q182" s="152">
        <f>ROUND(I182*H182,2)</f>
        <v>0</v>
      </c>
      <c r="R182" s="152">
        <f>ROUND(J182*H182,2)</f>
        <v>0</v>
      </c>
      <c r="T182" s="153">
        <f>S182*H182</f>
        <v>0</v>
      </c>
      <c r="U182" s="153">
        <v>4.0000000000000002E-4</v>
      </c>
      <c r="V182" s="153">
        <f>U182*H182</f>
        <v>8.0000000000000004E-4</v>
      </c>
      <c r="W182" s="153">
        <v>0</v>
      </c>
      <c r="X182" s="154">
        <f>W182*H182</f>
        <v>0</v>
      </c>
      <c r="AR182" s="155" t="s">
        <v>520</v>
      </c>
      <c r="AT182" s="155" t="s">
        <v>460</v>
      </c>
      <c r="AU182" s="155" t="s">
        <v>93</v>
      </c>
      <c r="AY182" s="15" t="s">
        <v>219</v>
      </c>
      <c r="BE182" s="156">
        <f>IF(O182="základní",K182,0)</f>
        <v>0</v>
      </c>
      <c r="BF182" s="156">
        <f>IF(O182="snížená",K182,0)</f>
        <v>0</v>
      </c>
      <c r="BG182" s="156">
        <f>IF(O182="zákl. přenesená",K182,0)</f>
        <v>0</v>
      </c>
      <c r="BH182" s="156">
        <f>IF(O182="sníž. přenesená",K182,0)</f>
        <v>0</v>
      </c>
      <c r="BI182" s="156">
        <f>IF(O182="nulová",K182,0)</f>
        <v>0</v>
      </c>
      <c r="BJ182" s="15" t="s">
        <v>87</v>
      </c>
      <c r="BK182" s="156">
        <f>ROUND(P182*H182,2)</f>
        <v>0</v>
      </c>
      <c r="BL182" s="15" t="s">
        <v>298</v>
      </c>
      <c r="BM182" s="155" t="s">
        <v>3750</v>
      </c>
    </row>
    <row r="183" spans="2:65" s="1" customFormat="1" ht="11.25">
      <c r="B183" s="30"/>
      <c r="D183" s="157" t="s">
        <v>226</v>
      </c>
      <c r="F183" s="158" t="s">
        <v>3749</v>
      </c>
      <c r="I183" s="159"/>
      <c r="J183" s="159"/>
      <c r="M183" s="30"/>
      <c r="N183" s="160"/>
      <c r="X183" s="54"/>
      <c r="AT183" s="15" t="s">
        <v>226</v>
      </c>
      <c r="AU183" s="15" t="s">
        <v>93</v>
      </c>
    </row>
    <row r="184" spans="2:65" s="12" customFormat="1" ht="11.25">
      <c r="B184" s="161"/>
      <c r="D184" s="157" t="s">
        <v>303</v>
      </c>
      <c r="E184" s="162" t="s">
        <v>1</v>
      </c>
      <c r="F184" s="163" t="s">
        <v>93</v>
      </c>
      <c r="H184" s="164">
        <v>2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87</v>
      </c>
      <c r="AY184" s="162" t="s">
        <v>219</v>
      </c>
    </row>
    <row r="185" spans="2:65" s="1" customFormat="1" ht="16.5" customHeight="1">
      <c r="B185" s="30"/>
      <c r="C185" s="178" t="s">
        <v>323</v>
      </c>
      <c r="D185" s="178" t="s">
        <v>460</v>
      </c>
      <c r="E185" s="179" t="s">
        <v>3751</v>
      </c>
      <c r="F185" s="180" t="s">
        <v>3752</v>
      </c>
      <c r="G185" s="181" t="s">
        <v>467</v>
      </c>
      <c r="H185" s="182">
        <v>6</v>
      </c>
      <c r="I185" s="183"/>
      <c r="J185" s="184"/>
      <c r="K185" s="185">
        <f>ROUND(P185*H185,2)</f>
        <v>0</v>
      </c>
      <c r="L185" s="184"/>
      <c r="M185" s="186"/>
      <c r="N185" s="187" t="s">
        <v>1</v>
      </c>
      <c r="O185" s="151" t="s">
        <v>43</v>
      </c>
      <c r="P185" s="152">
        <f>I185+J185</f>
        <v>0</v>
      </c>
      <c r="Q185" s="152">
        <f>ROUND(I185*H185,2)</f>
        <v>0</v>
      </c>
      <c r="R185" s="152">
        <f>ROUND(J185*H185,2)</f>
        <v>0</v>
      </c>
      <c r="T185" s="153">
        <f>S185*H185</f>
        <v>0</v>
      </c>
      <c r="U185" s="153">
        <v>4.0000000000000002E-4</v>
      </c>
      <c r="V185" s="153">
        <f>U185*H185</f>
        <v>2.4000000000000002E-3</v>
      </c>
      <c r="W185" s="153">
        <v>0</v>
      </c>
      <c r="X185" s="154">
        <f>W185*H185</f>
        <v>0</v>
      </c>
      <c r="AR185" s="155" t="s">
        <v>520</v>
      </c>
      <c r="AT185" s="155" t="s">
        <v>460</v>
      </c>
      <c r="AU185" s="155" t="s">
        <v>93</v>
      </c>
      <c r="AY185" s="15" t="s">
        <v>219</v>
      </c>
      <c r="BE185" s="156">
        <f>IF(O185="základní",K185,0)</f>
        <v>0</v>
      </c>
      <c r="BF185" s="156">
        <f>IF(O185="snížená",K185,0)</f>
        <v>0</v>
      </c>
      <c r="BG185" s="156">
        <f>IF(O185="zákl. přenesená",K185,0)</f>
        <v>0</v>
      </c>
      <c r="BH185" s="156">
        <f>IF(O185="sníž. přenesená",K185,0)</f>
        <v>0</v>
      </c>
      <c r="BI185" s="156">
        <f>IF(O185="nulová",K185,0)</f>
        <v>0</v>
      </c>
      <c r="BJ185" s="15" t="s">
        <v>87</v>
      </c>
      <c r="BK185" s="156">
        <f>ROUND(P185*H185,2)</f>
        <v>0</v>
      </c>
      <c r="BL185" s="15" t="s">
        <v>298</v>
      </c>
      <c r="BM185" s="155" t="s">
        <v>3753</v>
      </c>
    </row>
    <row r="186" spans="2:65" s="1" customFormat="1" ht="11.25">
      <c r="B186" s="30"/>
      <c r="D186" s="157" t="s">
        <v>226</v>
      </c>
      <c r="F186" s="158" t="s">
        <v>3752</v>
      </c>
      <c r="I186" s="159"/>
      <c r="J186" s="159"/>
      <c r="M186" s="30"/>
      <c r="N186" s="160"/>
      <c r="X186" s="54"/>
      <c r="AT186" s="15" t="s">
        <v>226</v>
      </c>
      <c r="AU186" s="15" t="s">
        <v>93</v>
      </c>
    </row>
    <row r="187" spans="2:65" s="12" customFormat="1" ht="11.25">
      <c r="B187" s="161"/>
      <c r="D187" s="157" t="s">
        <v>303</v>
      </c>
      <c r="E187" s="162" t="s">
        <v>1</v>
      </c>
      <c r="F187" s="163" t="s">
        <v>244</v>
      </c>
      <c r="H187" s="164">
        <v>6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87</v>
      </c>
      <c r="AY187" s="162" t="s">
        <v>219</v>
      </c>
    </row>
    <row r="188" spans="2:65" s="1" customFormat="1" ht="24.2" customHeight="1">
      <c r="B188" s="30"/>
      <c r="C188" s="178" t="s">
        <v>8</v>
      </c>
      <c r="D188" s="178" t="s">
        <v>460</v>
      </c>
      <c r="E188" s="179" t="s">
        <v>3754</v>
      </c>
      <c r="F188" s="180" t="s">
        <v>3755</v>
      </c>
      <c r="G188" s="181" t="s">
        <v>467</v>
      </c>
      <c r="H188" s="182">
        <v>2</v>
      </c>
      <c r="I188" s="183"/>
      <c r="J188" s="184"/>
      <c r="K188" s="185">
        <f>ROUND(P188*H188,2)</f>
        <v>0</v>
      </c>
      <c r="L188" s="184"/>
      <c r="M188" s="186"/>
      <c r="N188" s="187" t="s">
        <v>1</v>
      </c>
      <c r="O188" s="151" t="s">
        <v>43</v>
      </c>
      <c r="P188" s="152">
        <f>I188+J188</f>
        <v>0</v>
      </c>
      <c r="Q188" s="152">
        <f>ROUND(I188*H188,2)</f>
        <v>0</v>
      </c>
      <c r="R188" s="152">
        <f>ROUND(J188*H188,2)</f>
        <v>0</v>
      </c>
      <c r="T188" s="153">
        <f>S188*H188</f>
        <v>0</v>
      </c>
      <c r="U188" s="153">
        <v>4.0000000000000002E-4</v>
      </c>
      <c r="V188" s="153">
        <f>U188*H188</f>
        <v>8.0000000000000004E-4</v>
      </c>
      <c r="W188" s="153">
        <v>0</v>
      </c>
      <c r="X188" s="154">
        <f>W188*H188</f>
        <v>0</v>
      </c>
      <c r="AR188" s="155" t="s">
        <v>520</v>
      </c>
      <c r="AT188" s="155" t="s">
        <v>460</v>
      </c>
      <c r="AU188" s="155" t="s">
        <v>93</v>
      </c>
      <c r="AY188" s="15" t="s">
        <v>219</v>
      </c>
      <c r="BE188" s="156">
        <f>IF(O188="základní",K188,0)</f>
        <v>0</v>
      </c>
      <c r="BF188" s="156">
        <f>IF(O188="snížená",K188,0)</f>
        <v>0</v>
      </c>
      <c r="BG188" s="156">
        <f>IF(O188="zákl. přenesená",K188,0)</f>
        <v>0</v>
      </c>
      <c r="BH188" s="156">
        <f>IF(O188="sníž. přenesená",K188,0)</f>
        <v>0</v>
      </c>
      <c r="BI188" s="156">
        <f>IF(O188="nulová",K188,0)</f>
        <v>0</v>
      </c>
      <c r="BJ188" s="15" t="s">
        <v>87</v>
      </c>
      <c r="BK188" s="156">
        <f>ROUND(P188*H188,2)</f>
        <v>0</v>
      </c>
      <c r="BL188" s="15" t="s">
        <v>298</v>
      </c>
      <c r="BM188" s="155" t="s">
        <v>3756</v>
      </c>
    </row>
    <row r="189" spans="2:65" s="1" customFormat="1" ht="19.5">
      <c r="B189" s="30"/>
      <c r="D189" s="157" t="s">
        <v>226</v>
      </c>
      <c r="F189" s="158" t="s">
        <v>3755</v>
      </c>
      <c r="I189" s="159"/>
      <c r="J189" s="159"/>
      <c r="M189" s="30"/>
      <c r="N189" s="160"/>
      <c r="X189" s="54"/>
      <c r="AT189" s="15" t="s">
        <v>226</v>
      </c>
      <c r="AU189" s="15" t="s">
        <v>93</v>
      </c>
    </row>
    <row r="190" spans="2:65" s="12" customFormat="1" ht="11.25">
      <c r="B190" s="161"/>
      <c r="D190" s="157" t="s">
        <v>303</v>
      </c>
      <c r="E190" s="162" t="s">
        <v>1</v>
      </c>
      <c r="F190" s="163" t="s">
        <v>93</v>
      </c>
      <c r="H190" s="164">
        <v>2</v>
      </c>
      <c r="I190" s="165"/>
      <c r="J190" s="165"/>
      <c r="M190" s="161"/>
      <c r="N190" s="166"/>
      <c r="X190" s="167"/>
      <c r="AT190" s="162" t="s">
        <v>303</v>
      </c>
      <c r="AU190" s="162" t="s">
        <v>93</v>
      </c>
      <c r="AV190" s="12" t="s">
        <v>93</v>
      </c>
      <c r="AW190" s="12" t="s">
        <v>5</v>
      </c>
      <c r="AX190" s="12" t="s">
        <v>87</v>
      </c>
      <c r="AY190" s="162" t="s">
        <v>219</v>
      </c>
    </row>
    <row r="191" spans="2:65" s="1" customFormat="1" ht="16.5" customHeight="1">
      <c r="B191" s="30"/>
      <c r="C191" s="178" t="s">
        <v>464</v>
      </c>
      <c r="D191" s="178" t="s">
        <v>460</v>
      </c>
      <c r="E191" s="179" t="s">
        <v>3757</v>
      </c>
      <c r="F191" s="180" t="s">
        <v>3758</v>
      </c>
      <c r="G191" s="181" t="s">
        <v>467</v>
      </c>
      <c r="H191" s="182">
        <v>1</v>
      </c>
      <c r="I191" s="183"/>
      <c r="J191" s="184"/>
      <c r="K191" s="185">
        <f>ROUND(P191*H191,2)</f>
        <v>0</v>
      </c>
      <c r="L191" s="184"/>
      <c r="M191" s="186"/>
      <c r="N191" s="187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4.0000000000000002E-4</v>
      </c>
      <c r="V191" s="153">
        <f>U191*H191</f>
        <v>4.0000000000000002E-4</v>
      </c>
      <c r="W191" s="153">
        <v>0</v>
      </c>
      <c r="X191" s="154">
        <f>W191*H191</f>
        <v>0</v>
      </c>
      <c r="AR191" s="155" t="s">
        <v>520</v>
      </c>
      <c r="AT191" s="155" t="s">
        <v>460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298</v>
      </c>
      <c r="BM191" s="155" t="s">
        <v>3759</v>
      </c>
    </row>
    <row r="192" spans="2:65" s="1" customFormat="1" ht="11.25">
      <c r="B192" s="30"/>
      <c r="D192" s="157" t="s">
        <v>226</v>
      </c>
      <c r="F192" s="158" t="s">
        <v>3758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87</v>
      </c>
      <c r="H193" s="164">
        <v>1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87</v>
      </c>
      <c r="AY193" s="162" t="s">
        <v>219</v>
      </c>
    </row>
    <row r="194" spans="2:65" s="1" customFormat="1" ht="21.75" customHeight="1">
      <c r="B194" s="30"/>
      <c r="C194" s="178" t="s">
        <v>470</v>
      </c>
      <c r="D194" s="178" t="s">
        <v>460</v>
      </c>
      <c r="E194" s="179" t="s">
        <v>3760</v>
      </c>
      <c r="F194" s="180" t="s">
        <v>3761</v>
      </c>
      <c r="G194" s="181" t="s">
        <v>467</v>
      </c>
      <c r="H194" s="182">
        <v>1</v>
      </c>
      <c r="I194" s="183"/>
      <c r="J194" s="184"/>
      <c r="K194" s="185">
        <f>ROUND(P194*H194,2)</f>
        <v>0</v>
      </c>
      <c r="L194" s="184"/>
      <c r="M194" s="186"/>
      <c r="N194" s="187" t="s">
        <v>1</v>
      </c>
      <c r="O194" s="151" t="s">
        <v>43</v>
      </c>
      <c r="P194" s="152">
        <f>I194+J194</f>
        <v>0</v>
      </c>
      <c r="Q194" s="152">
        <f>ROUND(I194*H194,2)</f>
        <v>0</v>
      </c>
      <c r="R194" s="152">
        <f>ROUND(J194*H194,2)</f>
        <v>0</v>
      </c>
      <c r="T194" s="153">
        <f>S194*H194</f>
        <v>0</v>
      </c>
      <c r="U194" s="153">
        <v>4.0000000000000002E-4</v>
      </c>
      <c r="V194" s="153">
        <f>U194*H194</f>
        <v>4.0000000000000002E-4</v>
      </c>
      <c r="W194" s="153">
        <v>0</v>
      </c>
      <c r="X194" s="154">
        <f>W194*H194</f>
        <v>0</v>
      </c>
      <c r="AR194" s="155" t="s">
        <v>520</v>
      </c>
      <c r="AT194" s="155" t="s">
        <v>460</v>
      </c>
      <c r="AU194" s="155" t="s">
        <v>93</v>
      </c>
      <c r="AY194" s="15" t="s">
        <v>219</v>
      </c>
      <c r="BE194" s="156">
        <f>IF(O194="základní",K194,0)</f>
        <v>0</v>
      </c>
      <c r="BF194" s="156">
        <f>IF(O194="snížená",K194,0)</f>
        <v>0</v>
      </c>
      <c r="BG194" s="156">
        <f>IF(O194="zákl. přenesená",K194,0)</f>
        <v>0</v>
      </c>
      <c r="BH194" s="156">
        <f>IF(O194="sníž. přenesená",K194,0)</f>
        <v>0</v>
      </c>
      <c r="BI194" s="156">
        <f>IF(O194="nulová",K194,0)</f>
        <v>0</v>
      </c>
      <c r="BJ194" s="15" t="s">
        <v>87</v>
      </c>
      <c r="BK194" s="156">
        <f>ROUND(P194*H194,2)</f>
        <v>0</v>
      </c>
      <c r="BL194" s="15" t="s">
        <v>298</v>
      </c>
      <c r="BM194" s="155" t="s">
        <v>3762</v>
      </c>
    </row>
    <row r="195" spans="2:65" s="1" customFormat="1" ht="11.25">
      <c r="B195" s="30"/>
      <c r="D195" s="157" t="s">
        <v>226</v>
      </c>
      <c r="F195" s="158" t="s">
        <v>3761</v>
      </c>
      <c r="I195" s="159"/>
      <c r="J195" s="159"/>
      <c r="M195" s="30"/>
      <c r="N195" s="160"/>
      <c r="X195" s="54"/>
      <c r="AT195" s="15" t="s">
        <v>226</v>
      </c>
      <c r="AU195" s="15" t="s">
        <v>93</v>
      </c>
    </row>
    <row r="196" spans="2:65" s="12" customFormat="1" ht="11.25">
      <c r="B196" s="161"/>
      <c r="D196" s="157" t="s">
        <v>303</v>
      </c>
      <c r="E196" s="162" t="s">
        <v>1</v>
      </c>
      <c r="F196" s="163" t="s">
        <v>87</v>
      </c>
      <c r="H196" s="164">
        <v>1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87</v>
      </c>
      <c r="AY196" s="162" t="s">
        <v>219</v>
      </c>
    </row>
    <row r="197" spans="2:65" s="1" customFormat="1" ht="16.5" customHeight="1">
      <c r="B197" s="30"/>
      <c r="C197" s="178" t="s">
        <v>474</v>
      </c>
      <c r="D197" s="178" t="s">
        <v>460</v>
      </c>
      <c r="E197" s="179" t="s">
        <v>3763</v>
      </c>
      <c r="F197" s="180" t="s">
        <v>3764</v>
      </c>
      <c r="G197" s="181" t="s">
        <v>467</v>
      </c>
      <c r="H197" s="182">
        <v>1</v>
      </c>
      <c r="I197" s="183"/>
      <c r="J197" s="184"/>
      <c r="K197" s="185">
        <f>ROUND(P197*H197,2)</f>
        <v>0</v>
      </c>
      <c r="L197" s="184"/>
      <c r="M197" s="186"/>
      <c r="N197" s="187" t="s">
        <v>1</v>
      </c>
      <c r="O197" s="151" t="s">
        <v>43</v>
      </c>
      <c r="P197" s="152">
        <f>I197+J197</f>
        <v>0</v>
      </c>
      <c r="Q197" s="152">
        <f>ROUND(I197*H197,2)</f>
        <v>0</v>
      </c>
      <c r="R197" s="152">
        <f>ROUND(J197*H197,2)</f>
        <v>0</v>
      </c>
      <c r="T197" s="153">
        <f>S197*H197</f>
        <v>0</v>
      </c>
      <c r="U197" s="153">
        <v>4.0000000000000002E-4</v>
      </c>
      <c r="V197" s="153">
        <f>U197*H197</f>
        <v>4.0000000000000002E-4</v>
      </c>
      <c r="W197" s="153">
        <v>0</v>
      </c>
      <c r="X197" s="154">
        <f>W197*H197</f>
        <v>0</v>
      </c>
      <c r="AR197" s="155" t="s">
        <v>520</v>
      </c>
      <c r="AT197" s="155" t="s">
        <v>460</v>
      </c>
      <c r="AU197" s="155" t="s">
        <v>93</v>
      </c>
      <c r="AY197" s="15" t="s">
        <v>219</v>
      </c>
      <c r="BE197" s="156">
        <f>IF(O197="základní",K197,0)</f>
        <v>0</v>
      </c>
      <c r="BF197" s="156">
        <f>IF(O197="snížená",K197,0)</f>
        <v>0</v>
      </c>
      <c r="BG197" s="156">
        <f>IF(O197="zákl. přenesená",K197,0)</f>
        <v>0</v>
      </c>
      <c r="BH197" s="156">
        <f>IF(O197="sníž. přenesená",K197,0)</f>
        <v>0</v>
      </c>
      <c r="BI197" s="156">
        <f>IF(O197="nulová",K197,0)</f>
        <v>0</v>
      </c>
      <c r="BJ197" s="15" t="s">
        <v>87</v>
      </c>
      <c r="BK197" s="156">
        <f>ROUND(P197*H197,2)</f>
        <v>0</v>
      </c>
      <c r="BL197" s="15" t="s">
        <v>298</v>
      </c>
      <c r="BM197" s="155" t="s">
        <v>3765</v>
      </c>
    </row>
    <row r="198" spans="2:65" s="1" customFormat="1" ht="11.25">
      <c r="B198" s="30"/>
      <c r="D198" s="157" t="s">
        <v>226</v>
      </c>
      <c r="F198" s="158" t="s">
        <v>3764</v>
      </c>
      <c r="I198" s="159"/>
      <c r="J198" s="159"/>
      <c r="M198" s="30"/>
      <c r="N198" s="160"/>
      <c r="X198" s="54"/>
      <c r="AT198" s="15" t="s">
        <v>226</v>
      </c>
      <c r="AU198" s="15" t="s">
        <v>93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87</v>
      </c>
      <c r="H199" s="164">
        <v>1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87</v>
      </c>
      <c r="AY199" s="162" t="s">
        <v>219</v>
      </c>
    </row>
    <row r="200" spans="2:65" s="1" customFormat="1" ht="16.5" customHeight="1">
      <c r="B200" s="30"/>
      <c r="C200" s="178" t="s">
        <v>480</v>
      </c>
      <c r="D200" s="178" t="s">
        <v>460</v>
      </c>
      <c r="E200" s="179" t="s">
        <v>3766</v>
      </c>
      <c r="F200" s="180" t="s">
        <v>3767</v>
      </c>
      <c r="G200" s="181" t="s">
        <v>467</v>
      </c>
      <c r="H200" s="182">
        <v>2</v>
      </c>
      <c r="I200" s="183"/>
      <c r="J200" s="184"/>
      <c r="K200" s="185">
        <f>ROUND(P200*H200,2)</f>
        <v>0</v>
      </c>
      <c r="L200" s="184"/>
      <c r="M200" s="186"/>
      <c r="N200" s="187" t="s">
        <v>1</v>
      </c>
      <c r="O200" s="151" t="s">
        <v>43</v>
      </c>
      <c r="P200" s="152">
        <f>I200+J200</f>
        <v>0</v>
      </c>
      <c r="Q200" s="152">
        <f>ROUND(I200*H200,2)</f>
        <v>0</v>
      </c>
      <c r="R200" s="152">
        <f>ROUND(J200*H200,2)</f>
        <v>0</v>
      </c>
      <c r="T200" s="153">
        <f>S200*H200</f>
        <v>0</v>
      </c>
      <c r="U200" s="153">
        <v>4.0000000000000002E-4</v>
      </c>
      <c r="V200" s="153">
        <f>U200*H200</f>
        <v>8.0000000000000004E-4</v>
      </c>
      <c r="W200" s="153">
        <v>0</v>
      </c>
      <c r="X200" s="154">
        <f>W200*H200</f>
        <v>0</v>
      </c>
      <c r="AR200" s="155" t="s">
        <v>520</v>
      </c>
      <c r="AT200" s="155" t="s">
        <v>460</v>
      </c>
      <c r="AU200" s="155" t="s">
        <v>93</v>
      </c>
      <c r="AY200" s="15" t="s">
        <v>219</v>
      </c>
      <c r="BE200" s="156">
        <f>IF(O200="základní",K200,0)</f>
        <v>0</v>
      </c>
      <c r="BF200" s="156">
        <f>IF(O200="snížená",K200,0)</f>
        <v>0</v>
      </c>
      <c r="BG200" s="156">
        <f>IF(O200="zákl. přenesená",K200,0)</f>
        <v>0</v>
      </c>
      <c r="BH200" s="156">
        <f>IF(O200="sníž. přenesená",K200,0)</f>
        <v>0</v>
      </c>
      <c r="BI200" s="156">
        <f>IF(O200="nulová",K200,0)</f>
        <v>0</v>
      </c>
      <c r="BJ200" s="15" t="s">
        <v>87</v>
      </c>
      <c r="BK200" s="156">
        <f>ROUND(P200*H200,2)</f>
        <v>0</v>
      </c>
      <c r="BL200" s="15" t="s">
        <v>298</v>
      </c>
      <c r="BM200" s="155" t="s">
        <v>3768</v>
      </c>
    </row>
    <row r="201" spans="2:65" s="1" customFormat="1" ht="11.25">
      <c r="B201" s="30"/>
      <c r="D201" s="157" t="s">
        <v>226</v>
      </c>
      <c r="F201" s="158" t="s">
        <v>3767</v>
      </c>
      <c r="I201" s="159"/>
      <c r="J201" s="159"/>
      <c r="M201" s="30"/>
      <c r="N201" s="160"/>
      <c r="X201" s="54"/>
      <c r="AT201" s="15" t="s">
        <v>226</v>
      </c>
      <c r="AU201" s="15" t="s">
        <v>93</v>
      </c>
    </row>
    <row r="202" spans="2:65" s="12" customFormat="1" ht="11.25">
      <c r="B202" s="161"/>
      <c r="D202" s="157" t="s">
        <v>303</v>
      </c>
      <c r="E202" s="162" t="s">
        <v>1</v>
      </c>
      <c r="F202" s="163" t="s">
        <v>93</v>
      </c>
      <c r="H202" s="164">
        <v>2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87</v>
      </c>
      <c r="AY202" s="162" t="s">
        <v>219</v>
      </c>
    </row>
    <row r="203" spans="2:65" s="1" customFormat="1" ht="24.2" customHeight="1">
      <c r="B203" s="30"/>
      <c r="C203" s="178" t="s">
        <v>485</v>
      </c>
      <c r="D203" s="178" t="s">
        <v>460</v>
      </c>
      <c r="E203" s="179" t="s">
        <v>3769</v>
      </c>
      <c r="F203" s="180" t="s">
        <v>3770</v>
      </c>
      <c r="G203" s="181" t="s">
        <v>467</v>
      </c>
      <c r="H203" s="182">
        <v>2</v>
      </c>
      <c r="I203" s="183"/>
      <c r="J203" s="184"/>
      <c r="K203" s="185">
        <f>ROUND(P203*H203,2)</f>
        <v>0</v>
      </c>
      <c r="L203" s="184"/>
      <c r="M203" s="186"/>
      <c r="N203" s="187" t="s">
        <v>1</v>
      </c>
      <c r="O203" s="151" t="s">
        <v>43</v>
      </c>
      <c r="P203" s="152">
        <f>I203+J203</f>
        <v>0</v>
      </c>
      <c r="Q203" s="152">
        <f>ROUND(I203*H203,2)</f>
        <v>0</v>
      </c>
      <c r="R203" s="152">
        <f>ROUND(J203*H203,2)</f>
        <v>0</v>
      </c>
      <c r="T203" s="153">
        <f>S203*H203</f>
        <v>0</v>
      </c>
      <c r="U203" s="153">
        <v>4.0000000000000002E-4</v>
      </c>
      <c r="V203" s="153">
        <f>U203*H203</f>
        <v>8.0000000000000004E-4</v>
      </c>
      <c r="W203" s="153">
        <v>0</v>
      </c>
      <c r="X203" s="154">
        <f>W203*H203</f>
        <v>0</v>
      </c>
      <c r="AR203" s="155" t="s">
        <v>520</v>
      </c>
      <c r="AT203" s="155" t="s">
        <v>460</v>
      </c>
      <c r="AU203" s="155" t="s">
        <v>93</v>
      </c>
      <c r="AY203" s="15" t="s">
        <v>219</v>
      </c>
      <c r="BE203" s="156">
        <f>IF(O203="základní",K203,0)</f>
        <v>0</v>
      </c>
      <c r="BF203" s="156">
        <f>IF(O203="snížená",K203,0)</f>
        <v>0</v>
      </c>
      <c r="BG203" s="156">
        <f>IF(O203="zákl. přenesená",K203,0)</f>
        <v>0</v>
      </c>
      <c r="BH203" s="156">
        <f>IF(O203="sníž. přenesená",K203,0)</f>
        <v>0</v>
      </c>
      <c r="BI203" s="156">
        <f>IF(O203="nulová",K203,0)</f>
        <v>0</v>
      </c>
      <c r="BJ203" s="15" t="s">
        <v>87</v>
      </c>
      <c r="BK203" s="156">
        <f>ROUND(P203*H203,2)</f>
        <v>0</v>
      </c>
      <c r="BL203" s="15" t="s">
        <v>298</v>
      </c>
      <c r="BM203" s="155" t="s">
        <v>3771</v>
      </c>
    </row>
    <row r="204" spans="2:65" s="1" customFormat="1" ht="11.25">
      <c r="B204" s="30"/>
      <c r="D204" s="157" t="s">
        <v>226</v>
      </c>
      <c r="F204" s="158" t="s">
        <v>3770</v>
      </c>
      <c r="I204" s="159"/>
      <c r="J204" s="159"/>
      <c r="M204" s="30"/>
      <c r="N204" s="160"/>
      <c r="X204" s="54"/>
      <c r="AT204" s="15" t="s">
        <v>226</v>
      </c>
      <c r="AU204" s="15" t="s">
        <v>93</v>
      </c>
    </row>
    <row r="205" spans="2:65" s="12" customFormat="1" ht="11.25">
      <c r="B205" s="161"/>
      <c r="D205" s="157" t="s">
        <v>303</v>
      </c>
      <c r="E205" s="162" t="s">
        <v>1</v>
      </c>
      <c r="F205" s="163" t="s">
        <v>93</v>
      </c>
      <c r="H205" s="164">
        <v>2</v>
      </c>
      <c r="I205" s="165"/>
      <c r="J205" s="165"/>
      <c r="M205" s="161"/>
      <c r="N205" s="166"/>
      <c r="X205" s="167"/>
      <c r="AT205" s="162" t="s">
        <v>303</v>
      </c>
      <c r="AU205" s="162" t="s">
        <v>93</v>
      </c>
      <c r="AV205" s="12" t="s">
        <v>93</v>
      </c>
      <c r="AW205" s="12" t="s">
        <v>5</v>
      </c>
      <c r="AX205" s="12" t="s">
        <v>87</v>
      </c>
      <c r="AY205" s="162" t="s">
        <v>219</v>
      </c>
    </row>
    <row r="206" spans="2:65" s="1" customFormat="1" ht="24.2" customHeight="1">
      <c r="B206" s="30"/>
      <c r="C206" s="178" t="s">
        <v>491</v>
      </c>
      <c r="D206" s="178" t="s">
        <v>460</v>
      </c>
      <c r="E206" s="179" t="s">
        <v>3772</v>
      </c>
      <c r="F206" s="180" t="s">
        <v>3773</v>
      </c>
      <c r="G206" s="181" t="s">
        <v>467</v>
      </c>
      <c r="H206" s="182">
        <v>2</v>
      </c>
      <c r="I206" s="183"/>
      <c r="J206" s="184"/>
      <c r="K206" s="185">
        <f>ROUND(P206*H206,2)</f>
        <v>0</v>
      </c>
      <c r="L206" s="184"/>
      <c r="M206" s="186"/>
      <c r="N206" s="187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4.0000000000000002E-4</v>
      </c>
      <c r="V206" s="153">
        <f>U206*H206</f>
        <v>8.0000000000000004E-4</v>
      </c>
      <c r="W206" s="153">
        <v>0</v>
      </c>
      <c r="X206" s="154">
        <f>W206*H206</f>
        <v>0</v>
      </c>
      <c r="AR206" s="155" t="s">
        <v>520</v>
      </c>
      <c r="AT206" s="155" t="s">
        <v>460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298</v>
      </c>
      <c r="BM206" s="155" t="s">
        <v>3774</v>
      </c>
    </row>
    <row r="207" spans="2:65" s="1" customFormat="1" ht="11.25">
      <c r="B207" s="30"/>
      <c r="D207" s="157" t="s">
        <v>226</v>
      </c>
      <c r="F207" s="158" t="s">
        <v>3773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93</v>
      </c>
      <c r="H208" s="164">
        <v>2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16.5" customHeight="1">
      <c r="B209" s="30"/>
      <c r="C209" s="178" t="s">
        <v>496</v>
      </c>
      <c r="D209" s="178" t="s">
        <v>460</v>
      </c>
      <c r="E209" s="179" t="s">
        <v>3775</v>
      </c>
      <c r="F209" s="180" t="s">
        <v>3776</v>
      </c>
      <c r="G209" s="181" t="s">
        <v>467</v>
      </c>
      <c r="H209" s="182">
        <v>2</v>
      </c>
      <c r="I209" s="183"/>
      <c r="J209" s="184"/>
      <c r="K209" s="185">
        <f>ROUND(P209*H209,2)</f>
        <v>0</v>
      </c>
      <c r="L209" s="184"/>
      <c r="M209" s="186"/>
      <c r="N209" s="187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4.0000000000000002E-4</v>
      </c>
      <c r="V209" s="153">
        <f>U209*H209</f>
        <v>8.0000000000000004E-4</v>
      </c>
      <c r="W209" s="153">
        <v>0</v>
      </c>
      <c r="X209" s="154">
        <f>W209*H209</f>
        <v>0</v>
      </c>
      <c r="AR209" s="155" t="s">
        <v>520</v>
      </c>
      <c r="AT209" s="155" t="s">
        <v>460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298</v>
      </c>
      <c r="BM209" s="155" t="s">
        <v>3777</v>
      </c>
    </row>
    <row r="210" spans="2:65" s="1" customFormat="1" ht="11.25">
      <c r="B210" s="30"/>
      <c r="D210" s="157" t="s">
        <v>226</v>
      </c>
      <c r="F210" s="158" t="s">
        <v>3776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11.25">
      <c r="B211" s="161"/>
      <c r="D211" s="157" t="s">
        <v>303</v>
      </c>
      <c r="E211" s="162" t="s">
        <v>1</v>
      </c>
      <c r="F211" s="163" t="s">
        <v>93</v>
      </c>
      <c r="H211" s="164">
        <v>2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87</v>
      </c>
      <c r="AY211" s="162" t="s">
        <v>219</v>
      </c>
    </row>
    <row r="212" spans="2:65" s="1" customFormat="1" ht="16.5" customHeight="1">
      <c r="B212" s="30"/>
      <c r="C212" s="178" t="s">
        <v>555</v>
      </c>
      <c r="D212" s="178" t="s">
        <v>460</v>
      </c>
      <c r="E212" s="179" t="s">
        <v>3778</v>
      </c>
      <c r="F212" s="180" t="s">
        <v>3779</v>
      </c>
      <c r="G212" s="181" t="s">
        <v>467</v>
      </c>
      <c r="H212" s="182">
        <v>3</v>
      </c>
      <c r="I212" s="183"/>
      <c r="J212" s="184"/>
      <c r="K212" s="185">
        <f>ROUND(P212*H212,2)</f>
        <v>0</v>
      </c>
      <c r="L212" s="184"/>
      <c r="M212" s="186"/>
      <c r="N212" s="187" t="s">
        <v>1</v>
      </c>
      <c r="O212" s="151" t="s">
        <v>43</v>
      </c>
      <c r="P212" s="152">
        <f>I212+J212</f>
        <v>0</v>
      </c>
      <c r="Q212" s="152">
        <f>ROUND(I212*H212,2)</f>
        <v>0</v>
      </c>
      <c r="R212" s="152">
        <f>ROUND(J212*H212,2)</f>
        <v>0</v>
      </c>
      <c r="T212" s="153">
        <f>S212*H212</f>
        <v>0</v>
      </c>
      <c r="U212" s="153">
        <v>4.0000000000000002E-4</v>
      </c>
      <c r="V212" s="153">
        <f>U212*H212</f>
        <v>1.2000000000000001E-3</v>
      </c>
      <c r="W212" s="153">
        <v>0</v>
      </c>
      <c r="X212" s="154">
        <f>W212*H212</f>
        <v>0</v>
      </c>
      <c r="AR212" s="155" t="s">
        <v>520</v>
      </c>
      <c r="AT212" s="155" t="s">
        <v>460</v>
      </c>
      <c r="AU212" s="155" t="s">
        <v>93</v>
      </c>
      <c r="AY212" s="15" t="s">
        <v>219</v>
      </c>
      <c r="BE212" s="156">
        <f>IF(O212="základní",K212,0)</f>
        <v>0</v>
      </c>
      <c r="BF212" s="156">
        <f>IF(O212="snížená",K212,0)</f>
        <v>0</v>
      </c>
      <c r="BG212" s="156">
        <f>IF(O212="zákl. přenesená",K212,0)</f>
        <v>0</v>
      </c>
      <c r="BH212" s="156">
        <f>IF(O212="sníž. přenesená",K212,0)</f>
        <v>0</v>
      </c>
      <c r="BI212" s="156">
        <f>IF(O212="nulová",K212,0)</f>
        <v>0</v>
      </c>
      <c r="BJ212" s="15" t="s">
        <v>87</v>
      </c>
      <c r="BK212" s="156">
        <f>ROUND(P212*H212,2)</f>
        <v>0</v>
      </c>
      <c r="BL212" s="15" t="s">
        <v>298</v>
      </c>
      <c r="BM212" s="155" t="s">
        <v>3780</v>
      </c>
    </row>
    <row r="213" spans="2:65" s="1" customFormat="1" ht="11.25">
      <c r="B213" s="30"/>
      <c r="D213" s="157" t="s">
        <v>226</v>
      </c>
      <c r="F213" s="158" t="s">
        <v>3779</v>
      </c>
      <c r="I213" s="159"/>
      <c r="J213" s="159"/>
      <c r="M213" s="30"/>
      <c r="N213" s="160"/>
      <c r="X213" s="54"/>
      <c r="AT213" s="15" t="s">
        <v>226</v>
      </c>
      <c r="AU213" s="15" t="s">
        <v>93</v>
      </c>
    </row>
    <row r="214" spans="2:65" s="12" customFormat="1" ht="11.25">
      <c r="B214" s="161"/>
      <c r="D214" s="157" t="s">
        <v>303</v>
      </c>
      <c r="E214" s="162" t="s">
        <v>1</v>
      </c>
      <c r="F214" s="163" t="s">
        <v>150</v>
      </c>
      <c r="H214" s="164">
        <v>3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87</v>
      </c>
      <c r="AY214" s="162" t="s">
        <v>219</v>
      </c>
    </row>
    <row r="215" spans="2:65" s="1" customFormat="1" ht="24.2" customHeight="1">
      <c r="B215" s="30"/>
      <c r="C215" s="178" t="s">
        <v>385</v>
      </c>
      <c r="D215" s="178" t="s">
        <v>460</v>
      </c>
      <c r="E215" s="179" t="s">
        <v>3781</v>
      </c>
      <c r="F215" s="180" t="s">
        <v>3782</v>
      </c>
      <c r="G215" s="181" t="s">
        <v>467</v>
      </c>
      <c r="H215" s="182">
        <v>1</v>
      </c>
      <c r="I215" s="183"/>
      <c r="J215" s="184"/>
      <c r="K215" s="185">
        <f>ROUND(P215*H215,2)</f>
        <v>0</v>
      </c>
      <c r="L215" s="184"/>
      <c r="M215" s="186"/>
      <c r="N215" s="187" t="s">
        <v>1</v>
      </c>
      <c r="O215" s="151" t="s">
        <v>43</v>
      </c>
      <c r="P215" s="152">
        <f>I215+J215</f>
        <v>0</v>
      </c>
      <c r="Q215" s="152">
        <f>ROUND(I215*H215,2)</f>
        <v>0</v>
      </c>
      <c r="R215" s="152">
        <f>ROUND(J215*H215,2)</f>
        <v>0</v>
      </c>
      <c r="T215" s="153">
        <f>S215*H215</f>
        <v>0</v>
      </c>
      <c r="U215" s="153">
        <v>4.0000000000000002E-4</v>
      </c>
      <c r="V215" s="153">
        <f>U215*H215</f>
        <v>4.0000000000000002E-4</v>
      </c>
      <c r="W215" s="153">
        <v>0</v>
      </c>
      <c r="X215" s="154">
        <f>W215*H215</f>
        <v>0</v>
      </c>
      <c r="AR215" s="155" t="s">
        <v>520</v>
      </c>
      <c r="AT215" s="155" t="s">
        <v>460</v>
      </c>
      <c r="AU215" s="155" t="s">
        <v>93</v>
      </c>
      <c r="AY215" s="15" t="s">
        <v>219</v>
      </c>
      <c r="BE215" s="156">
        <f>IF(O215="základní",K215,0)</f>
        <v>0</v>
      </c>
      <c r="BF215" s="156">
        <f>IF(O215="snížená",K215,0)</f>
        <v>0</v>
      </c>
      <c r="BG215" s="156">
        <f>IF(O215="zákl. přenesená",K215,0)</f>
        <v>0</v>
      </c>
      <c r="BH215" s="156">
        <f>IF(O215="sníž. přenesená",K215,0)</f>
        <v>0</v>
      </c>
      <c r="BI215" s="156">
        <f>IF(O215="nulová",K215,0)</f>
        <v>0</v>
      </c>
      <c r="BJ215" s="15" t="s">
        <v>87</v>
      </c>
      <c r="BK215" s="156">
        <f>ROUND(P215*H215,2)</f>
        <v>0</v>
      </c>
      <c r="BL215" s="15" t="s">
        <v>298</v>
      </c>
      <c r="BM215" s="155" t="s">
        <v>3783</v>
      </c>
    </row>
    <row r="216" spans="2:65" s="1" customFormat="1" ht="11.25">
      <c r="B216" s="30"/>
      <c r="D216" s="157" t="s">
        <v>226</v>
      </c>
      <c r="F216" s="158" t="s">
        <v>3782</v>
      </c>
      <c r="I216" s="159"/>
      <c r="J216" s="159"/>
      <c r="M216" s="30"/>
      <c r="N216" s="160"/>
      <c r="X216" s="54"/>
      <c r="AT216" s="15" t="s">
        <v>226</v>
      </c>
      <c r="AU216" s="15" t="s">
        <v>93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87</v>
      </c>
      <c r="H217" s="164">
        <v>1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87</v>
      </c>
      <c r="AY217" s="162" t="s">
        <v>219</v>
      </c>
    </row>
    <row r="218" spans="2:65" s="1" customFormat="1" ht="24.2" customHeight="1">
      <c r="B218" s="30"/>
      <c r="C218" s="178" t="s">
        <v>512</v>
      </c>
      <c r="D218" s="178" t="s">
        <v>460</v>
      </c>
      <c r="E218" s="179" t="s">
        <v>3784</v>
      </c>
      <c r="F218" s="180" t="s">
        <v>3785</v>
      </c>
      <c r="G218" s="181" t="s">
        <v>467</v>
      </c>
      <c r="H218" s="182">
        <v>5</v>
      </c>
      <c r="I218" s="183"/>
      <c r="J218" s="184"/>
      <c r="K218" s="185">
        <f>ROUND(P218*H218,2)</f>
        <v>0</v>
      </c>
      <c r="L218" s="184"/>
      <c r="M218" s="186"/>
      <c r="N218" s="187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4.0000000000000002E-4</v>
      </c>
      <c r="V218" s="153">
        <f>U218*H218</f>
        <v>2E-3</v>
      </c>
      <c r="W218" s="153">
        <v>0</v>
      </c>
      <c r="X218" s="154">
        <f>W218*H218</f>
        <v>0</v>
      </c>
      <c r="AR218" s="155" t="s">
        <v>520</v>
      </c>
      <c r="AT218" s="155" t="s">
        <v>460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298</v>
      </c>
      <c r="BM218" s="155" t="s">
        <v>3786</v>
      </c>
    </row>
    <row r="219" spans="2:65" s="1" customFormat="1" ht="11.25">
      <c r="B219" s="30"/>
      <c r="D219" s="157" t="s">
        <v>226</v>
      </c>
      <c r="F219" s="158" t="s">
        <v>3785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11.25">
      <c r="B220" s="161"/>
      <c r="D220" s="157" t="s">
        <v>303</v>
      </c>
      <c r="E220" s="162" t="s">
        <v>1</v>
      </c>
      <c r="F220" s="163" t="s">
        <v>218</v>
      </c>
      <c r="H220" s="164">
        <v>5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87</v>
      </c>
      <c r="AY220" s="162" t="s">
        <v>219</v>
      </c>
    </row>
    <row r="221" spans="2:65" s="1" customFormat="1" ht="24.2" customHeight="1">
      <c r="B221" s="30"/>
      <c r="C221" s="178" t="s">
        <v>520</v>
      </c>
      <c r="D221" s="178" t="s">
        <v>460</v>
      </c>
      <c r="E221" s="179" t="s">
        <v>3787</v>
      </c>
      <c r="F221" s="180" t="s">
        <v>3788</v>
      </c>
      <c r="G221" s="181" t="s">
        <v>467</v>
      </c>
      <c r="H221" s="182">
        <v>2</v>
      </c>
      <c r="I221" s="183"/>
      <c r="J221" s="184"/>
      <c r="K221" s="185">
        <f>ROUND(P221*H221,2)</f>
        <v>0</v>
      </c>
      <c r="L221" s="184"/>
      <c r="M221" s="186"/>
      <c r="N221" s="187" t="s">
        <v>1</v>
      </c>
      <c r="O221" s="151" t="s">
        <v>43</v>
      </c>
      <c r="P221" s="152">
        <f>I221+J221</f>
        <v>0</v>
      </c>
      <c r="Q221" s="152">
        <f>ROUND(I221*H221,2)</f>
        <v>0</v>
      </c>
      <c r="R221" s="152">
        <f>ROUND(J221*H221,2)</f>
        <v>0</v>
      </c>
      <c r="T221" s="153">
        <f>S221*H221</f>
        <v>0</v>
      </c>
      <c r="U221" s="153">
        <v>4.0000000000000002E-4</v>
      </c>
      <c r="V221" s="153">
        <f>U221*H221</f>
        <v>8.0000000000000004E-4</v>
      </c>
      <c r="W221" s="153">
        <v>0</v>
      </c>
      <c r="X221" s="154">
        <f>W221*H221</f>
        <v>0</v>
      </c>
      <c r="AR221" s="155" t="s">
        <v>520</v>
      </c>
      <c r="AT221" s="155" t="s">
        <v>460</v>
      </c>
      <c r="AU221" s="155" t="s">
        <v>93</v>
      </c>
      <c r="AY221" s="15" t="s">
        <v>219</v>
      </c>
      <c r="BE221" s="156">
        <f>IF(O221="základní",K221,0)</f>
        <v>0</v>
      </c>
      <c r="BF221" s="156">
        <f>IF(O221="snížená",K221,0)</f>
        <v>0</v>
      </c>
      <c r="BG221" s="156">
        <f>IF(O221="zákl. přenesená",K221,0)</f>
        <v>0</v>
      </c>
      <c r="BH221" s="156">
        <f>IF(O221="sníž. přenesená",K221,0)</f>
        <v>0</v>
      </c>
      <c r="BI221" s="156">
        <f>IF(O221="nulová",K221,0)</f>
        <v>0</v>
      </c>
      <c r="BJ221" s="15" t="s">
        <v>87</v>
      </c>
      <c r="BK221" s="156">
        <f>ROUND(P221*H221,2)</f>
        <v>0</v>
      </c>
      <c r="BL221" s="15" t="s">
        <v>298</v>
      </c>
      <c r="BM221" s="155" t="s">
        <v>3789</v>
      </c>
    </row>
    <row r="222" spans="2:65" s="1" customFormat="1" ht="11.25">
      <c r="B222" s="30"/>
      <c r="D222" s="157" t="s">
        <v>226</v>
      </c>
      <c r="F222" s="158" t="s">
        <v>3788</v>
      </c>
      <c r="I222" s="159"/>
      <c r="J222" s="159"/>
      <c r="M222" s="30"/>
      <c r="N222" s="160"/>
      <c r="X222" s="54"/>
      <c r="AT222" s="15" t="s">
        <v>226</v>
      </c>
      <c r="AU222" s="15" t="s">
        <v>93</v>
      </c>
    </row>
    <row r="223" spans="2:65" s="12" customFormat="1" ht="11.25">
      <c r="B223" s="161"/>
      <c r="D223" s="157" t="s">
        <v>303</v>
      </c>
      <c r="E223" s="162" t="s">
        <v>1</v>
      </c>
      <c r="F223" s="163" t="s">
        <v>93</v>
      </c>
      <c r="H223" s="164">
        <v>2</v>
      </c>
      <c r="I223" s="165"/>
      <c r="J223" s="165"/>
      <c r="M223" s="161"/>
      <c r="N223" s="166"/>
      <c r="X223" s="167"/>
      <c r="AT223" s="162" t="s">
        <v>303</v>
      </c>
      <c r="AU223" s="162" t="s">
        <v>93</v>
      </c>
      <c r="AV223" s="12" t="s">
        <v>93</v>
      </c>
      <c r="AW223" s="12" t="s">
        <v>5</v>
      </c>
      <c r="AX223" s="12" t="s">
        <v>87</v>
      </c>
      <c r="AY223" s="162" t="s">
        <v>219</v>
      </c>
    </row>
    <row r="224" spans="2:65" s="1" customFormat="1" ht="37.9" customHeight="1">
      <c r="B224" s="30"/>
      <c r="C224" s="178" t="s">
        <v>528</v>
      </c>
      <c r="D224" s="178" t="s">
        <v>460</v>
      </c>
      <c r="E224" s="179" t="s">
        <v>3790</v>
      </c>
      <c r="F224" s="180" t="s">
        <v>3791</v>
      </c>
      <c r="G224" s="181" t="s">
        <v>467</v>
      </c>
      <c r="H224" s="182">
        <v>3</v>
      </c>
      <c r="I224" s="183"/>
      <c r="J224" s="184"/>
      <c r="K224" s="185">
        <f>ROUND(P224*H224,2)</f>
        <v>0</v>
      </c>
      <c r="L224" s="184"/>
      <c r="M224" s="186"/>
      <c r="N224" s="187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4.0000000000000002E-4</v>
      </c>
      <c r="V224" s="153">
        <f>U224*H224</f>
        <v>1.2000000000000001E-3</v>
      </c>
      <c r="W224" s="153">
        <v>0</v>
      </c>
      <c r="X224" s="154">
        <f>W224*H224</f>
        <v>0</v>
      </c>
      <c r="AR224" s="155" t="s">
        <v>520</v>
      </c>
      <c r="AT224" s="155" t="s">
        <v>460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298</v>
      </c>
      <c r="BM224" s="155" t="s">
        <v>3792</v>
      </c>
    </row>
    <row r="225" spans="2:65" s="1" customFormat="1" ht="19.5">
      <c r="B225" s="30"/>
      <c r="D225" s="157" t="s">
        <v>226</v>
      </c>
      <c r="F225" s="158" t="s">
        <v>3791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150</v>
      </c>
      <c r="H226" s="164">
        <v>3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87</v>
      </c>
      <c r="AY226" s="162" t="s">
        <v>219</v>
      </c>
    </row>
    <row r="227" spans="2:65" s="1" customFormat="1" ht="37.9" customHeight="1">
      <c r="B227" s="30"/>
      <c r="C227" s="178" t="s">
        <v>533</v>
      </c>
      <c r="D227" s="178" t="s">
        <v>460</v>
      </c>
      <c r="E227" s="179" t="s">
        <v>3793</v>
      </c>
      <c r="F227" s="180" t="s">
        <v>3794</v>
      </c>
      <c r="G227" s="181" t="s">
        <v>467</v>
      </c>
      <c r="H227" s="182">
        <v>2</v>
      </c>
      <c r="I227" s="183"/>
      <c r="J227" s="184"/>
      <c r="K227" s="185">
        <f>ROUND(P227*H227,2)</f>
        <v>0</v>
      </c>
      <c r="L227" s="184"/>
      <c r="M227" s="186"/>
      <c r="N227" s="187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4.0000000000000002E-4</v>
      </c>
      <c r="V227" s="153">
        <f>U227*H227</f>
        <v>8.0000000000000004E-4</v>
      </c>
      <c r="W227" s="153">
        <v>0</v>
      </c>
      <c r="X227" s="154">
        <f>W227*H227</f>
        <v>0</v>
      </c>
      <c r="AR227" s="155" t="s">
        <v>520</v>
      </c>
      <c r="AT227" s="155" t="s">
        <v>460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298</v>
      </c>
      <c r="BM227" s="155" t="s">
        <v>3795</v>
      </c>
    </row>
    <row r="228" spans="2:65" s="1" customFormat="1" ht="19.5">
      <c r="B228" s="30"/>
      <c r="D228" s="157" t="s">
        <v>226</v>
      </c>
      <c r="F228" s="158" t="s">
        <v>3794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11.25">
      <c r="B229" s="161"/>
      <c r="D229" s="157" t="s">
        <v>303</v>
      </c>
      <c r="E229" s="162" t="s">
        <v>1</v>
      </c>
      <c r="F229" s="163" t="s">
        <v>93</v>
      </c>
      <c r="H229" s="164">
        <v>2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87</v>
      </c>
      <c r="AY229" s="162" t="s">
        <v>219</v>
      </c>
    </row>
    <row r="230" spans="2:65" s="1" customFormat="1" ht="24.2" customHeight="1">
      <c r="B230" s="30"/>
      <c r="C230" s="178" t="s">
        <v>538</v>
      </c>
      <c r="D230" s="178" t="s">
        <v>460</v>
      </c>
      <c r="E230" s="179" t="s">
        <v>3796</v>
      </c>
      <c r="F230" s="180" t="s">
        <v>3797</v>
      </c>
      <c r="G230" s="181" t="s">
        <v>467</v>
      </c>
      <c r="H230" s="182">
        <v>1</v>
      </c>
      <c r="I230" s="183"/>
      <c r="J230" s="184"/>
      <c r="K230" s="185">
        <f>ROUND(P230*H230,2)</f>
        <v>0</v>
      </c>
      <c r="L230" s="184"/>
      <c r="M230" s="186"/>
      <c r="N230" s="187" t="s">
        <v>1</v>
      </c>
      <c r="O230" s="151" t="s">
        <v>43</v>
      </c>
      <c r="P230" s="152">
        <f>I230+J230</f>
        <v>0</v>
      </c>
      <c r="Q230" s="152">
        <f>ROUND(I230*H230,2)</f>
        <v>0</v>
      </c>
      <c r="R230" s="152">
        <f>ROUND(J230*H230,2)</f>
        <v>0</v>
      </c>
      <c r="T230" s="153">
        <f>S230*H230</f>
        <v>0</v>
      </c>
      <c r="U230" s="153">
        <v>4.0000000000000002E-4</v>
      </c>
      <c r="V230" s="153">
        <f>U230*H230</f>
        <v>4.0000000000000002E-4</v>
      </c>
      <c r="W230" s="153">
        <v>0</v>
      </c>
      <c r="X230" s="154">
        <f>W230*H230</f>
        <v>0</v>
      </c>
      <c r="AR230" s="155" t="s">
        <v>520</v>
      </c>
      <c r="AT230" s="155" t="s">
        <v>460</v>
      </c>
      <c r="AU230" s="155" t="s">
        <v>93</v>
      </c>
      <c r="AY230" s="15" t="s">
        <v>219</v>
      </c>
      <c r="BE230" s="156">
        <f>IF(O230="základní",K230,0)</f>
        <v>0</v>
      </c>
      <c r="BF230" s="156">
        <f>IF(O230="snížená",K230,0)</f>
        <v>0</v>
      </c>
      <c r="BG230" s="156">
        <f>IF(O230="zákl. přenesená",K230,0)</f>
        <v>0</v>
      </c>
      <c r="BH230" s="156">
        <f>IF(O230="sníž. přenesená",K230,0)</f>
        <v>0</v>
      </c>
      <c r="BI230" s="156">
        <f>IF(O230="nulová",K230,0)</f>
        <v>0</v>
      </c>
      <c r="BJ230" s="15" t="s">
        <v>87</v>
      </c>
      <c r="BK230" s="156">
        <f>ROUND(P230*H230,2)</f>
        <v>0</v>
      </c>
      <c r="BL230" s="15" t="s">
        <v>298</v>
      </c>
      <c r="BM230" s="155" t="s">
        <v>3798</v>
      </c>
    </row>
    <row r="231" spans="2:65" s="1" customFormat="1" ht="11.25">
      <c r="B231" s="30"/>
      <c r="D231" s="157" t="s">
        <v>226</v>
      </c>
      <c r="F231" s="158" t="s">
        <v>3797</v>
      </c>
      <c r="I231" s="159"/>
      <c r="J231" s="159"/>
      <c r="M231" s="30"/>
      <c r="N231" s="160"/>
      <c r="X231" s="54"/>
      <c r="AT231" s="15" t="s">
        <v>226</v>
      </c>
      <c r="AU231" s="15" t="s">
        <v>93</v>
      </c>
    </row>
    <row r="232" spans="2:65" s="12" customFormat="1" ht="11.25">
      <c r="B232" s="161"/>
      <c r="D232" s="157" t="s">
        <v>303</v>
      </c>
      <c r="E232" s="162" t="s">
        <v>1</v>
      </c>
      <c r="F232" s="163" t="s">
        <v>87</v>
      </c>
      <c r="H232" s="164">
        <v>1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87</v>
      </c>
      <c r="AY232" s="162" t="s">
        <v>219</v>
      </c>
    </row>
    <row r="233" spans="2:65" s="1" customFormat="1" ht="16.5" customHeight="1">
      <c r="B233" s="30"/>
      <c r="C233" s="178" t="s">
        <v>544</v>
      </c>
      <c r="D233" s="178" t="s">
        <v>460</v>
      </c>
      <c r="E233" s="179" t="s">
        <v>3799</v>
      </c>
      <c r="F233" s="180" t="s">
        <v>3800</v>
      </c>
      <c r="G233" s="181" t="s">
        <v>467</v>
      </c>
      <c r="H233" s="182">
        <v>1</v>
      </c>
      <c r="I233" s="183"/>
      <c r="J233" s="184"/>
      <c r="K233" s="185">
        <f>ROUND(P233*H233,2)</f>
        <v>0</v>
      </c>
      <c r="L233" s="184"/>
      <c r="M233" s="186"/>
      <c r="N233" s="187" t="s">
        <v>1</v>
      </c>
      <c r="O233" s="151" t="s">
        <v>43</v>
      </c>
      <c r="P233" s="152">
        <f>I233+J233</f>
        <v>0</v>
      </c>
      <c r="Q233" s="152">
        <f>ROUND(I233*H233,2)</f>
        <v>0</v>
      </c>
      <c r="R233" s="152">
        <f>ROUND(J233*H233,2)</f>
        <v>0</v>
      </c>
      <c r="T233" s="153">
        <f>S233*H233</f>
        <v>0</v>
      </c>
      <c r="U233" s="153">
        <v>4.0000000000000002E-4</v>
      </c>
      <c r="V233" s="153">
        <f>U233*H233</f>
        <v>4.0000000000000002E-4</v>
      </c>
      <c r="W233" s="153">
        <v>0</v>
      </c>
      <c r="X233" s="154">
        <f>W233*H233</f>
        <v>0</v>
      </c>
      <c r="AR233" s="155" t="s">
        <v>520</v>
      </c>
      <c r="AT233" s="155" t="s">
        <v>460</v>
      </c>
      <c r="AU233" s="155" t="s">
        <v>93</v>
      </c>
      <c r="AY233" s="15" t="s">
        <v>219</v>
      </c>
      <c r="BE233" s="156">
        <f>IF(O233="základní",K233,0)</f>
        <v>0</v>
      </c>
      <c r="BF233" s="156">
        <f>IF(O233="snížená",K233,0)</f>
        <v>0</v>
      </c>
      <c r="BG233" s="156">
        <f>IF(O233="zákl. přenesená",K233,0)</f>
        <v>0</v>
      </c>
      <c r="BH233" s="156">
        <f>IF(O233="sníž. přenesená",K233,0)</f>
        <v>0</v>
      </c>
      <c r="BI233" s="156">
        <f>IF(O233="nulová",K233,0)</f>
        <v>0</v>
      </c>
      <c r="BJ233" s="15" t="s">
        <v>87</v>
      </c>
      <c r="BK233" s="156">
        <f>ROUND(P233*H233,2)</f>
        <v>0</v>
      </c>
      <c r="BL233" s="15" t="s">
        <v>298</v>
      </c>
      <c r="BM233" s="155" t="s">
        <v>3801</v>
      </c>
    </row>
    <row r="234" spans="2:65" s="1" customFormat="1" ht="11.25">
      <c r="B234" s="30"/>
      <c r="D234" s="157" t="s">
        <v>226</v>
      </c>
      <c r="F234" s="158" t="s">
        <v>3800</v>
      </c>
      <c r="I234" s="159"/>
      <c r="J234" s="159"/>
      <c r="M234" s="30"/>
      <c r="N234" s="160"/>
      <c r="X234" s="54"/>
      <c r="AT234" s="15" t="s">
        <v>226</v>
      </c>
      <c r="AU234" s="15" t="s">
        <v>93</v>
      </c>
    </row>
    <row r="235" spans="2:65" s="12" customFormat="1" ht="11.25">
      <c r="B235" s="161"/>
      <c r="D235" s="157" t="s">
        <v>303</v>
      </c>
      <c r="E235" s="162" t="s">
        <v>1</v>
      </c>
      <c r="F235" s="163" t="s">
        <v>87</v>
      </c>
      <c r="H235" s="164">
        <v>1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87</v>
      </c>
      <c r="AY235" s="162" t="s">
        <v>219</v>
      </c>
    </row>
    <row r="236" spans="2:65" s="1" customFormat="1" ht="16.5" customHeight="1">
      <c r="B236" s="30"/>
      <c r="C236" s="178" t="s">
        <v>549</v>
      </c>
      <c r="D236" s="178" t="s">
        <v>460</v>
      </c>
      <c r="E236" s="179" t="s">
        <v>3802</v>
      </c>
      <c r="F236" s="180" t="s">
        <v>3803</v>
      </c>
      <c r="G236" s="181" t="s">
        <v>467</v>
      </c>
      <c r="H236" s="182">
        <v>1</v>
      </c>
      <c r="I236" s="183"/>
      <c r="J236" s="184"/>
      <c r="K236" s="185">
        <f>ROUND(P236*H236,2)</f>
        <v>0</v>
      </c>
      <c r="L236" s="184"/>
      <c r="M236" s="186"/>
      <c r="N236" s="187" t="s">
        <v>1</v>
      </c>
      <c r="O236" s="151" t="s">
        <v>43</v>
      </c>
      <c r="P236" s="152">
        <f>I236+J236</f>
        <v>0</v>
      </c>
      <c r="Q236" s="152">
        <f>ROUND(I236*H236,2)</f>
        <v>0</v>
      </c>
      <c r="R236" s="152">
        <f>ROUND(J236*H236,2)</f>
        <v>0</v>
      </c>
      <c r="T236" s="153">
        <f>S236*H236</f>
        <v>0</v>
      </c>
      <c r="U236" s="153">
        <v>4.0000000000000002E-4</v>
      </c>
      <c r="V236" s="153">
        <f>U236*H236</f>
        <v>4.0000000000000002E-4</v>
      </c>
      <c r="W236" s="153">
        <v>0</v>
      </c>
      <c r="X236" s="154">
        <f>W236*H236</f>
        <v>0</v>
      </c>
      <c r="AR236" s="155" t="s">
        <v>520</v>
      </c>
      <c r="AT236" s="155" t="s">
        <v>460</v>
      </c>
      <c r="AU236" s="155" t="s">
        <v>93</v>
      </c>
      <c r="AY236" s="15" t="s">
        <v>219</v>
      </c>
      <c r="BE236" s="156">
        <f>IF(O236="základní",K236,0)</f>
        <v>0</v>
      </c>
      <c r="BF236" s="156">
        <f>IF(O236="snížená",K236,0)</f>
        <v>0</v>
      </c>
      <c r="BG236" s="156">
        <f>IF(O236="zákl. přenesená",K236,0)</f>
        <v>0</v>
      </c>
      <c r="BH236" s="156">
        <f>IF(O236="sníž. přenesená",K236,0)</f>
        <v>0</v>
      </c>
      <c r="BI236" s="156">
        <f>IF(O236="nulová",K236,0)</f>
        <v>0</v>
      </c>
      <c r="BJ236" s="15" t="s">
        <v>87</v>
      </c>
      <c r="BK236" s="156">
        <f>ROUND(P236*H236,2)</f>
        <v>0</v>
      </c>
      <c r="BL236" s="15" t="s">
        <v>298</v>
      </c>
      <c r="BM236" s="155" t="s">
        <v>3804</v>
      </c>
    </row>
    <row r="237" spans="2:65" s="1" customFormat="1" ht="11.25">
      <c r="B237" s="30"/>
      <c r="D237" s="157" t="s">
        <v>226</v>
      </c>
      <c r="F237" s="158" t="s">
        <v>3803</v>
      </c>
      <c r="I237" s="159"/>
      <c r="J237" s="159"/>
      <c r="M237" s="30"/>
      <c r="N237" s="160"/>
      <c r="X237" s="54"/>
      <c r="AT237" s="15" t="s">
        <v>226</v>
      </c>
      <c r="AU237" s="15" t="s">
        <v>93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87</v>
      </c>
      <c r="H238" s="164">
        <v>1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87</v>
      </c>
      <c r="AY238" s="162" t="s">
        <v>219</v>
      </c>
    </row>
    <row r="239" spans="2:65" s="1" customFormat="1" ht="37.9" customHeight="1">
      <c r="B239" s="30"/>
      <c r="C239" s="178" t="s">
        <v>502</v>
      </c>
      <c r="D239" s="178" t="s">
        <v>460</v>
      </c>
      <c r="E239" s="179" t="s">
        <v>3805</v>
      </c>
      <c r="F239" s="180" t="s">
        <v>3806</v>
      </c>
      <c r="G239" s="181" t="s">
        <v>467</v>
      </c>
      <c r="H239" s="182">
        <v>1</v>
      </c>
      <c r="I239" s="183"/>
      <c r="J239" s="184"/>
      <c r="K239" s="185">
        <f>ROUND(P239*H239,2)</f>
        <v>0</v>
      </c>
      <c r="L239" s="184"/>
      <c r="M239" s="186"/>
      <c r="N239" s="187" t="s">
        <v>1</v>
      </c>
      <c r="O239" s="151" t="s">
        <v>43</v>
      </c>
      <c r="P239" s="152">
        <f>I239+J239</f>
        <v>0</v>
      </c>
      <c r="Q239" s="152">
        <f>ROUND(I239*H239,2)</f>
        <v>0</v>
      </c>
      <c r="R239" s="152">
        <f>ROUND(J239*H239,2)</f>
        <v>0</v>
      </c>
      <c r="T239" s="153">
        <f>S239*H239</f>
        <v>0</v>
      </c>
      <c r="U239" s="153">
        <v>4.0000000000000002E-4</v>
      </c>
      <c r="V239" s="153">
        <f>U239*H239</f>
        <v>4.0000000000000002E-4</v>
      </c>
      <c r="W239" s="153">
        <v>0</v>
      </c>
      <c r="X239" s="154">
        <f>W239*H239</f>
        <v>0</v>
      </c>
      <c r="AR239" s="155" t="s">
        <v>520</v>
      </c>
      <c r="AT239" s="155" t="s">
        <v>460</v>
      </c>
      <c r="AU239" s="155" t="s">
        <v>93</v>
      </c>
      <c r="AY239" s="15" t="s">
        <v>219</v>
      </c>
      <c r="BE239" s="156">
        <f>IF(O239="základní",K239,0)</f>
        <v>0</v>
      </c>
      <c r="BF239" s="156">
        <f>IF(O239="snížená",K239,0)</f>
        <v>0</v>
      </c>
      <c r="BG239" s="156">
        <f>IF(O239="zákl. přenesená",K239,0)</f>
        <v>0</v>
      </c>
      <c r="BH239" s="156">
        <f>IF(O239="sníž. přenesená",K239,0)</f>
        <v>0</v>
      </c>
      <c r="BI239" s="156">
        <f>IF(O239="nulová",K239,0)</f>
        <v>0</v>
      </c>
      <c r="BJ239" s="15" t="s">
        <v>87</v>
      </c>
      <c r="BK239" s="156">
        <f>ROUND(P239*H239,2)</f>
        <v>0</v>
      </c>
      <c r="BL239" s="15" t="s">
        <v>298</v>
      </c>
      <c r="BM239" s="155" t="s">
        <v>3807</v>
      </c>
    </row>
    <row r="240" spans="2:65" s="1" customFormat="1" ht="29.25">
      <c r="B240" s="30"/>
      <c r="D240" s="157" t="s">
        <v>226</v>
      </c>
      <c r="F240" s="158" t="s">
        <v>3806</v>
      </c>
      <c r="I240" s="159"/>
      <c r="J240" s="159"/>
      <c r="M240" s="30"/>
      <c r="N240" s="160"/>
      <c r="X240" s="54"/>
      <c r="AT240" s="15" t="s">
        <v>226</v>
      </c>
      <c r="AU240" s="15" t="s">
        <v>93</v>
      </c>
    </row>
    <row r="241" spans="2:65" s="12" customFormat="1" ht="11.25">
      <c r="B241" s="161"/>
      <c r="D241" s="157" t="s">
        <v>303</v>
      </c>
      <c r="E241" s="162" t="s">
        <v>1</v>
      </c>
      <c r="F241" s="163" t="s">
        <v>87</v>
      </c>
      <c r="H241" s="164">
        <v>1</v>
      </c>
      <c r="I241" s="165"/>
      <c r="J241" s="165"/>
      <c r="M241" s="161"/>
      <c r="N241" s="166"/>
      <c r="X241" s="167"/>
      <c r="AT241" s="162" t="s">
        <v>303</v>
      </c>
      <c r="AU241" s="162" t="s">
        <v>93</v>
      </c>
      <c r="AV241" s="12" t="s">
        <v>93</v>
      </c>
      <c r="AW241" s="12" t="s">
        <v>5</v>
      </c>
      <c r="AX241" s="12" t="s">
        <v>87</v>
      </c>
      <c r="AY241" s="162" t="s">
        <v>219</v>
      </c>
    </row>
    <row r="242" spans="2:65" s="1" customFormat="1" ht="33" customHeight="1">
      <c r="B242" s="30"/>
      <c r="C242" s="178" t="s">
        <v>562</v>
      </c>
      <c r="D242" s="178" t="s">
        <v>460</v>
      </c>
      <c r="E242" s="179" t="s">
        <v>3808</v>
      </c>
      <c r="F242" s="180" t="s">
        <v>3809</v>
      </c>
      <c r="G242" s="181" t="s">
        <v>467</v>
      </c>
      <c r="H242" s="182">
        <v>1</v>
      </c>
      <c r="I242" s="183"/>
      <c r="J242" s="184"/>
      <c r="K242" s="185">
        <f>ROUND(P242*H242,2)</f>
        <v>0</v>
      </c>
      <c r="L242" s="184"/>
      <c r="M242" s="186"/>
      <c r="N242" s="187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4.0000000000000002E-4</v>
      </c>
      <c r="V242" s="153">
        <f>U242*H242</f>
        <v>4.0000000000000002E-4</v>
      </c>
      <c r="W242" s="153">
        <v>0</v>
      </c>
      <c r="X242" s="154">
        <f>W242*H242</f>
        <v>0</v>
      </c>
      <c r="AR242" s="155" t="s">
        <v>520</v>
      </c>
      <c r="AT242" s="155" t="s">
        <v>460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298</v>
      </c>
      <c r="BM242" s="155" t="s">
        <v>3810</v>
      </c>
    </row>
    <row r="243" spans="2:65" s="1" customFormat="1" ht="19.5">
      <c r="B243" s="30"/>
      <c r="D243" s="157" t="s">
        <v>226</v>
      </c>
      <c r="F243" s="158" t="s">
        <v>3809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87</v>
      </c>
      <c r="H244" s="164">
        <v>1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87</v>
      </c>
      <c r="AY244" s="162" t="s">
        <v>219</v>
      </c>
    </row>
    <row r="245" spans="2:65" s="1" customFormat="1" ht="24.2" customHeight="1">
      <c r="B245" s="30"/>
      <c r="C245" s="178" t="s">
        <v>569</v>
      </c>
      <c r="D245" s="178" t="s">
        <v>460</v>
      </c>
      <c r="E245" s="179" t="s">
        <v>3811</v>
      </c>
      <c r="F245" s="180" t="s">
        <v>3812</v>
      </c>
      <c r="G245" s="181" t="s">
        <v>467</v>
      </c>
      <c r="H245" s="182">
        <v>1</v>
      </c>
      <c r="I245" s="183"/>
      <c r="J245" s="184"/>
      <c r="K245" s="185">
        <f>ROUND(P245*H245,2)</f>
        <v>0</v>
      </c>
      <c r="L245" s="184"/>
      <c r="M245" s="186"/>
      <c r="N245" s="187" t="s">
        <v>1</v>
      </c>
      <c r="O245" s="151" t="s">
        <v>43</v>
      </c>
      <c r="P245" s="152">
        <f>I245+J245</f>
        <v>0</v>
      </c>
      <c r="Q245" s="152">
        <f>ROUND(I245*H245,2)</f>
        <v>0</v>
      </c>
      <c r="R245" s="152">
        <f>ROUND(J245*H245,2)</f>
        <v>0</v>
      </c>
      <c r="T245" s="153">
        <f>S245*H245</f>
        <v>0</v>
      </c>
      <c r="U245" s="153">
        <v>4.0000000000000002E-4</v>
      </c>
      <c r="V245" s="153">
        <f>U245*H245</f>
        <v>4.0000000000000002E-4</v>
      </c>
      <c r="W245" s="153">
        <v>0</v>
      </c>
      <c r="X245" s="154">
        <f>W245*H245</f>
        <v>0</v>
      </c>
      <c r="AR245" s="155" t="s">
        <v>520</v>
      </c>
      <c r="AT245" s="155" t="s">
        <v>460</v>
      </c>
      <c r="AU245" s="155" t="s">
        <v>93</v>
      </c>
      <c r="AY245" s="15" t="s">
        <v>219</v>
      </c>
      <c r="BE245" s="156">
        <f>IF(O245="základní",K245,0)</f>
        <v>0</v>
      </c>
      <c r="BF245" s="156">
        <f>IF(O245="snížená",K245,0)</f>
        <v>0</v>
      </c>
      <c r="BG245" s="156">
        <f>IF(O245="zákl. přenesená",K245,0)</f>
        <v>0</v>
      </c>
      <c r="BH245" s="156">
        <f>IF(O245="sníž. přenesená",K245,0)</f>
        <v>0</v>
      </c>
      <c r="BI245" s="156">
        <f>IF(O245="nulová",K245,0)</f>
        <v>0</v>
      </c>
      <c r="BJ245" s="15" t="s">
        <v>87</v>
      </c>
      <c r="BK245" s="156">
        <f>ROUND(P245*H245,2)</f>
        <v>0</v>
      </c>
      <c r="BL245" s="15" t="s">
        <v>298</v>
      </c>
      <c r="BM245" s="155" t="s">
        <v>3813</v>
      </c>
    </row>
    <row r="246" spans="2:65" s="1" customFormat="1" ht="19.5">
      <c r="B246" s="30"/>
      <c r="D246" s="157" t="s">
        <v>226</v>
      </c>
      <c r="F246" s="158" t="s">
        <v>3812</v>
      </c>
      <c r="I246" s="159"/>
      <c r="J246" s="159"/>
      <c r="M246" s="30"/>
      <c r="N246" s="160"/>
      <c r="X246" s="54"/>
      <c r="AT246" s="15" t="s">
        <v>226</v>
      </c>
      <c r="AU246" s="15" t="s">
        <v>93</v>
      </c>
    </row>
    <row r="247" spans="2:65" s="12" customFormat="1" ht="11.25">
      <c r="B247" s="161"/>
      <c r="D247" s="157" t="s">
        <v>303</v>
      </c>
      <c r="E247" s="162" t="s">
        <v>1</v>
      </c>
      <c r="F247" s="163" t="s">
        <v>87</v>
      </c>
      <c r="H247" s="164">
        <v>1</v>
      </c>
      <c r="I247" s="165"/>
      <c r="J247" s="165"/>
      <c r="M247" s="161"/>
      <c r="N247" s="166"/>
      <c r="X247" s="167"/>
      <c r="AT247" s="162" t="s">
        <v>303</v>
      </c>
      <c r="AU247" s="162" t="s">
        <v>93</v>
      </c>
      <c r="AV247" s="12" t="s">
        <v>93</v>
      </c>
      <c r="AW247" s="12" t="s">
        <v>5</v>
      </c>
      <c r="AX247" s="12" t="s">
        <v>87</v>
      </c>
      <c r="AY247" s="162" t="s">
        <v>219</v>
      </c>
    </row>
    <row r="248" spans="2:65" s="1" customFormat="1" ht="24.2" customHeight="1">
      <c r="B248" s="30"/>
      <c r="C248" s="178" t="s">
        <v>579</v>
      </c>
      <c r="D248" s="178" t="s">
        <v>460</v>
      </c>
      <c r="E248" s="179" t="s">
        <v>3814</v>
      </c>
      <c r="F248" s="180" t="s">
        <v>3815</v>
      </c>
      <c r="G248" s="181" t="s">
        <v>467</v>
      </c>
      <c r="H248" s="182">
        <v>1</v>
      </c>
      <c r="I248" s="183"/>
      <c r="J248" s="184"/>
      <c r="K248" s="185">
        <f>ROUND(P248*H248,2)</f>
        <v>0</v>
      </c>
      <c r="L248" s="184"/>
      <c r="M248" s="186"/>
      <c r="N248" s="187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4.0000000000000002E-4</v>
      </c>
      <c r="V248" s="153">
        <f>U248*H248</f>
        <v>4.0000000000000002E-4</v>
      </c>
      <c r="W248" s="153">
        <v>0</v>
      </c>
      <c r="X248" s="154">
        <f>W248*H248</f>
        <v>0</v>
      </c>
      <c r="AR248" s="155" t="s">
        <v>520</v>
      </c>
      <c r="AT248" s="155" t="s">
        <v>460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298</v>
      </c>
      <c r="BM248" s="155" t="s">
        <v>3816</v>
      </c>
    </row>
    <row r="249" spans="2:65" s="1" customFormat="1" ht="19.5">
      <c r="B249" s="30"/>
      <c r="D249" s="157" t="s">
        <v>226</v>
      </c>
      <c r="F249" s="158" t="s">
        <v>3815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87</v>
      </c>
      <c r="H250" s="164">
        <v>1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" customFormat="1" ht="49.15" customHeight="1">
      <c r="B251" s="30"/>
      <c r="C251" s="178" t="s">
        <v>587</v>
      </c>
      <c r="D251" s="178" t="s">
        <v>460</v>
      </c>
      <c r="E251" s="179" t="s">
        <v>3817</v>
      </c>
      <c r="F251" s="180" t="s">
        <v>3818</v>
      </c>
      <c r="G251" s="181" t="s">
        <v>467</v>
      </c>
      <c r="H251" s="182">
        <v>1</v>
      </c>
      <c r="I251" s="183"/>
      <c r="J251" s="184"/>
      <c r="K251" s="185">
        <f>ROUND(P251*H251,2)</f>
        <v>0</v>
      </c>
      <c r="L251" s="184"/>
      <c r="M251" s="186"/>
      <c r="N251" s="187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4.0000000000000002E-4</v>
      </c>
      <c r="V251" s="153">
        <f>U251*H251</f>
        <v>4.0000000000000002E-4</v>
      </c>
      <c r="W251" s="153">
        <v>0</v>
      </c>
      <c r="X251" s="154">
        <f>W251*H251</f>
        <v>0</v>
      </c>
      <c r="AR251" s="155" t="s">
        <v>520</v>
      </c>
      <c r="AT251" s="155" t="s">
        <v>460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298</v>
      </c>
      <c r="BM251" s="155" t="s">
        <v>3819</v>
      </c>
    </row>
    <row r="252" spans="2:65" s="1" customFormat="1" ht="39">
      <c r="B252" s="30"/>
      <c r="D252" s="157" t="s">
        <v>226</v>
      </c>
      <c r="F252" s="158" t="s">
        <v>3820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87</v>
      </c>
      <c r="H253" s="164">
        <v>1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" customFormat="1" ht="24.2" customHeight="1">
      <c r="B254" s="30"/>
      <c r="C254" s="178" t="s">
        <v>594</v>
      </c>
      <c r="D254" s="178" t="s">
        <v>460</v>
      </c>
      <c r="E254" s="179" t="s">
        <v>3821</v>
      </c>
      <c r="F254" s="180" t="s">
        <v>3822</v>
      </c>
      <c r="G254" s="181" t="s">
        <v>467</v>
      </c>
      <c r="H254" s="182">
        <v>1</v>
      </c>
      <c r="I254" s="183"/>
      <c r="J254" s="184"/>
      <c r="K254" s="185">
        <f>ROUND(P254*H254,2)</f>
        <v>0</v>
      </c>
      <c r="L254" s="184"/>
      <c r="M254" s="186"/>
      <c r="N254" s="187" t="s">
        <v>1</v>
      </c>
      <c r="O254" s="151" t="s">
        <v>43</v>
      </c>
      <c r="P254" s="152">
        <f>I254+J254</f>
        <v>0</v>
      </c>
      <c r="Q254" s="152">
        <f>ROUND(I254*H254,2)</f>
        <v>0</v>
      </c>
      <c r="R254" s="152">
        <f>ROUND(J254*H254,2)</f>
        <v>0</v>
      </c>
      <c r="T254" s="153">
        <f>S254*H254</f>
        <v>0</v>
      </c>
      <c r="U254" s="153">
        <v>4.0000000000000002E-4</v>
      </c>
      <c r="V254" s="153">
        <f>U254*H254</f>
        <v>4.0000000000000002E-4</v>
      </c>
      <c r="W254" s="153">
        <v>0</v>
      </c>
      <c r="X254" s="154">
        <f>W254*H254</f>
        <v>0</v>
      </c>
      <c r="AR254" s="155" t="s">
        <v>520</v>
      </c>
      <c r="AT254" s="155" t="s">
        <v>460</v>
      </c>
      <c r="AU254" s="155" t="s">
        <v>93</v>
      </c>
      <c r="AY254" s="15" t="s">
        <v>219</v>
      </c>
      <c r="BE254" s="156">
        <f>IF(O254="základní",K254,0)</f>
        <v>0</v>
      </c>
      <c r="BF254" s="156">
        <f>IF(O254="snížená",K254,0)</f>
        <v>0</v>
      </c>
      <c r="BG254" s="156">
        <f>IF(O254="zákl. přenesená",K254,0)</f>
        <v>0</v>
      </c>
      <c r="BH254" s="156">
        <f>IF(O254="sníž. přenesená",K254,0)</f>
        <v>0</v>
      </c>
      <c r="BI254" s="156">
        <f>IF(O254="nulová",K254,0)</f>
        <v>0</v>
      </c>
      <c r="BJ254" s="15" t="s">
        <v>87</v>
      </c>
      <c r="BK254" s="156">
        <f>ROUND(P254*H254,2)</f>
        <v>0</v>
      </c>
      <c r="BL254" s="15" t="s">
        <v>298</v>
      </c>
      <c r="BM254" s="155" t="s">
        <v>3823</v>
      </c>
    </row>
    <row r="255" spans="2:65" s="1" customFormat="1" ht="19.5">
      <c r="B255" s="30"/>
      <c r="D255" s="157" t="s">
        <v>226</v>
      </c>
      <c r="F255" s="158" t="s">
        <v>3822</v>
      </c>
      <c r="I255" s="159"/>
      <c r="J255" s="159"/>
      <c r="M255" s="30"/>
      <c r="N255" s="160"/>
      <c r="X255" s="54"/>
      <c r="AT255" s="15" t="s">
        <v>226</v>
      </c>
      <c r="AU255" s="15" t="s">
        <v>93</v>
      </c>
    </row>
    <row r="256" spans="2:65" s="12" customFormat="1" ht="11.25">
      <c r="B256" s="161"/>
      <c r="D256" s="157" t="s">
        <v>303</v>
      </c>
      <c r="E256" s="162" t="s">
        <v>1</v>
      </c>
      <c r="F256" s="163" t="s">
        <v>87</v>
      </c>
      <c r="H256" s="164">
        <v>1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87</v>
      </c>
      <c r="AY256" s="162" t="s">
        <v>219</v>
      </c>
    </row>
    <row r="257" spans="2:65" s="1" customFormat="1" ht="16.5" customHeight="1">
      <c r="B257" s="30"/>
      <c r="C257" s="178" t="s">
        <v>600</v>
      </c>
      <c r="D257" s="178" t="s">
        <v>460</v>
      </c>
      <c r="E257" s="179" t="s">
        <v>3824</v>
      </c>
      <c r="F257" s="180" t="s">
        <v>3825</v>
      </c>
      <c r="G257" s="181" t="s">
        <v>467</v>
      </c>
      <c r="H257" s="182">
        <v>1</v>
      </c>
      <c r="I257" s="183"/>
      <c r="J257" s="184"/>
      <c r="K257" s="185">
        <f>ROUND(P257*H257,2)</f>
        <v>0</v>
      </c>
      <c r="L257" s="184"/>
      <c r="M257" s="186"/>
      <c r="N257" s="187" t="s">
        <v>1</v>
      </c>
      <c r="O257" s="151" t="s">
        <v>43</v>
      </c>
      <c r="P257" s="152">
        <f>I257+J257</f>
        <v>0</v>
      </c>
      <c r="Q257" s="152">
        <f>ROUND(I257*H257,2)</f>
        <v>0</v>
      </c>
      <c r="R257" s="152">
        <f>ROUND(J257*H257,2)</f>
        <v>0</v>
      </c>
      <c r="T257" s="153">
        <f>S257*H257</f>
        <v>0</v>
      </c>
      <c r="U257" s="153">
        <v>4.0000000000000002E-4</v>
      </c>
      <c r="V257" s="153">
        <f>U257*H257</f>
        <v>4.0000000000000002E-4</v>
      </c>
      <c r="W257" s="153">
        <v>0</v>
      </c>
      <c r="X257" s="154">
        <f>W257*H257</f>
        <v>0</v>
      </c>
      <c r="AR257" s="155" t="s">
        <v>520</v>
      </c>
      <c r="AT257" s="155" t="s">
        <v>460</v>
      </c>
      <c r="AU257" s="155" t="s">
        <v>93</v>
      </c>
      <c r="AY257" s="15" t="s">
        <v>219</v>
      </c>
      <c r="BE257" s="156">
        <f>IF(O257="základní",K257,0)</f>
        <v>0</v>
      </c>
      <c r="BF257" s="156">
        <f>IF(O257="snížená",K257,0)</f>
        <v>0</v>
      </c>
      <c r="BG257" s="156">
        <f>IF(O257="zákl. přenesená",K257,0)</f>
        <v>0</v>
      </c>
      <c r="BH257" s="156">
        <f>IF(O257="sníž. přenesená",K257,0)</f>
        <v>0</v>
      </c>
      <c r="BI257" s="156">
        <f>IF(O257="nulová",K257,0)</f>
        <v>0</v>
      </c>
      <c r="BJ257" s="15" t="s">
        <v>87</v>
      </c>
      <c r="BK257" s="156">
        <f>ROUND(P257*H257,2)</f>
        <v>0</v>
      </c>
      <c r="BL257" s="15" t="s">
        <v>298</v>
      </c>
      <c r="BM257" s="155" t="s">
        <v>3826</v>
      </c>
    </row>
    <row r="258" spans="2:65" s="1" customFormat="1" ht="11.25">
      <c r="B258" s="30"/>
      <c r="D258" s="157" t="s">
        <v>226</v>
      </c>
      <c r="F258" s="158" t="s">
        <v>3825</v>
      </c>
      <c r="I258" s="159"/>
      <c r="J258" s="159"/>
      <c r="M258" s="30"/>
      <c r="N258" s="160"/>
      <c r="X258" s="54"/>
      <c r="AT258" s="15" t="s">
        <v>226</v>
      </c>
      <c r="AU258" s="15" t="s">
        <v>93</v>
      </c>
    </row>
    <row r="259" spans="2:65" s="12" customFormat="1" ht="11.25">
      <c r="B259" s="161"/>
      <c r="D259" s="157" t="s">
        <v>303</v>
      </c>
      <c r="E259" s="162" t="s">
        <v>1</v>
      </c>
      <c r="F259" s="163" t="s">
        <v>87</v>
      </c>
      <c r="H259" s="164">
        <v>1</v>
      </c>
      <c r="I259" s="165"/>
      <c r="J259" s="165"/>
      <c r="M259" s="161"/>
      <c r="N259" s="166"/>
      <c r="X259" s="167"/>
      <c r="AT259" s="162" t="s">
        <v>303</v>
      </c>
      <c r="AU259" s="162" t="s">
        <v>93</v>
      </c>
      <c r="AV259" s="12" t="s">
        <v>93</v>
      </c>
      <c r="AW259" s="12" t="s">
        <v>5</v>
      </c>
      <c r="AX259" s="12" t="s">
        <v>87</v>
      </c>
      <c r="AY259" s="162" t="s">
        <v>219</v>
      </c>
    </row>
    <row r="260" spans="2:65" s="1" customFormat="1" ht="16.5" customHeight="1">
      <c r="B260" s="30"/>
      <c r="C260" s="178" t="s">
        <v>607</v>
      </c>
      <c r="D260" s="178" t="s">
        <v>460</v>
      </c>
      <c r="E260" s="179" t="s">
        <v>3827</v>
      </c>
      <c r="F260" s="180" t="s">
        <v>3828</v>
      </c>
      <c r="G260" s="181" t="s">
        <v>3667</v>
      </c>
      <c r="H260" s="182">
        <v>2</v>
      </c>
      <c r="I260" s="183"/>
      <c r="J260" s="184"/>
      <c r="K260" s="185">
        <f>ROUND(P260*H260,2)</f>
        <v>0</v>
      </c>
      <c r="L260" s="184"/>
      <c r="M260" s="186"/>
      <c r="N260" s="187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4.0000000000000002E-4</v>
      </c>
      <c r="V260" s="153">
        <f>U260*H260</f>
        <v>8.0000000000000004E-4</v>
      </c>
      <c r="W260" s="153">
        <v>0</v>
      </c>
      <c r="X260" s="154">
        <f>W260*H260</f>
        <v>0</v>
      </c>
      <c r="AR260" s="155" t="s">
        <v>520</v>
      </c>
      <c r="AT260" s="155" t="s">
        <v>460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298</v>
      </c>
      <c r="BM260" s="155" t="s">
        <v>3829</v>
      </c>
    </row>
    <row r="261" spans="2:65" s="1" customFormat="1" ht="11.25">
      <c r="B261" s="30"/>
      <c r="D261" s="157" t="s">
        <v>226</v>
      </c>
      <c r="F261" s="158" t="s">
        <v>3828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93</v>
      </c>
      <c r="H262" s="164">
        <v>2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87</v>
      </c>
      <c r="AY262" s="162" t="s">
        <v>219</v>
      </c>
    </row>
    <row r="263" spans="2:65" s="1" customFormat="1" ht="16.5" customHeight="1">
      <c r="B263" s="30"/>
      <c r="C263" s="178" t="s">
        <v>614</v>
      </c>
      <c r="D263" s="178" t="s">
        <v>460</v>
      </c>
      <c r="E263" s="179" t="s">
        <v>3830</v>
      </c>
      <c r="F263" s="180" t="s">
        <v>3831</v>
      </c>
      <c r="G263" s="181" t="s">
        <v>3667</v>
      </c>
      <c r="H263" s="182">
        <v>3</v>
      </c>
      <c r="I263" s="183"/>
      <c r="J263" s="184"/>
      <c r="K263" s="185">
        <f>ROUND(P263*H263,2)</f>
        <v>0</v>
      </c>
      <c r="L263" s="184"/>
      <c r="M263" s="186"/>
      <c r="N263" s="187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4.0000000000000002E-4</v>
      </c>
      <c r="V263" s="153">
        <f>U263*H263</f>
        <v>1.2000000000000001E-3</v>
      </c>
      <c r="W263" s="153">
        <v>0</v>
      </c>
      <c r="X263" s="154">
        <f>W263*H263</f>
        <v>0</v>
      </c>
      <c r="AR263" s="155" t="s">
        <v>520</v>
      </c>
      <c r="AT263" s="155" t="s">
        <v>460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298</v>
      </c>
      <c r="BM263" s="155" t="s">
        <v>3832</v>
      </c>
    </row>
    <row r="264" spans="2:65" s="1" customFormat="1" ht="11.25">
      <c r="B264" s="30"/>
      <c r="D264" s="157" t="s">
        <v>226</v>
      </c>
      <c r="F264" s="158" t="s">
        <v>3831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150</v>
      </c>
      <c r="H265" s="164">
        <v>3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" customFormat="1" ht="16.5" customHeight="1">
      <c r="B266" s="30"/>
      <c r="C266" s="178" t="s">
        <v>619</v>
      </c>
      <c r="D266" s="178" t="s">
        <v>460</v>
      </c>
      <c r="E266" s="179" t="s">
        <v>3833</v>
      </c>
      <c r="F266" s="180" t="s">
        <v>3834</v>
      </c>
      <c r="G266" s="181" t="s">
        <v>691</v>
      </c>
      <c r="H266" s="182">
        <v>7</v>
      </c>
      <c r="I266" s="183"/>
      <c r="J266" s="184"/>
      <c r="K266" s="185">
        <f>ROUND(P266*H266,2)</f>
        <v>0</v>
      </c>
      <c r="L266" s="184"/>
      <c r="M266" s="186"/>
      <c r="N266" s="187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4.0000000000000002E-4</v>
      </c>
      <c r="V266" s="153">
        <f>U266*H266</f>
        <v>2.8E-3</v>
      </c>
      <c r="W266" s="153">
        <v>0</v>
      </c>
      <c r="X266" s="154">
        <f>W266*H266</f>
        <v>0</v>
      </c>
      <c r="AR266" s="155" t="s">
        <v>520</v>
      </c>
      <c r="AT266" s="155" t="s">
        <v>460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298</v>
      </c>
      <c r="BM266" s="155" t="s">
        <v>3835</v>
      </c>
    </row>
    <row r="267" spans="2:65" s="1" customFormat="1" ht="11.25">
      <c r="B267" s="30"/>
      <c r="D267" s="157" t="s">
        <v>226</v>
      </c>
      <c r="F267" s="158" t="s">
        <v>3834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249</v>
      </c>
      <c r="H268" s="164">
        <v>7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" customFormat="1" ht="16.5" customHeight="1">
      <c r="B269" s="30"/>
      <c r="C269" s="178" t="s">
        <v>625</v>
      </c>
      <c r="D269" s="178" t="s">
        <v>460</v>
      </c>
      <c r="E269" s="179" t="s">
        <v>3836</v>
      </c>
      <c r="F269" s="180" t="s">
        <v>3837</v>
      </c>
      <c r="G269" s="181" t="s">
        <v>691</v>
      </c>
      <c r="H269" s="182">
        <v>1</v>
      </c>
      <c r="I269" s="183"/>
      <c r="J269" s="184"/>
      <c r="K269" s="185">
        <f>ROUND(P269*H269,2)</f>
        <v>0</v>
      </c>
      <c r="L269" s="184"/>
      <c r="M269" s="186"/>
      <c r="N269" s="187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4.0000000000000002E-4</v>
      </c>
      <c r="V269" s="153">
        <f>U269*H269</f>
        <v>4.0000000000000002E-4</v>
      </c>
      <c r="W269" s="153">
        <v>0</v>
      </c>
      <c r="X269" s="154">
        <f>W269*H269</f>
        <v>0</v>
      </c>
      <c r="AR269" s="155" t="s">
        <v>520</v>
      </c>
      <c r="AT269" s="155" t="s">
        <v>460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298</v>
      </c>
      <c r="BM269" s="155" t="s">
        <v>3838</v>
      </c>
    </row>
    <row r="270" spans="2:65" s="1" customFormat="1" ht="11.25">
      <c r="B270" s="30"/>
      <c r="D270" s="157" t="s">
        <v>226</v>
      </c>
      <c r="F270" s="158" t="s">
        <v>3837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87</v>
      </c>
      <c r="H271" s="164">
        <v>1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16.5" customHeight="1">
      <c r="B272" s="30"/>
      <c r="C272" s="178" t="s">
        <v>632</v>
      </c>
      <c r="D272" s="178" t="s">
        <v>460</v>
      </c>
      <c r="E272" s="179" t="s">
        <v>3839</v>
      </c>
      <c r="F272" s="180" t="s">
        <v>3840</v>
      </c>
      <c r="G272" s="181" t="s">
        <v>691</v>
      </c>
      <c r="H272" s="182">
        <v>2</v>
      </c>
      <c r="I272" s="183"/>
      <c r="J272" s="184"/>
      <c r="K272" s="185">
        <f>ROUND(P272*H272,2)</f>
        <v>0</v>
      </c>
      <c r="L272" s="184"/>
      <c r="M272" s="186"/>
      <c r="N272" s="187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4.0000000000000002E-4</v>
      </c>
      <c r="V272" s="153">
        <f>U272*H272</f>
        <v>8.0000000000000004E-4</v>
      </c>
      <c r="W272" s="153">
        <v>0</v>
      </c>
      <c r="X272" s="154">
        <f>W272*H272</f>
        <v>0</v>
      </c>
      <c r="AR272" s="155" t="s">
        <v>520</v>
      </c>
      <c r="AT272" s="155" t="s">
        <v>460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298</v>
      </c>
      <c r="BM272" s="155" t="s">
        <v>3841</v>
      </c>
    </row>
    <row r="273" spans="2:65" s="1" customFormat="1" ht="11.25">
      <c r="B273" s="30"/>
      <c r="D273" s="157" t="s">
        <v>226</v>
      </c>
      <c r="F273" s="158" t="s">
        <v>3840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2" customFormat="1" ht="11.25">
      <c r="B274" s="161"/>
      <c r="D274" s="157" t="s">
        <v>303</v>
      </c>
      <c r="E274" s="162" t="s">
        <v>1</v>
      </c>
      <c r="F274" s="163" t="s">
        <v>93</v>
      </c>
      <c r="H274" s="164">
        <v>2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87</v>
      </c>
      <c r="AY274" s="162" t="s">
        <v>219</v>
      </c>
    </row>
    <row r="275" spans="2:65" s="1" customFormat="1" ht="16.5" customHeight="1">
      <c r="B275" s="30"/>
      <c r="C275" s="178" t="s">
        <v>443</v>
      </c>
      <c r="D275" s="178" t="s">
        <v>460</v>
      </c>
      <c r="E275" s="179" t="s">
        <v>3842</v>
      </c>
      <c r="F275" s="180" t="s">
        <v>3843</v>
      </c>
      <c r="G275" s="181" t="s">
        <v>691</v>
      </c>
      <c r="H275" s="182">
        <v>1</v>
      </c>
      <c r="I275" s="183"/>
      <c r="J275" s="184"/>
      <c r="K275" s="185">
        <f>ROUND(P275*H275,2)</f>
        <v>0</v>
      </c>
      <c r="L275" s="184"/>
      <c r="M275" s="186"/>
      <c r="N275" s="187" t="s">
        <v>1</v>
      </c>
      <c r="O275" s="151" t="s">
        <v>43</v>
      </c>
      <c r="P275" s="152">
        <f>I275+J275</f>
        <v>0</v>
      </c>
      <c r="Q275" s="152">
        <f>ROUND(I275*H275,2)</f>
        <v>0</v>
      </c>
      <c r="R275" s="152">
        <f>ROUND(J275*H275,2)</f>
        <v>0</v>
      </c>
      <c r="T275" s="153">
        <f>S275*H275</f>
        <v>0</v>
      </c>
      <c r="U275" s="153">
        <v>4.0000000000000002E-4</v>
      </c>
      <c r="V275" s="153">
        <f>U275*H275</f>
        <v>4.0000000000000002E-4</v>
      </c>
      <c r="W275" s="153">
        <v>0</v>
      </c>
      <c r="X275" s="154">
        <f>W275*H275</f>
        <v>0</v>
      </c>
      <c r="AR275" s="155" t="s">
        <v>520</v>
      </c>
      <c r="AT275" s="155" t="s">
        <v>460</v>
      </c>
      <c r="AU275" s="155" t="s">
        <v>93</v>
      </c>
      <c r="AY275" s="15" t="s">
        <v>219</v>
      </c>
      <c r="BE275" s="156">
        <f>IF(O275="základní",K275,0)</f>
        <v>0</v>
      </c>
      <c r="BF275" s="156">
        <f>IF(O275="snížená",K275,0)</f>
        <v>0</v>
      </c>
      <c r="BG275" s="156">
        <f>IF(O275="zákl. přenesená",K275,0)</f>
        <v>0</v>
      </c>
      <c r="BH275" s="156">
        <f>IF(O275="sníž. přenesená",K275,0)</f>
        <v>0</v>
      </c>
      <c r="BI275" s="156">
        <f>IF(O275="nulová",K275,0)</f>
        <v>0</v>
      </c>
      <c r="BJ275" s="15" t="s">
        <v>87</v>
      </c>
      <c r="BK275" s="156">
        <f>ROUND(P275*H275,2)</f>
        <v>0</v>
      </c>
      <c r="BL275" s="15" t="s">
        <v>298</v>
      </c>
      <c r="BM275" s="155" t="s">
        <v>3844</v>
      </c>
    </row>
    <row r="276" spans="2:65" s="1" customFormat="1" ht="11.25">
      <c r="B276" s="30"/>
      <c r="D276" s="157" t="s">
        <v>226</v>
      </c>
      <c r="F276" s="158" t="s">
        <v>3843</v>
      </c>
      <c r="I276" s="159"/>
      <c r="J276" s="159"/>
      <c r="M276" s="30"/>
      <c r="N276" s="160"/>
      <c r="X276" s="54"/>
      <c r="AT276" s="15" t="s">
        <v>226</v>
      </c>
      <c r="AU276" s="15" t="s">
        <v>93</v>
      </c>
    </row>
    <row r="277" spans="2:65" s="12" customFormat="1" ht="11.25">
      <c r="B277" s="161"/>
      <c r="D277" s="157" t="s">
        <v>303</v>
      </c>
      <c r="E277" s="162" t="s">
        <v>1</v>
      </c>
      <c r="F277" s="163" t="s">
        <v>87</v>
      </c>
      <c r="H277" s="164">
        <v>1</v>
      </c>
      <c r="I277" s="165"/>
      <c r="J277" s="165"/>
      <c r="M277" s="161"/>
      <c r="N277" s="166"/>
      <c r="X277" s="167"/>
      <c r="AT277" s="162" t="s">
        <v>303</v>
      </c>
      <c r="AU277" s="162" t="s">
        <v>93</v>
      </c>
      <c r="AV277" s="12" t="s">
        <v>93</v>
      </c>
      <c r="AW277" s="12" t="s">
        <v>5</v>
      </c>
      <c r="AX277" s="12" t="s">
        <v>87</v>
      </c>
      <c r="AY277" s="162" t="s">
        <v>219</v>
      </c>
    </row>
    <row r="278" spans="2:65" s="1" customFormat="1" ht="16.5" customHeight="1">
      <c r="B278" s="30"/>
      <c r="C278" s="178" t="s">
        <v>643</v>
      </c>
      <c r="D278" s="178" t="s">
        <v>460</v>
      </c>
      <c r="E278" s="179" t="s">
        <v>3845</v>
      </c>
      <c r="F278" s="180" t="s">
        <v>3846</v>
      </c>
      <c r="G278" s="181" t="s">
        <v>691</v>
      </c>
      <c r="H278" s="182">
        <v>3</v>
      </c>
      <c r="I278" s="183"/>
      <c r="J278" s="184"/>
      <c r="K278" s="185">
        <f>ROUND(P278*H278,2)</f>
        <v>0</v>
      </c>
      <c r="L278" s="184"/>
      <c r="M278" s="186"/>
      <c r="N278" s="187" t="s">
        <v>1</v>
      </c>
      <c r="O278" s="151" t="s">
        <v>43</v>
      </c>
      <c r="P278" s="152">
        <f>I278+J278</f>
        <v>0</v>
      </c>
      <c r="Q278" s="152">
        <f>ROUND(I278*H278,2)</f>
        <v>0</v>
      </c>
      <c r="R278" s="152">
        <f>ROUND(J278*H278,2)</f>
        <v>0</v>
      </c>
      <c r="T278" s="153">
        <f>S278*H278</f>
        <v>0</v>
      </c>
      <c r="U278" s="153">
        <v>4.0000000000000002E-4</v>
      </c>
      <c r="V278" s="153">
        <f>U278*H278</f>
        <v>1.2000000000000001E-3</v>
      </c>
      <c r="W278" s="153">
        <v>0</v>
      </c>
      <c r="X278" s="154">
        <f>W278*H278</f>
        <v>0</v>
      </c>
      <c r="AR278" s="155" t="s">
        <v>520</v>
      </c>
      <c r="AT278" s="155" t="s">
        <v>460</v>
      </c>
      <c r="AU278" s="155" t="s">
        <v>93</v>
      </c>
      <c r="AY278" s="15" t="s">
        <v>219</v>
      </c>
      <c r="BE278" s="156">
        <f>IF(O278="základní",K278,0)</f>
        <v>0</v>
      </c>
      <c r="BF278" s="156">
        <f>IF(O278="snížená",K278,0)</f>
        <v>0</v>
      </c>
      <c r="BG278" s="156">
        <f>IF(O278="zákl. přenesená",K278,0)</f>
        <v>0</v>
      </c>
      <c r="BH278" s="156">
        <f>IF(O278="sníž. přenesená",K278,0)</f>
        <v>0</v>
      </c>
      <c r="BI278" s="156">
        <f>IF(O278="nulová",K278,0)</f>
        <v>0</v>
      </c>
      <c r="BJ278" s="15" t="s">
        <v>87</v>
      </c>
      <c r="BK278" s="156">
        <f>ROUND(P278*H278,2)</f>
        <v>0</v>
      </c>
      <c r="BL278" s="15" t="s">
        <v>298</v>
      </c>
      <c r="BM278" s="155" t="s">
        <v>3847</v>
      </c>
    </row>
    <row r="279" spans="2:65" s="1" customFormat="1" ht="11.25">
      <c r="B279" s="30"/>
      <c r="D279" s="157" t="s">
        <v>226</v>
      </c>
      <c r="F279" s="158" t="s">
        <v>3846</v>
      </c>
      <c r="I279" s="159"/>
      <c r="J279" s="159"/>
      <c r="M279" s="30"/>
      <c r="N279" s="160"/>
      <c r="X279" s="54"/>
      <c r="AT279" s="15" t="s">
        <v>226</v>
      </c>
      <c r="AU279" s="15" t="s">
        <v>93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150</v>
      </c>
      <c r="H280" s="164">
        <v>3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" customFormat="1" ht="16.5" customHeight="1">
      <c r="B281" s="30"/>
      <c r="C281" s="178" t="s">
        <v>649</v>
      </c>
      <c r="D281" s="178" t="s">
        <v>460</v>
      </c>
      <c r="E281" s="179" t="s">
        <v>3848</v>
      </c>
      <c r="F281" s="180" t="s">
        <v>3849</v>
      </c>
      <c r="G281" s="181" t="s">
        <v>691</v>
      </c>
      <c r="H281" s="182">
        <v>1</v>
      </c>
      <c r="I281" s="183"/>
      <c r="J281" s="184"/>
      <c r="K281" s="185">
        <f>ROUND(P281*H281,2)</f>
        <v>0</v>
      </c>
      <c r="L281" s="184"/>
      <c r="M281" s="186"/>
      <c r="N281" s="187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4.0000000000000002E-4</v>
      </c>
      <c r="V281" s="153">
        <f>U281*H281</f>
        <v>4.0000000000000002E-4</v>
      </c>
      <c r="W281" s="153">
        <v>0</v>
      </c>
      <c r="X281" s="154">
        <f>W281*H281</f>
        <v>0</v>
      </c>
      <c r="AR281" s="155" t="s">
        <v>520</v>
      </c>
      <c r="AT281" s="155" t="s">
        <v>460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298</v>
      </c>
      <c r="BM281" s="155" t="s">
        <v>3850</v>
      </c>
    </row>
    <row r="282" spans="2:65" s="1" customFormat="1" ht="11.25">
      <c r="B282" s="30"/>
      <c r="D282" s="157" t="s">
        <v>226</v>
      </c>
      <c r="F282" s="158" t="s">
        <v>3849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87</v>
      </c>
      <c r="H283" s="164">
        <v>1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16.5" customHeight="1">
      <c r="B284" s="30"/>
      <c r="C284" s="178" t="s">
        <v>654</v>
      </c>
      <c r="D284" s="178" t="s">
        <v>460</v>
      </c>
      <c r="E284" s="179" t="s">
        <v>3851</v>
      </c>
      <c r="F284" s="180" t="s">
        <v>3852</v>
      </c>
      <c r="G284" s="181" t="s">
        <v>691</v>
      </c>
      <c r="H284" s="182">
        <v>1</v>
      </c>
      <c r="I284" s="183"/>
      <c r="J284" s="184"/>
      <c r="K284" s="185">
        <f>ROUND(P284*H284,2)</f>
        <v>0</v>
      </c>
      <c r="L284" s="184"/>
      <c r="M284" s="186"/>
      <c r="N284" s="187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4.0000000000000002E-4</v>
      </c>
      <c r="V284" s="153">
        <f>U284*H284</f>
        <v>4.0000000000000002E-4</v>
      </c>
      <c r="W284" s="153">
        <v>0</v>
      </c>
      <c r="X284" s="154">
        <f>W284*H284</f>
        <v>0</v>
      </c>
      <c r="AR284" s="155" t="s">
        <v>520</v>
      </c>
      <c r="AT284" s="155" t="s">
        <v>460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298</v>
      </c>
      <c r="BM284" s="155" t="s">
        <v>3853</v>
      </c>
    </row>
    <row r="285" spans="2:65" s="1" customFormat="1" ht="11.25">
      <c r="B285" s="30"/>
      <c r="D285" s="157" t="s">
        <v>226</v>
      </c>
      <c r="F285" s="158" t="s">
        <v>3852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87</v>
      </c>
      <c r="H286" s="164">
        <v>1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87</v>
      </c>
      <c r="AY286" s="162" t="s">
        <v>219</v>
      </c>
    </row>
    <row r="287" spans="2:65" s="1" customFormat="1" ht="16.5" customHeight="1">
      <c r="B287" s="30"/>
      <c r="C287" s="178" t="s">
        <v>660</v>
      </c>
      <c r="D287" s="178" t="s">
        <v>460</v>
      </c>
      <c r="E287" s="179" t="s">
        <v>3854</v>
      </c>
      <c r="F287" s="180" t="s">
        <v>3855</v>
      </c>
      <c r="G287" s="181" t="s">
        <v>691</v>
      </c>
      <c r="H287" s="182">
        <v>3</v>
      </c>
      <c r="I287" s="183"/>
      <c r="J287" s="184"/>
      <c r="K287" s="185">
        <f>ROUND(P287*H287,2)</f>
        <v>0</v>
      </c>
      <c r="L287" s="184"/>
      <c r="M287" s="186"/>
      <c r="N287" s="187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4.0000000000000002E-4</v>
      </c>
      <c r="V287" s="153">
        <f>U287*H287</f>
        <v>1.2000000000000001E-3</v>
      </c>
      <c r="W287" s="153">
        <v>0</v>
      </c>
      <c r="X287" s="154">
        <f>W287*H287</f>
        <v>0</v>
      </c>
      <c r="AR287" s="155" t="s">
        <v>520</v>
      </c>
      <c r="AT287" s="155" t="s">
        <v>460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298</v>
      </c>
      <c r="BM287" s="155" t="s">
        <v>3856</v>
      </c>
    </row>
    <row r="288" spans="2:65" s="1" customFormat="1" ht="11.25">
      <c r="B288" s="30"/>
      <c r="D288" s="157" t="s">
        <v>226</v>
      </c>
      <c r="F288" s="158" t="s">
        <v>3855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2" customFormat="1" ht="11.25">
      <c r="B289" s="161"/>
      <c r="D289" s="157" t="s">
        <v>303</v>
      </c>
      <c r="E289" s="162" t="s">
        <v>1</v>
      </c>
      <c r="F289" s="163" t="s">
        <v>150</v>
      </c>
      <c r="H289" s="164">
        <v>3</v>
      </c>
      <c r="I289" s="165"/>
      <c r="J289" s="165"/>
      <c r="M289" s="161"/>
      <c r="N289" s="166"/>
      <c r="X289" s="167"/>
      <c r="AT289" s="162" t="s">
        <v>303</v>
      </c>
      <c r="AU289" s="162" t="s">
        <v>93</v>
      </c>
      <c r="AV289" s="12" t="s">
        <v>93</v>
      </c>
      <c r="AW289" s="12" t="s">
        <v>5</v>
      </c>
      <c r="AX289" s="12" t="s">
        <v>87</v>
      </c>
      <c r="AY289" s="162" t="s">
        <v>219</v>
      </c>
    </row>
    <row r="290" spans="2:65" s="1" customFormat="1" ht="16.5" customHeight="1">
      <c r="B290" s="30"/>
      <c r="C290" s="178" t="s">
        <v>666</v>
      </c>
      <c r="D290" s="178" t="s">
        <v>460</v>
      </c>
      <c r="E290" s="179" t="s">
        <v>3857</v>
      </c>
      <c r="F290" s="180" t="s">
        <v>3858</v>
      </c>
      <c r="G290" s="181" t="s">
        <v>691</v>
      </c>
      <c r="H290" s="182">
        <v>2</v>
      </c>
      <c r="I290" s="183"/>
      <c r="J290" s="184"/>
      <c r="K290" s="185">
        <f>ROUND(P290*H290,2)</f>
        <v>0</v>
      </c>
      <c r="L290" s="184"/>
      <c r="M290" s="186"/>
      <c r="N290" s="187" t="s">
        <v>1</v>
      </c>
      <c r="O290" s="151" t="s">
        <v>43</v>
      </c>
      <c r="P290" s="152">
        <f>I290+J290</f>
        <v>0</v>
      </c>
      <c r="Q290" s="152">
        <f>ROUND(I290*H290,2)</f>
        <v>0</v>
      </c>
      <c r="R290" s="152">
        <f>ROUND(J290*H290,2)</f>
        <v>0</v>
      </c>
      <c r="T290" s="153">
        <f>S290*H290</f>
        <v>0</v>
      </c>
      <c r="U290" s="153">
        <v>4.0000000000000002E-4</v>
      </c>
      <c r="V290" s="153">
        <f>U290*H290</f>
        <v>8.0000000000000004E-4</v>
      </c>
      <c r="W290" s="153">
        <v>0</v>
      </c>
      <c r="X290" s="154">
        <f>W290*H290</f>
        <v>0</v>
      </c>
      <c r="AR290" s="155" t="s">
        <v>520</v>
      </c>
      <c r="AT290" s="155" t="s">
        <v>460</v>
      </c>
      <c r="AU290" s="155" t="s">
        <v>93</v>
      </c>
      <c r="AY290" s="15" t="s">
        <v>219</v>
      </c>
      <c r="BE290" s="156">
        <f>IF(O290="základní",K290,0)</f>
        <v>0</v>
      </c>
      <c r="BF290" s="156">
        <f>IF(O290="snížená",K290,0)</f>
        <v>0</v>
      </c>
      <c r="BG290" s="156">
        <f>IF(O290="zákl. přenesená",K290,0)</f>
        <v>0</v>
      </c>
      <c r="BH290" s="156">
        <f>IF(O290="sníž. přenesená",K290,0)</f>
        <v>0</v>
      </c>
      <c r="BI290" s="156">
        <f>IF(O290="nulová",K290,0)</f>
        <v>0</v>
      </c>
      <c r="BJ290" s="15" t="s">
        <v>87</v>
      </c>
      <c r="BK290" s="156">
        <f>ROUND(P290*H290,2)</f>
        <v>0</v>
      </c>
      <c r="BL290" s="15" t="s">
        <v>298</v>
      </c>
      <c r="BM290" s="155" t="s">
        <v>3859</v>
      </c>
    </row>
    <row r="291" spans="2:65" s="1" customFormat="1" ht="11.25">
      <c r="B291" s="30"/>
      <c r="D291" s="157" t="s">
        <v>226</v>
      </c>
      <c r="F291" s="158" t="s">
        <v>3858</v>
      </c>
      <c r="I291" s="159"/>
      <c r="J291" s="159"/>
      <c r="M291" s="30"/>
      <c r="N291" s="160"/>
      <c r="X291" s="54"/>
      <c r="AT291" s="15" t="s">
        <v>226</v>
      </c>
      <c r="AU291" s="15" t="s">
        <v>93</v>
      </c>
    </row>
    <row r="292" spans="2:65" s="12" customFormat="1" ht="11.25">
      <c r="B292" s="161"/>
      <c r="D292" s="157" t="s">
        <v>303</v>
      </c>
      <c r="E292" s="162" t="s">
        <v>1</v>
      </c>
      <c r="F292" s="163" t="s">
        <v>93</v>
      </c>
      <c r="H292" s="164">
        <v>2</v>
      </c>
      <c r="I292" s="165"/>
      <c r="J292" s="165"/>
      <c r="M292" s="161"/>
      <c r="N292" s="166"/>
      <c r="X292" s="167"/>
      <c r="AT292" s="162" t="s">
        <v>303</v>
      </c>
      <c r="AU292" s="162" t="s">
        <v>93</v>
      </c>
      <c r="AV292" s="12" t="s">
        <v>93</v>
      </c>
      <c r="AW292" s="12" t="s">
        <v>5</v>
      </c>
      <c r="AX292" s="12" t="s">
        <v>87</v>
      </c>
      <c r="AY292" s="162" t="s">
        <v>219</v>
      </c>
    </row>
    <row r="293" spans="2:65" s="1" customFormat="1" ht="16.5" customHeight="1">
      <c r="B293" s="30"/>
      <c r="C293" s="178" t="s">
        <v>671</v>
      </c>
      <c r="D293" s="178" t="s">
        <v>460</v>
      </c>
      <c r="E293" s="179" t="s">
        <v>3860</v>
      </c>
      <c r="F293" s="180" t="s">
        <v>3861</v>
      </c>
      <c r="G293" s="181" t="s">
        <v>691</v>
      </c>
      <c r="H293" s="182">
        <v>20</v>
      </c>
      <c r="I293" s="183"/>
      <c r="J293" s="184"/>
      <c r="K293" s="185">
        <f>ROUND(P293*H293,2)</f>
        <v>0</v>
      </c>
      <c r="L293" s="184"/>
      <c r="M293" s="186"/>
      <c r="N293" s="187" t="s">
        <v>1</v>
      </c>
      <c r="O293" s="151" t="s">
        <v>43</v>
      </c>
      <c r="P293" s="152">
        <f>I293+J293</f>
        <v>0</v>
      </c>
      <c r="Q293" s="152">
        <f>ROUND(I293*H293,2)</f>
        <v>0</v>
      </c>
      <c r="R293" s="152">
        <f>ROUND(J293*H293,2)</f>
        <v>0</v>
      </c>
      <c r="T293" s="153">
        <f>S293*H293</f>
        <v>0</v>
      </c>
      <c r="U293" s="153">
        <v>4.0000000000000002E-4</v>
      </c>
      <c r="V293" s="153">
        <f>U293*H293</f>
        <v>8.0000000000000002E-3</v>
      </c>
      <c r="W293" s="153">
        <v>0</v>
      </c>
      <c r="X293" s="154">
        <f>W293*H293</f>
        <v>0</v>
      </c>
      <c r="AR293" s="155" t="s">
        <v>520</v>
      </c>
      <c r="AT293" s="155" t="s">
        <v>460</v>
      </c>
      <c r="AU293" s="155" t="s">
        <v>93</v>
      </c>
      <c r="AY293" s="15" t="s">
        <v>219</v>
      </c>
      <c r="BE293" s="156">
        <f>IF(O293="základní",K293,0)</f>
        <v>0</v>
      </c>
      <c r="BF293" s="156">
        <f>IF(O293="snížená",K293,0)</f>
        <v>0</v>
      </c>
      <c r="BG293" s="156">
        <f>IF(O293="zákl. přenesená",K293,0)</f>
        <v>0</v>
      </c>
      <c r="BH293" s="156">
        <f>IF(O293="sníž. přenesená",K293,0)</f>
        <v>0</v>
      </c>
      <c r="BI293" s="156">
        <f>IF(O293="nulová",K293,0)</f>
        <v>0</v>
      </c>
      <c r="BJ293" s="15" t="s">
        <v>87</v>
      </c>
      <c r="BK293" s="156">
        <f>ROUND(P293*H293,2)</f>
        <v>0</v>
      </c>
      <c r="BL293" s="15" t="s">
        <v>298</v>
      </c>
      <c r="BM293" s="155" t="s">
        <v>3862</v>
      </c>
    </row>
    <row r="294" spans="2:65" s="1" customFormat="1" ht="11.25">
      <c r="B294" s="30"/>
      <c r="D294" s="157" t="s">
        <v>226</v>
      </c>
      <c r="F294" s="158" t="s">
        <v>3861</v>
      </c>
      <c r="I294" s="159"/>
      <c r="J294" s="159"/>
      <c r="M294" s="30"/>
      <c r="N294" s="160"/>
      <c r="X294" s="54"/>
      <c r="AT294" s="15" t="s">
        <v>226</v>
      </c>
      <c r="AU294" s="15" t="s">
        <v>93</v>
      </c>
    </row>
    <row r="295" spans="2:65" s="12" customFormat="1" ht="11.25">
      <c r="B295" s="161"/>
      <c r="D295" s="157" t="s">
        <v>303</v>
      </c>
      <c r="E295" s="162" t="s">
        <v>1</v>
      </c>
      <c r="F295" s="163" t="s">
        <v>323</v>
      </c>
      <c r="H295" s="164">
        <v>20</v>
      </c>
      <c r="I295" s="165"/>
      <c r="J295" s="165"/>
      <c r="M295" s="161"/>
      <c r="N295" s="166"/>
      <c r="X295" s="167"/>
      <c r="AT295" s="162" t="s">
        <v>303</v>
      </c>
      <c r="AU295" s="162" t="s">
        <v>93</v>
      </c>
      <c r="AV295" s="12" t="s">
        <v>93</v>
      </c>
      <c r="AW295" s="12" t="s">
        <v>5</v>
      </c>
      <c r="AX295" s="12" t="s">
        <v>87</v>
      </c>
      <c r="AY295" s="162" t="s">
        <v>219</v>
      </c>
    </row>
    <row r="296" spans="2:65" s="1" customFormat="1" ht="16.5" customHeight="1">
      <c r="B296" s="30"/>
      <c r="C296" s="178" t="s">
        <v>676</v>
      </c>
      <c r="D296" s="178" t="s">
        <v>460</v>
      </c>
      <c r="E296" s="179" t="s">
        <v>3863</v>
      </c>
      <c r="F296" s="180" t="s">
        <v>3864</v>
      </c>
      <c r="G296" s="181" t="s">
        <v>691</v>
      </c>
      <c r="H296" s="182">
        <v>2</v>
      </c>
      <c r="I296" s="183"/>
      <c r="J296" s="184"/>
      <c r="K296" s="185">
        <f>ROUND(P296*H296,2)</f>
        <v>0</v>
      </c>
      <c r="L296" s="184"/>
      <c r="M296" s="186"/>
      <c r="N296" s="187" t="s">
        <v>1</v>
      </c>
      <c r="O296" s="151" t="s">
        <v>43</v>
      </c>
      <c r="P296" s="152">
        <f>I296+J296</f>
        <v>0</v>
      </c>
      <c r="Q296" s="152">
        <f>ROUND(I296*H296,2)</f>
        <v>0</v>
      </c>
      <c r="R296" s="152">
        <f>ROUND(J296*H296,2)</f>
        <v>0</v>
      </c>
      <c r="T296" s="153">
        <f>S296*H296</f>
        <v>0</v>
      </c>
      <c r="U296" s="153">
        <v>4.0000000000000002E-4</v>
      </c>
      <c r="V296" s="153">
        <f>U296*H296</f>
        <v>8.0000000000000004E-4</v>
      </c>
      <c r="W296" s="153">
        <v>0</v>
      </c>
      <c r="X296" s="154">
        <f>W296*H296</f>
        <v>0</v>
      </c>
      <c r="AR296" s="155" t="s">
        <v>520</v>
      </c>
      <c r="AT296" s="155" t="s">
        <v>460</v>
      </c>
      <c r="AU296" s="155" t="s">
        <v>93</v>
      </c>
      <c r="AY296" s="15" t="s">
        <v>219</v>
      </c>
      <c r="BE296" s="156">
        <f>IF(O296="základní",K296,0)</f>
        <v>0</v>
      </c>
      <c r="BF296" s="156">
        <f>IF(O296="snížená",K296,0)</f>
        <v>0</v>
      </c>
      <c r="BG296" s="156">
        <f>IF(O296="zákl. přenesená",K296,0)</f>
        <v>0</v>
      </c>
      <c r="BH296" s="156">
        <f>IF(O296="sníž. přenesená",K296,0)</f>
        <v>0</v>
      </c>
      <c r="BI296" s="156">
        <f>IF(O296="nulová",K296,0)</f>
        <v>0</v>
      </c>
      <c r="BJ296" s="15" t="s">
        <v>87</v>
      </c>
      <c r="BK296" s="156">
        <f>ROUND(P296*H296,2)</f>
        <v>0</v>
      </c>
      <c r="BL296" s="15" t="s">
        <v>298</v>
      </c>
      <c r="BM296" s="155" t="s">
        <v>3865</v>
      </c>
    </row>
    <row r="297" spans="2:65" s="1" customFormat="1" ht="11.25">
      <c r="B297" s="30"/>
      <c r="D297" s="157" t="s">
        <v>226</v>
      </c>
      <c r="F297" s="158" t="s">
        <v>3864</v>
      </c>
      <c r="I297" s="159"/>
      <c r="J297" s="159"/>
      <c r="M297" s="30"/>
      <c r="N297" s="160"/>
      <c r="X297" s="54"/>
      <c r="AT297" s="15" t="s">
        <v>226</v>
      </c>
      <c r="AU297" s="15" t="s">
        <v>93</v>
      </c>
    </row>
    <row r="298" spans="2:65" s="12" customFormat="1" ht="11.25">
      <c r="B298" s="161"/>
      <c r="D298" s="157" t="s">
        <v>303</v>
      </c>
      <c r="E298" s="162" t="s">
        <v>1</v>
      </c>
      <c r="F298" s="163" t="s">
        <v>93</v>
      </c>
      <c r="H298" s="164">
        <v>2</v>
      </c>
      <c r="I298" s="165"/>
      <c r="J298" s="165"/>
      <c r="M298" s="161"/>
      <c r="N298" s="166"/>
      <c r="X298" s="167"/>
      <c r="AT298" s="162" t="s">
        <v>303</v>
      </c>
      <c r="AU298" s="162" t="s">
        <v>93</v>
      </c>
      <c r="AV298" s="12" t="s">
        <v>93</v>
      </c>
      <c r="AW298" s="12" t="s">
        <v>5</v>
      </c>
      <c r="AX298" s="12" t="s">
        <v>87</v>
      </c>
      <c r="AY298" s="162" t="s">
        <v>219</v>
      </c>
    </row>
    <row r="299" spans="2:65" s="1" customFormat="1" ht="16.5" customHeight="1">
      <c r="B299" s="30"/>
      <c r="C299" s="178" t="s">
        <v>682</v>
      </c>
      <c r="D299" s="178" t="s">
        <v>460</v>
      </c>
      <c r="E299" s="179" t="s">
        <v>3866</v>
      </c>
      <c r="F299" s="180" t="s">
        <v>3867</v>
      </c>
      <c r="G299" s="181" t="s">
        <v>691</v>
      </c>
      <c r="H299" s="182">
        <v>8</v>
      </c>
      <c r="I299" s="183"/>
      <c r="J299" s="184"/>
      <c r="K299" s="185">
        <f>ROUND(P299*H299,2)</f>
        <v>0</v>
      </c>
      <c r="L299" s="184"/>
      <c r="M299" s="186"/>
      <c r="N299" s="187" t="s">
        <v>1</v>
      </c>
      <c r="O299" s="151" t="s">
        <v>43</v>
      </c>
      <c r="P299" s="152">
        <f>I299+J299</f>
        <v>0</v>
      </c>
      <c r="Q299" s="152">
        <f>ROUND(I299*H299,2)</f>
        <v>0</v>
      </c>
      <c r="R299" s="152">
        <f>ROUND(J299*H299,2)</f>
        <v>0</v>
      </c>
      <c r="T299" s="153">
        <f>S299*H299</f>
        <v>0</v>
      </c>
      <c r="U299" s="153">
        <v>4.0000000000000002E-4</v>
      </c>
      <c r="V299" s="153">
        <f>U299*H299</f>
        <v>3.2000000000000002E-3</v>
      </c>
      <c r="W299" s="153">
        <v>0</v>
      </c>
      <c r="X299" s="154">
        <f>W299*H299</f>
        <v>0</v>
      </c>
      <c r="AR299" s="155" t="s">
        <v>520</v>
      </c>
      <c r="AT299" s="155" t="s">
        <v>460</v>
      </c>
      <c r="AU299" s="155" t="s">
        <v>93</v>
      </c>
      <c r="AY299" s="15" t="s">
        <v>219</v>
      </c>
      <c r="BE299" s="156">
        <f>IF(O299="základní",K299,0)</f>
        <v>0</v>
      </c>
      <c r="BF299" s="156">
        <f>IF(O299="snížená",K299,0)</f>
        <v>0</v>
      </c>
      <c r="BG299" s="156">
        <f>IF(O299="zákl. přenesená",K299,0)</f>
        <v>0</v>
      </c>
      <c r="BH299" s="156">
        <f>IF(O299="sníž. přenesená",K299,0)</f>
        <v>0</v>
      </c>
      <c r="BI299" s="156">
        <f>IF(O299="nulová",K299,0)</f>
        <v>0</v>
      </c>
      <c r="BJ299" s="15" t="s">
        <v>87</v>
      </c>
      <c r="BK299" s="156">
        <f>ROUND(P299*H299,2)</f>
        <v>0</v>
      </c>
      <c r="BL299" s="15" t="s">
        <v>298</v>
      </c>
      <c r="BM299" s="155" t="s">
        <v>3868</v>
      </c>
    </row>
    <row r="300" spans="2:65" s="1" customFormat="1" ht="11.25">
      <c r="B300" s="30"/>
      <c r="D300" s="157" t="s">
        <v>226</v>
      </c>
      <c r="F300" s="158" t="s">
        <v>3867</v>
      </c>
      <c r="I300" s="159"/>
      <c r="J300" s="159"/>
      <c r="M300" s="30"/>
      <c r="N300" s="160"/>
      <c r="X300" s="54"/>
      <c r="AT300" s="15" t="s">
        <v>226</v>
      </c>
      <c r="AU300" s="15" t="s">
        <v>93</v>
      </c>
    </row>
    <row r="301" spans="2:65" s="12" customFormat="1" ht="11.25">
      <c r="B301" s="161"/>
      <c r="D301" s="157" t="s">
        <v>303</v>
      </c>
      <c r="E301" s="162" t="s">
        <v>1</v>
      </c>
      <c r="F301" s="163" t="s">
        <v>254</v>
      </c>
      <c r="H301" s="164">
        <v>8</v>
      </c>
      <c r="I301" s="165"/>
      <c r="J301" s="165"/>
      <c r="M301" s="161"/>
      <c r="N301" s="166"/>
      <c r="X301" s="167"/>
      <c r="AT301" s="162" t="s">
        <v>303</v>
      </c>
      <c r="AU301" s="162" t="s">
        <v>93</v>
      </c>
      <c r="AV301" s="12" t="s">
        <v>93</v>
      </c>
      <c r="AW301" s="12" t="s">
        <v>5</v>
      </c>
      <c r="AX301" s="12" t="s">
        <v>87</v>
      </c>
      <c r="AY301" s="162" t="s">
        <v>219</v>
      </c>
    </row>
    <row r="302" spans="2:65" s="1" customFormat="1" ht="16.5" customHeight="1">
      <c r="B302" s="30"/>
      <c r="C302" s="178" t="s">
        <v>688</v>
      </c>
      <c r="D302" s="178" t="s">
        <v>460</v>
      </c>
      <c r="E302" s="179" t="s">
        <v>3869</v>
      </c>
      <c r="F302" s="180" t="s">
        <v>3870</v>
      </c>
      <c r="G302" s="181" t="s">
        <v>691</v>
      </c>
      <c r="H302" s="182">
        <v>7</v>
      </c>
      <c r="I302" s="183"/>
      <c r="J302" s="184"/>
      <c r="K302" s="185">
        <f>ROUND(P302*H302,2)</f>
        <v>0</v>
      </c>
      <c r="L302" s="184"/>
      <c r="M302" s="186"/>
      <c r="N302" s="187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4.0000000000000002E-4</v>
      </c>
      <c r="V302" s="153">
        <f>U302*H302</f>
        <v>2.8E-3</v>
      </c>
      <c r="W302" s="153">
        <v>0</v>
      </c>
      <c r="X302" s="154">
        <f>W302*H302</f>
        <v>0</v>
      </c>
      <c r="AR302" s="155" t="s">
        <v>520</v>
      </c>
      <c r="AT302" s="155" t="s">
        <v>460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298</v>
      </c>
      <c r="BM302" s="155" t="s">
        <v>3871</v>
      </c>
    </row>
    <row r="303" spans="2:65" s="1" customFormat="1" ht="11.25">
      <c r="B303" s="30"/>
      <c r="D303" s="157" t="s">
        <v>226</v>
      </c>
      <c r="F303" s="158" t="s">
        <v>3870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2" customFormat="1" ht="11.25">
      <c r="B304" s="161"/>
      <c r="D304" s="157" t="s">
        <v>303</v>
      </c>
      <c r="E304" s="162" t="s">
        <v>1</v>
      </c>
      <c r="F304" s="163" t="s">
        <v>249</v>
      </c>
      <c r="H304" s="164">
        <v>7</v>
      </c>
      <c r="I304" s="165"/>
      <c r="J304" s="165"/>
      <c r="M304" s="161"/>
      <c r="N304" s="166"/>
      <c r="X304" s="167"/>
      <c r="AT304" s="162" t="s">
        <v>303</v>
      </c>
      <c r="AU304" s="162" t="s">
        <v>93</v>
      </c>
      <c r="AV304" s="12" t="s">
        <v>93</v>
      </c>
      <c r="AW304" s="12" t="s">
        <v>5</v>
      </c>
      <c r="AX304" s="12" t="s">
        <v>87</v>
      </c>
      <c r="AY304" s="162" t="s">
        <v>219</v>
      </c>
    </row>
    <row r="305" spans="2:65" s="1" customFormat="1" ht="16.5" customHeight="1">
      <c r="B305" s="30"/>
      <c r="C305" s="178" t="s">
        <v>432</v>
      </c>
      <c r="D305" s="178" t="s">
        <v>460</v>
      </c>
      <c r="E305" s="179" t="s">
        <v>3872</v>
      </c>
      <c r="F305" s="180" t="s">
        <v>3873</v>
      </c>
      <c r="G305" s="181" t="s">
        <v>691</v>
      </c>
      <c r="H305" s="182">
        <v>11</v>
      </c>
      <c r="I305" s="183"/>
      <c r="J305" s="184"/>
      <c r="K305" s="185">
        <f>ROUND(P305*H305,2)</f>
        <v>0</v>
      </c>
      <c r="L305" s="184"/>
      <c r="M305" s="186"/>
      <c r="N305" s="187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4.0000000000000002E-4</v>
      </c>
      <c r="V305" s="153">
        <f>U305*H305</f>
        <v>4.4000000000000003E-3</v>
      </c>
      <c r="W305" s="153">
        <v>0</v>
      </c>
      <c r="X305" s="154">
        <f>W305*H305</f>
        <v>0</v>
      </c>
      <c r="AR305" s="155" t="s">
        <v>520</v>
      </c>
      <c r="AT305" s="155" t="s">
        <v>460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298</v>
      </c>
      <c r="BM305" s="155" t="s">
        <v>3874</v>
      </c>
    </row>
    <row r="306" spans="2:65" s="1" customFormat="1" ht="11.25">
      <c r="B306" s="30"/>
      <c r="D306" s="157" t="s">
        <v>226</v>
      </c>
      <c r="F306" s="158" t="s">
        <v>3873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270</v>
      </c>
      <c r="H307" s="164">
        <v>11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16.5" customHeight="1">
      <c r="B308" s="30"/>
      <c r="C308" s="178" t="s">
        <v>700</v>
      </c>
      <c r="D308" s="178" t="s">
        <v>460</v>
      </c>
      <c r="E308" s="179" t="s">
        <v>3875</v>
      </c>
      <c r="F308" s="180" t="s">
        <v>3876</v>
      </c>
      <c r="G308" s="181" t="s">
        <v>691</v>
      </c>
      <c r="H308" s="182">
        <v>23</v>
      </c>
      <c r="I308" s="183"/>
      <c r="J308" s="184"/>
      <c r="K308" s="185">
        <f>ROUND(P308*H308,2)</f>
        <v>0</v>
      </c>
      <c r="L308" s="184"/>
      <c r="M308" s="186"/>
      <c r="N308" s="187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4.0000000000000002E-4</v>
      </c>
      <c r="V308" s="153">
        <f>U308*H308</f>
        <v>9.1999999999999998E-3</v>
      </c>
      <c r="W308" s="153">
        <v>0</v>
      </c>
      <c r="X308" s="154">
        <f>W308*H308</f>
        <v>0</v>
      </c>
      <c r="AR308" s="155" t="s">
        <v>520</v>
      </c>
      <c r="AT308" s="155" t="s">
        <v>460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298</v>
      </c>
      <c r="BM308" s="155" t="s">
        <v>3877</v>
      </c>
    </row>
    <row r="309" spans="2:65" s="1" customFormat="1" ht="11.25">
      <c r="B309" s="30"/>
      <c r="D309" s="157" t="s">
        <v>226</v>
      </c>
      <c r="F309" s="158" t="s">
        <v>3876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2" customFormat="1" ht="11.25">
      <c r="B310" s="161"/>
      <c r="D310" s="157" t="s">
        <v>303</v>
      </c>
      <c r="E310" s="162" t="s">
        <v>1</v>
      </c>
      <c r="F310" s="163" t="s">
        <v>470</v>
      </c>
      <c r="H310" s="164">
        <v>23</v>
      </c>
      <c r="I310" s="165"/>
      <c r="J310" s="165"/>
      <c r="M310" s="161"/>
      <c r="N310" s="166"/>
      <c r="X310" s="167"/>
      <c r="AT310" s="162" t="s">
        <v>303</v>
      </c>
      <c r="AU310" s="162" t="s">
        <v>93</v>
      </c>
      <c r="AV310" s="12" t="s">
        <v>93</v>
      </c>
      <c r="AW310" s="12" t="s">
        <v>5</v>
      </c>
      <c r="AX310" s="12" t="s">
        <v>87</v>
      </c>
      <c r="AY310" s="162" t="s">
        <v>219</v>
      </c>
    </row>
    <row r="311" spans="2:65" s="1" customFormat="1" ht="16.5" customHeight="1">
      <c r="B311" s="30"/>
      <c r="C311" s="178" t="s">
        <v>706</v>
      </c>
      <c r="D311" s="178" t="s">
        <v>460</v>
      </c>
      <c r="E311" s="179" t="s">
        <v>3878</v>
      </c>
      <c r="F311" s="180" t="s">
        <v>3879</v>
      </c>
      <c r="G311" s="181" t="s">
        <v>691</v>
      </c>
      <c r="H311" s="182">
        <v>11</v>
      </c>
      <c r="I311" s="183"/>
      <c r="J311" s="184"/>
      <c r="K311" s="185">
        <f>ROUND(P311*H311,2)</f>
        <v>0</v>
      </c>
      <c r="L311" s="184"/>
      <c r="M311" s="186"/>
      <c r="N311" s="187" t="s">
        <v>1</v>
      </c>
      <c r="O311" s="151" t="s">
        <v>43</v>
      </c>
      <c r="P311" s="152">
        <f>I311+J311</f>
        <v>0</v>
      </c>
      <c r="Q311" s="152">
        <f>ROUND(I311*H311,2)</f>
        <v>0</v>
      </c>
      <c r="R311" s="152">
        <f>ROUND(J311*H311,2)</f>
        <v>0</v>
      </c>
      <c r="T311" s="153">
        <f>S311*H311</f>
        <v>0</v>
      </c>
      <c r="U311" s="153">
        <v>4.0000000000000002E-4</v>
      </c>
      <c r="V311" s="153">
        <f>U311*H311</f>
        <v>4.4000000000000003E-3</v>
      </c>
      <c r="W311" s="153">
        <v>0</v>
      </c>
      <c r="X311" s="154">
        <f>W311*H311</f>
        <v>0</v>
      </c>
      <c r="AR311" s="155" t="s">
        <v>520</v>
      </c>
      <c r="AT311" s="155" t="s">
        <v>460</v>
      </c>
      <c r="AU311" s="155" t="s">
        <v>93</v>
      </c>
      <c r="AY311" s="15" t="s">
        <v>219</v>
      </c>
      <c r="BE311" s="156">
        <f>IF(O311="základní",K311,0)</f>
        <v>0</v>
      </c>
      <c r="BF311" s="156">
        <f>IF(O311="snížená",K311,0)</f>
        <v>0</v>
      </c>
      <c r="BG311" s="156">
        <f>IF(O311="zákl. přenesená",K311,0)</f>
        <v>0</v>
      </c>
      <c r="BH311" s="156">
        <f>IF(O311="sníž. přenesená",K311,0)</f>
        <v>0</v>
      </c>
      <c r="BI311" s="156">
        <f>IF(O311="nulová",K311,0)</f>
        <v>0</v>
      </c>
      <c r="BJ311" s="15" t="s">
        <v>87</v>
      </c>
      <c r="BK311" s="156">
        <f>ROUND(P311*H311,2)</f>
        <v>0</v>
      </c>
      <c r="BL311" s="15" t="s">
        <v>298</v>
      </c>
      <c r="BM311" s="155" t="s">
        <v>3880</v>
      </c>
    </row>
    <row r="312" spans="2:65" s="1" customFormat="1" ht="11.25">
      <c r="B312" s="30"/>
      <c r="D312" s="157" t="s">
        <v>226</v>
      </c>
      <c r="F312" s="158" t="s">
        <v>3879</v>
      </c>
      <c r="I312" s="159"/>
      <c r="J312" s="159"/>
      <c r="M312" s="30"/>
      <c r="N312" s="160"/>
      <c r="X312" s="54"/>
      <c r="AT312" s="15" t="s">
        <v>226</v>
      </c>
      <c r="AU312" s="15" t="s">
        <v>93</v>
      </c>
    </row>
    <row r="313" spans="2:65" s="12" customFormat="1" ht="11.25">
      <c r="B313" s="161"/>
      <c r="D313" s="157" t="s">
        <v>303</v>
      </c>
      <c r="E313" s="162" t="s">
        <v>1</v>
      </c>
      <c r="F313" s="163" t="s">
        <v>270</v>
      </c>
      <c r="H313" s="164">
        <v>11</v>
      </c>
      <c r="I313" s="165"/>
      <c r="J313" s="165"/>
      <c r="M313" s="161"/>
      <c r="N313" s="166"/>
      <c r="X313" s="167"/>
      <c r="AT313" s="162" t="s">
        <v>303</v>
      </c>
      <c r="AU313" s="162" t="s">
        <v>93</v>
      </c>
      <c r="AV313" s="12" t="s">
        <v>93</v>
      </c>
      <c r="AW313" s="12" t="s">
        <v>5</v>
      </c>
      <c r="AX313" s="12" t="s">
        <v>87</v>
      </c>
      <c r="AY313" s="162" t="s">
        <v>219</v>
      </c>
    </row>
    <row r="314" spans="2:65" s="1" customFormat="1" ht="16.5" customHeight="1">
      <c r="B314" s="30"/>
      <c r="C314" s="178" t="s">
        <v>710</v>
      </c>
      <c r="D314" s="178" t="s">
        <v>460</v>
      </c>
      <c r="E314" s="179" t="s">
        <v>3881</v>
      </c>
      <c r="F314" s="180" t="s">
        <v>3882</v>
      </c>
      <c r="G314" s="181" t="s">
        <v>467</v>
      </c>
      <c r="H314" s="182">
        <v>24</v>
      </c>
      <c r="I314" s="183"/>
      <c r="J314" s="184"/>
      <c r="K314" s="185">
        <f>ROUND(P314*H314,2)</f>
        <v>0</v>
      </c>
      <c r="L314" s="184"/>
      <c r="M314" s="186"/>
      <c r="N314" s="187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4.0000000000000002E-4</v>
      </c>
      <c r="V314" s="153">
        <f>U314*H314</f>
        <v>9.6000000000000009E-3</v>
      </c>
      <c r="W314" s="153">
        <v>0</v>
      </c>
      <c r="X314" s="154">
        <f>W314*H314</f>
        <v>0</v>
      </c>
      <c r="AR314" s="155" t="s">
        <v>520</v>
      </c>
      <c r="AT314" s="155" t="s">
        <v>460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298</v>
      </c>
      <c r="BM314" s="155" t="s">
        <v>3883</v>
      </c>
    </row>
    <row r="315" spans="2:65" s="1" customFormat="1" ht="11.25">
      <c r="B315" s="30"/>
      <c r="D315" s="157" t="s">
        <v>226</v>
      </c>
      <c r="F315" s="158" t="s">
        <v>3882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474</v>
      </c>
      <c r="H316" s="164">
        <v>24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16.5" customHeight="1">
      <c r="B317" s="30"/>
      <c r="C317" s="178" t="s">
        <v>716</v>
      </c>
      <c r="D317" s="178" t="s">
        <v>460</v>
      </c>
      <c r="E317" s="179" t="s">
        <v>3884</v>
      </c>
      <c r="F317" s="180" t="s">
        <v>3885</v>
      </c>
      <c r="G317" s="181" t="s">
        <v>467</v>
      </c>
      <c r="H317" s="182">
        <v>1</v>
      </c>
      <c r="I317" s="183"/>
      <c r="J317" s="184"/>
      <c r="K317" s="185">
        <f>ROUND(P317*H317,2)</f>
        <v>0</v>
      </c>
      <c r="L317" s="184"/>
      <c r="M317" s="186"/>
      <c r="N317" s="187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4.0000000000000002E-4</v>
      </c>
      <c r="V317" s="153">
        <f>U317*H317</f>
        <v>4.0000000000000002E-4</v>
      </c>
      <c r="W317" s="153">
        <v>0</v>
      </c>
      <c r="X317" s="154">
        <f>W317*H317</f>
        <v>0</v>
      </c>
      <c r="AR317" s="155" t="s">
        <v>520</v>
      </c>
      <c r="AT317" s="155" t="s">
        <v>460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298</v>
      </c>
      <c r="BM317" s="155" t="s">
        <v>3886</v>
      </c>
    </row>
    <row r="318" spans="2:65" s="1" customFormat="1" ht="11.25">
      <c r="B318" s="30"/>
      <c r="D318" s="157" t="s">
        <v>226</v>
      </c>
      <c r="F318" s="158" t="s">
        <v>3885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87</v>
      </c>
      <c r="H319" s="164">
        <v>1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16.5" customHeight="1">
      <c r="B320" s="30"/>
      <c r="C320" s="178" t="s">
        <v>722</v>
      </c>
      <c r="D320" s="178" t="s">
        <v>460</v>
      </c>
      <c r="E320" s="179" t="s">
        <v>3887</v>
      </c>
      <c r="F320" s="180" t="s">
        <v>3888</v>
      </c>
      <c r="G320" s="181" t="s">
        <v>467</v>
      </c>
      <c r="H320" s="182">
        <v>2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4.0000000000000002E-4</v>
      </c>
      <c r="V320" s="153">
        <f>U320*H320</f>
        <v>8.0000000000000004E-4</v>
      </c>
      <c r="W320" s="153">
        <v>0</v>
      </c>
      <c r="X320" s="154">
        <f>W320*H320</f>
        <v>0</v>
      </c>
      <c r="AR320" s="155" t="s">
        <v>520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298</v>
      </c>
      <c r="BM320" s="155" t="s">
        <v>3889</v>
      </c>
    </row>
    <row r="321" spans="2:65" s="1" customFormat="1" ht="11.25">
      <c r="B321" s="30"/>
      <c r="D321" s="157" t="s">
        <v>226</v>
      </c>
      <c r="F321" s="158" t="s">
        <v>3888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93</v>
      </c>
      <c r="H322" s="164">
        <v>2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87</v>
      </c>
      <c r="AY322" s="162" t="s">
        <v>219</v>
      </c>
    </row>
    <row r="323" spans="2:65" s="1" customFormat="1" ht="16.5" customHeight="1">
      <c r="B323" s="30"/>
      <c r="C323" s="178" t="s">
        <v>727</v>
      </c>
      <c r="D323" s="178" t="s">
        <v>460</v>
      </c>
      <c r="E323" s="179" t="s">
        <v>3890</v>
      </c>
      <c r="F323" s="180" t="s">
        <v>3891</v>
      </c>
      <c r="G323" s="181" t="s">
        <v>467</v>
      </c>
      <c r="H323" s="182">
        <v>10</v>
      </c>
      <c r="I323" s="183"/>
      <c r="J323" s="184"/>
      <c r="K323" s="185">
        <f>ROUND(P323*H323,2)</f>
        <v>0</v>
      </c>
      <c r="L323" s="184"/>
      <c r="M323" s="186"/>
      <c r="N323" s="187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4.0000000000000002E-4</v>
      </c>
      <c r="V323" s="153">
        <f>U323*H323</f>
        <v>4.0000000000000001E-3</v>
      </c>
      <c r="W323" s="153">
        <v>0</v>
      </c>
      <c r="X323" s="154">
        <f>W323*H323</f>
        <v>0</v>
      </c>
      <c r="AR323" s="155" t="s">
        <v>520</v>
      </c>
      <c r="AT323" s="155" t="s">
        <v>460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298</v>
      </c>
      <c r="BM323" s="155" t="s">
        <v>3892</v>
      </c>
    </row>
    <row r="324" spans="2:65" s="1" customFormat="1" ht="11.25">
      <c r="B324" s="30"/>
      <c r="D324" s="157" t="s">
        <v>226</v>
      </c>
      <c r="F324" s="158" t="s">
        <v>3891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11.25">
      <c r="B325" s="161"/>
      <c r="D325" s="157" t="s">
        <v>303</v>
      </c>
      <c r="E325" s="162" t="s">
        <v>1</v>
      </c>
      <c r="F325" s="163" t="s">
        <v>265</v>
      </c>
      <c r="H325" s="164">
        <v>10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16.5" customHeight="1">
      <c r="B326" s="30"/>
      <c r="C326" s="178" t="s">
        <v>731</v>
      </c>
      <c r="D326" s="178" t="s">
        <v>460</v>
      </c>
      <c r="E326" s="179" t="s">
        <v>3893</v>
      </c>
      <c r="F326" s="180" t="s">
        <v>3894</v>
      </c>
      <c r="G326" s="181" t="s">
        <v>467</v>
      </c>
      <c r="H326" s="182">
        <v>2</v>
      </c>
      <c r="I326" s="183"/>
      <c r="J326" s="184"/>
      <c r="K326" s="185">
        <f>ROUND(P326*H326,2)</f>
        <v>0</v>
      </c>
      <c r="L326" s="184"/>
      <c r="M326" s="186"/>
      <c r="N326" s="187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4.0000000000000002E-4</v>
      </c>
      <c r="V326" s="153">
        <f>U326*H326</f>
        <v>8.0000000000000004E-4</v>
      </c>
      <c r="W326" s="153">
        <v>0</v>
      </c>
      <c r="X326" s="154">
        <f>W326*H326</f>
        <v>0</v>
      </c>
      <c r="AR326" s="155" t="s">
        <v>520</v>
      </c>
      <c r="AT326" s="155" t="s">
        <v>460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298</v>
      </c>
      <c r="BM326" s="155" t="s">
        <v>3895</v>
      </c>
    </row>
    <row r="327" spans="2:65" s="1" customFormat="1" ht="11.25">
      <c r="B327" s="30"/>
      <c r="D327" s="157" t="s">
        <v>226</v>
      </c>
      <c r="F327" s="158" t="s">
        <v>3894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93</v>
      </c>
      <c r="H328" s="164">
        <v>2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16.5" customHeight="1">
      <c r="B329" s="30"/>
      <c r="C329" s="178" t="s">
        <v>735</v>
      </c>
      <c r="D329" s="178" t="s">
        <v>460</v>
      </c>
      <c r="E329" s="179" t="s">
        <v>3896</v>
      </c>
      <c r="F329" s="180" t="s">
        <v>3897</v>
      </c>
      <c r="G329" s="181" t="s">
        <v>467</v>
      </c>
      <c r="H329" s="182">
        <v>1</v>
      </c>
      <c r="I329" s="183"/>
      <c r="J329" s="184"/>
      <c r="K329" s="185">
        <f>ROUND(P329*H329,2)</f>
        <v>0</v>
      </c>
      <c r="L329" s="184"/>
      <c r="M329" s="186"/>
      <c r="N329" s="187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4.0000000000000002E-4</v>
      </c>
      <c r="V329" s="153">
        <f>U329*H329</f>
        <v>4.0000000000000002E-4</v>
      </c>
      <c r="W329" s="153">
        <v>0</v>
      </c>
      <c r="X329" s="154">
        <f>W329*H329</f>
        <v>0</v>
      </c>
      <c r="AR329" s="155" t="s">
        <v>520</v>
      </c>
      <c r="AT329" s="155" t="s">
        <v>460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298</v>
      </c>
      <c r="BM329" s="155" t="s">
        <v>3898</v>
      </c>
    </row>
    <row r="330" spans="2:65" s="1" customFormat="1" ht="11.25">
      <c r="B330" s="30"/>
      <c r="D330" s="157" t="s">
        <v>226</v>
      </c>
      <c r="F330" s="158" t="s">
        <v>3897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87</v>
      </c>
      <c r="H331" s="164">
        <v>1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1.75" customHeight="1">
      <c r="B332" s="30"/>
      <c r="C332" s="178" t="s">
        <v>740</v>
      </c>
      <c r="D332" s="178" t="s">
        <v>460</v>
      </c>
      <c r="E332" s="179" t="s">
        <v>3899</v>
      </c>
      <c r="F332" s="180" t="s">
        <v>3900</v>
      </c>
      <c r="G332" s="181" t="s">
        <v>3662</v>
      </c>
      <c r="H332" s="182">
        <v>1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4.0000000000000002E-4</v>
      </c>
      <c r="V332" s="153">
        <f>U332*H332</f>
        <v>4.0000000000000002E-4</v>
      </c>
      <c r="W332" s="153">
        <v>0</v>
      </c>
      <c r="X332" s="154">
        <f>W332*H332</f>
        <v>0</v>
      </c>
      <c r="AR332" s="155" t="s">
        <v>520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298</v>
      </c>
      <c r="BM332" s="155" t="s">
        <v>3901</v>
      </c>
    </row>
    <row r="333" spans="2:65" s="1" customFormat="1" ht="11.25">
      <c r="B333" s="30"/>
      <c r="D333" s="157" t="s">
        <v>226</v>
      </c>
      <c r="F333" s="158" t="s">
        <v>3902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87</v>
      </c>
      <c r="H334" s="164">
        <v>1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78" t="s">
        <v>744</v>
      </c>
      <c r="D335" s="178" t="s">
        <v>460</v>
      </c>
      <c r="E335" s="179" t="s">
        <v>3903</v>
      </c>
      <c r="F335" s="180" t="s">
        <v>3904</v>
      </c>
      <c r="G335" s="181" t="s">
        <v>3662</v>
      </c>
      <c r="H335" s="182">
        <v>1</v>
      </c>
      <c r="I335" s="183"/>
      <c r="J335" s="184"/>
      <c r="K335" s="185">
        <f>ROUND(P335*H335,2)</f>
        <v>0</v>
      </c>
      <c r="L335" s="184"/>
      <c r="M335" s="186"/>
      <c r="N335" s="187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4.0000000000000002E-4</v>
      </c>
      <c r="V335" s="153">
        <f>U335*H335</f>
        <v>4.0000000000000002E-4</v>
      </c>
      <c r="W335" s="153">
        <v>0</v>
      </c>
      <c r="X335" s="154">
        <f>W335*H335</f>
        <v>0</v>
      </c>
      <c r="AR335" s="155" t="s">
        <v>520</v>
      </c>
      <c r="AT335" s="155" t="s">
        <v>460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298</v>
      </c>
      <c r="BM335" s="155" t="s">
        <v>3905</v>
      </c>
    </row>
    <row r="336" spans="2:65" s="1" customFormat="1" ht="19.5">
      <c r="B336" s="30"/>
      <c r="D336" s="157" t="s">
        <v>226</v>
      </c>
      <c r="F336" s="158" t="s">
        <v>3906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87</v>
      </c>
      <c r="H337" s="164">
        <v>1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1.75" customHeight="1">
      <c r="B338" s="30"/>
      <c r="C338" s="178" t="s">
        <v>749</v>
      </c>
      <c r="D338" s="178" t="s">
        <v>460</v>
      </c>
      <c r="E338" s="179" t="s">
        <v>3907</v>
      </c>
      <c r="F338" s="180" t="s">
        <v>3908</v>
      </c>
      <c r="G338" s="181" t="s">
        <v>3662</v>
      </c>
      <c r="H338" s="182">
        <v>1</v>
      </c>
      <c r="I338" s="183"/>
      <c r="J338" s="184"/>
      <c r="K338" s="185">
        <f>ROUND(P338*H338,2)</f>
        <v>0</v>
      </c>
      <c r="L338" s="184"/>
      <c r="M338" s="186"/>
      <c r="N338" s="187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4.0000000000000002E-4</v>
      </c>
      <c r="V338" s="153">
        <f>U338*H338</f>
        <v>4.0000000000000002E-4</v>
      </c>
      <c r="W338" s="153">
        <v>0</v>
      </c>
      <c r="X338" s="154">
        <f>W338*H338</f>
        <v>0</v>
      </c>
      <c r="AR338" s="155" t="s">
        <v>520</v>
      </c>
      <c r="AT338" s="155" t="s">
        <v>460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298</v>
      </c>
      <c r="BM338" s="155" t="s">
        <v>3909</v>
      </c>
    </row>
    <row r="339" spans="2:65" s="1" customFormat="1" ht="11.25">
      <c r="B339" s="30"/>
      <c r="D339" s="157" t="s">
        <v>226</v>
      </c>
      <c r="F339" s="158" t="s">
        <v>3908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87</v>
      </c>
      <c r="H340" s="164">
        <v>1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16.5" customHeight="1">
      <c r="B341" s="30"/>
      <c r="C341" s="178" t="s">
        <v>753</v>
      </c>
      <c r="D341" s="178" t="s">
        <v>460</v>
      </c>
      <c r="E341" s="179" t="s">
        <v>3910</v>
      </c>
      <c r="F341" s="180" t="s">
        <v>3911</v>
      </c>
      <c r="G341" s="181" t="s">
        <v>467</v>
      </c>
      <c r="H341" s="182">
        <v>1</v>
      </c>
      <c r="I341" s="183"/>
      <c r="J341" s="184"/>
      <c r="K341" s="185">
        <f>ROUND(P341*H341,2)</f>
        <v>0</v>
      </c>
      <c r="L341" s="184"/>
      <c r="M341" s="186"/>
      <c r="N341" s="187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4.0000000000000002E-4</v>
      </c>
      <c r="V341" s="153">
        <f>U341*H341</f>
        <v>4.0000000000000002E-4</v>
      </c>
      <c r="W341" s="153">
        <v>0</v>
      </c>
      <c r="X341" s="154">
        <f>W341*H341</f>
        <v>0</v>
      </c>
      <c r="AR341" s="155" t="s">
        <v>520</v>
      </c>
      <c r="AT341" s="155" t="s">
        <v>460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298</v>
      </c>
      <c r="BM341" s="155" t="s">
        <v>3912</v>
      </c>
    </row>
    <row r="342" spans="2:65" s="1" customFormat="1" ht="11.25">
      <c r="B342" s="30"/>
      <c r="D342" s="157" t="s">
        <v>226</v>
      </c>
      <c r="F342" s="158" t="s">
        <v>3911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87</v>
      </c>
      <c r="H343" s="164">
        <v>1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" customFormat="1" ht="24.2" customHeight="1">
      <c r="B344" s="30"/>
      <c r="C344" s="178" t="s">
        <v>759</v>
      </c>
      <c r="D344" s="178" t="s">
        <v>460</v>
      </c>
      <c r="E344" s="179" t="s">
        <v>3913</v>
      </c>
      <c r="F344" s="180" t="s">
        <v>3914</v>
      </c>
      <c r="G344" s="181" t="s">
        <v>3674</v>
      </c>
      <c r="H344" s="182">
        <v>1</v>
      </c>
      <c r="I344" s="183"/>
      <c r="J344" s="184"/>
      <c r="K344" s="185">
        <f>ROUND(P344*H344,2)</f>
        <v>0</v>
      </c>
      <c r="L344" s="184"/>
      <c r="M344" s="186"/>
      <c r="N344" s="187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4.0000000000000002E-4</v>
      </c>
      <c r="V344" s="153">
        <f>U344*H344</f>
        <v>4.0000000000000002E-4</v>
      </c>
      <c r="W344" s="153">
        <v>0</v>
      </c>
      <c r="X344" s="154">
        <f>W344*H344</f>
        <v>0</v>
      </c>
      <c r="AR344" s="155" t="s">
        <v>520</v>
      </c>
      <c r="AT344" s="155" t="s">
        <v>460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298</v>
      </c>
      <c r="BM344" s="155" t="s">
        <v>3915</v>
      </c>
    </row>
    <row r="345" spans="2:65" s="1" customFormat="1" ht="19.5">
      <c r="B345" s="30"/>
      <c r="D345" s="157" t="s">
        <v>226</v>
      </c>
      <c r="F345" s="158" t="s">
        <v>3914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2" customFormat="1" ht="11.25">
      <c r="B346" s="161"/>
      <c r="D346" s="157" t="s">
        <v>303</v>
      </c>
      <c r="E346" s="162" t="s">
        <v>1</v>
      </c>
      <c r="F346" s="163" t="s">
        <v>87</v>
      </c>
      <c r="H346" s="164">
        <v>1</v>
      </c>
      <c r="I346" s="165"/>
      <c r="J346" s="165"/>
      <c r="M346" s="161"/>
      <c r="N346" s="188"/>
      <c r="O346" s="189"/>
      <c r="P346" s="189"/>
      <c r="Q346" s="189"/>
      <c r="R346" s="189"/>
      <c r="S346" s="189"/>
      <c r="T346" s="189"/>
      <c r="U346" s="189"/>
      <c r="V346" s="189"/>
      <c r="W346" s="189"/>
      <c r="X346" s="190"/>
      <c r="AT346" s="162" t="s">
        <v>303</v>
      </c>
      <c r="AU346" s="162" t="s">
        <v>93</v>
      </c>
      <c r="AV346" s="12" t="s">
        <v>93</v>
      </c>
      <c r="AW346" s="12" t="s">
        <v>5</v>
      </c>
      <c r="AX346" s="12" t="s">
        <v>87</v>
      </c>
      <c r="AY346" s="162" t="s">
        <v>219</v>
      </c>
    </row>
    <row r="347" spans="2:65" s="1" customFormat="1" ht="6.95" customHeight="1">
      <c r="B347" s="42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30"/>
    </row>
  </sheetData>
  <sheetProtection algorithmName="SHA-512" hashValue="ccjSeRbUvEd6B0oyQ8VNVeH5hIiHSA2CC4SzICg+sJmrlUayI1GPiapzBWHvv93lSsPv7rngK6/eTRk2vEGv3w==" saltValue="erGJsSTa5kvEexW0smeSlh8Fgm9JJ/hjFhd9v3W0sBx5no1+DfPQAren6YdRkJN5vr+V083JPO5GBy/pyFszNA==" spinCount="100000" sheet="1" objects="1" scenarios="1" formatColumns="0" formatRows="0" autoFilter="0"/>
  <autoFilter ref="C124:L346" xr:uid="{00000000-0009-0000-0000-000015000000}"/>
  <mergeCells count="15">
    <mergeCell ref="E111:H111"/>
    <mergeCell ref="E115:H115"/>
    <mergeCell ref="E113:H113"/>
    <mergeCell ref="E117:H117"/>
    <mergeCell ref="M2:Z2"/>
    <mergeCell ref="E31:H31"/>
    <mergeCell ref="E84:H84"/>
    <mergeCell ref="E88:H88"/>
    <mergeCell ref="E86:H86"/>
    <mergeCell ref="E90:H90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47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168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3916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ROUND(K126,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ROUND((SUM(BE126:BE478)),  2)</f>
        <v>0</v>
      </c>
      <c r="I37" s="99">
        <v>0.21</v>
      </c>
      <c r="K37" s="86">
        <f>ROUND(((SUM(BE126:BE478))*I37),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ROUND((SUM(BF126:BF478)),  2)</f>
        <v>0</v>
      </c>
      <c r="I38" s="99">
        <v>0.12</v>
      </c>
      <c r="K38" s="86">
        <f>ROUND(((SUM(BF126:BF478))*I38),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ROUND((SUM(BG126:BG478)),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ROUND((SUM(BH126:BH478)),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ROUND((SUM(BI126:BI478)),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2022_4.18 - Rekonstrukce vodovodu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Q126</f>
        <v>0</v>
      </c>
      <c r="J97" s="64">
        <f t="shared" si="0"/>
        <v>0</v>
      </c>
      <c r="K97" s="64">
        <f>K126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K127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K128</f>
        <v>0</v>
      </c>
      <c r="M99" s="115"/>
    </row>
    <row r="100" spans="2:47" s="9" customFormat="1" ht="19.899999999999999" customHeight="1">
      <c r="B100" s="115"/>
      <c r="D100" s="116" t="s">
        <v>336</v>
      </c>
      <c r="E100" s="117"/>
      <c r="F100" s="117"/>
      <c r="G100" s="117"/>
      <c r="H100" s="117"/>
      <c r="I100" s="118">
        <f>Q230</f>
        <v>0</v>
      </c>
      <c r="J100" s="118">
        <f>R230</f>
        <v>0</v>
      </c>
      <c r="K100" s="118">
        <f>K230</f>
        <v>0</v>
      </c>
      <c r="M100" s="115"/>
    </row>
    <row r="101" spans="2:47" s="9" customFormat="1" ht="19.899999999999999" customHeight="1">
      <c r="B101" s="115"/>
      <c r="D101" s="116" t="s">
        <v>337</v>
      </c>
      <c r="E101" s="117"/>
      <c r="F101" s="117"/>
      <c r="G101" s="117"/>
      <c r="H101" s="117"/>
      <c r="I101" s="118">
        <f>Q234</f>
        <v>0</v>
      </c>
      <c r="J101" s="118">
        <f>R234</f>
        <v>0</v>
      </c>
      <c r="K101" s="118">
        <f>K234</f>
        <v>0</v>
      </c>
      <c r="M101" s="115"/>
    </row>
    <row r="102" spans="2:47" s="9" customFormat="1" ht="19.899999999999999" customHeight="1">
      <c r="B102" s="115"/>
      <c r="D102" s="116" t="s">
        <v>339</v>
      </c>
      <c r="E102" s="117"/>
      <c r="F102" s="117"/>
      <c r="G102" s="117"/>
      <c r="H102" s="117"/>
      <c r="I102" s="118">
        <f>Q257</f>
        <v>0</v>
      </c>
      <c r="J102" s="118">
        <f>R257</f>
        <v>0</v>
      </c>
      <c r="K102" s="118">
        <f>K257</f>
        <v>0</v>
      </c>
      <c r="M102" s="115"/>
    </row>
    <row r="103" spans="2:47" s="9" customFormat="1" ht="14.85" customHeight="1">
      <c r="B103" s="115"/>
      <c r="D103" s="116" t="s">
        <v>341</v>
      </c>
      <c r="E103" s="117"/>
      <c r="F103" s="117"/>
      <c r="G103" s="117"/>
      <c r="H103" s="117"/>
      <c r="I103" s="118">
        <f>Q449</f>
        <v>0</v>
      </c>
      <c r="J103" s="118">
        <f>R449</f>
        <v>0</v>
      </c>
      <c r="K103" s="118">
        <f>K449</f>
        <v>0</v>
      </c>
      <c r="M103" s="115"/>
    </row>
    <row r="104" spans="2:47" s="9" customFormat="1" ht="19.899999999999999" customHeight="1">
      <c r="B104" s="115"/>
      <c r="D104" s="116" t="s">
        <v>342</v>
      </c>
      <c r="E104" s="117"/>
      <c r="F104" s="117"/>
      <c r="G104" s="117"/>
      <c r="H104" s="117"/>
      <c r="I104" s="118">
        <f>Q472</f>
        <v>0</v>
      </c>
      <c r="J104" s="118">
        <f>R472</f>
        <v>0</v>
      </c>
      <c r="K104" s="118">
        <f>K472</f>
        <v>0</v>
      </c>
      <c r="M104" s="115"/>
    </row>
    <row r="105" spans="2:47" s="1" customFormat="1" ht="21.75" customHeight="1">
      <c r="B105" s="30"/>
      <c r="M105" s="30"/>
    </row>
    <row r="106" spans="2:47" s="1" customFormat="1" ht="6.95" customHeight="1"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30"/>
    </row>
    <row r="110" spans="2:47" s="1" customFormat="1" ht="6.95" customHeight="1"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30"/>
    </row>
    <row r="111" spans="2:47" s="1" customFormat="1" ht="24.95" customHeight="1">
      <c r="B111" s="30"/>
      <c r="C111" s="19" t="s">
        <v>199</v>
      </c>
      <c r="M111" s="30"/>
    </row>
    <row r="112" spans="2:47" s="1" customFormat="1" ht="6.95" customHeight="1">
      <c r="B112" s="30"/>
      <c r="M112" s="30"/>
    </row>
    <row r="113" spans="2:63" s="1" customFormat="1" ht="12" customHeight="1">
      <c r="B113" s="30"/>
      <c r="C113" s="25" t="s">
        <v>17</v>
      </c>
      <c r="M113" s="30"/>
    </row>
    <row r="114" spans="2:63" s="1" customFormat="1" ht="16.5" customHeight="1">
      <c r="B114" s="30"/>
      <c r="E114" s="234" t="str">
        <f>E7</f>
        <v>Splašková kanalizace Lada</v>
      </c>
      <c r="F114" s="235"/>
      <c r="G114" s="235"/>
      <c r="H114" s="235"/>
      <c r="M114" s="30"/>
    </row>
    <row r="115" spans="2:63" ht="12" customHeight="1">
      <c r="B115" s="18"/>
      <c r="C115" s="25" t="s">
        <v>170</v>
      </c>
      <c r="M115" s="18"/>
    </row>
    <row r="116" spans="2:63" s="1" customFormat="1" ht="16.5" customHeight="1">
      <c r="B116" s="30"/>
      <c r="E116" s="234" t="s">
        <v>171</v>
      </c>
      <c r="F116" s="236"/>
      <c r="G116" s="236"/>
      <c r="H116" s="236"/>
      <c r="M116" s="30"/>
    </row>
    <row r="117" spans="2:63" s="1" customFormat="1" ht="12" customHeight="1">
      <c r="B117" s="30"/>
      <c r="C117" s="25" t="s">
        <v>172</v>
      </c>
      <c r="M117" s="30"/>
    </row>
    <row r="118" spans="2:63" s="1" customFormat="1" ht="16.5" customHeight="1">
      <c r="B118" s="30"/>
      <c r="E118" s="195" t="str">
        <f>E11</f>
        <v>2022_4.18 - Rekonstrukce vodovodu</v>
      </c>
      <c r="F118" s="236"/>
      <c r="G118" s="236"/>
      <c r="H118" s="236"/>
      <c r="M118" s="30"/>
    </row>
    <row r="119" spans="2:63" s="1" customFormat="1" ht="6.95" customHeight="1">
      <c r="B119" s="30"/>
      <c r="M119" s="30"/>
    </row>
    <row r="120" spans="2:63" s="1" customFormat="1" ht="12" customHeight="1">
      <c r="B120" s="30"/>
      <c r="C120" s="25" t="s">
        <v>21</v>
      </c>
      <c r="F120" s="23" t="str">
        <f>F14</f>
        <v>Česká Lípa</v>
      </c>
      <c r="I120" s="25" t="s">
        <v>23</v>
      </c>
      <c r="J120" s="50" t="str">
        <f>IF(J14="","",J14)</f>
        <v>2. 4. 2025</v>
      </c>
      <c r="M120" s="30"/>
    </row>
    <row r="121" spans="2:63" s="1" customFormat="1" ht="6.95" customHeight="1">
      <c r="B121" s="30"/>
      <c r="M121" s="30"/>
    </row>
    <row r="122" spans="2:63" s="1" customFormat="1" ht="25.7" customHeight="1">
      <c r="B122" s="30"/>
      <c r="C122" s="25" t="s">
        <v>25</v>
      </c>
      <c r="F122" s="23" t="str">
        <f>E17</f>
        <v>Město Česká Lípa</v>
      </c>
      <c r="I122" s="25" t="s">
        <v>32</v>
      </c>
      <c r="J122" s="28" t="str">
        <f>E23</f>
        <v>Vodohospodářský rozvoj a výstavba a.s.</v>
      </c>
      <c r="M122" s="30"/>
    </row>
    <row r="123" spans="2:63" s="1" customFormat="1" ht="15.2" customHeight="1">
      <c r="B123" s="30"/>
      <c r="C123" s="25" t="s">
        <v>30</v>
      </c>
      <c r="F123" s="23" t="str">
        <f>IF(E20="","",E20)</f>
        <v>Vyplň údaj</v>
      </c>
      <c r="I123" s="25" t="s">
        <v>35</v>
      </c>
      <c r="J123" s="28" t="str">
        <f>E26</f>
        <v>Dvořák</v>
      </c>
      <c r="M123" s="30"/>
    </row>
    <row r="124" spans="2:63" s="1" customFormat="1" ht="10.35" customHeight="1">
      <c r="B124" s="30"/>
      <c r="M124" s="30"/>
    </row>
    <row r="125" spans="2:63" s="10" customFormat="1" ht="29.25" customHeight="1">
      <c r="B125" s="119"/>
      <c r="C125" s="120" t="s">
        <v>200</v>
      </c>
      <c r="D125" s="121" t="s">
        <v>63</v>
      </c>
      <c r="E125" s="121" t="s">
        <v>59</v>
      </c>
      <c r="F125" s="121" t="s">
        <v>60</v>
      </c>
      <c r="G125" s="121" t="s">
        <v>201</v>
      </c>
      <c r="H125" s="121" t="s">
        <v>202</v>
      </c>
      <c r="I125" s="121" t="s">
        <v>203</v>
      </c>
      <c r="J125" s="121" t="s">
        <v>204</v>
      </c>
      <c r="K125" s="122" t="s">
        <v>190</v>
      </c>
      <c r="L125" s="123" t="s">
        <v>205</v>
      </c>
      <c r="M125" s="119"/>
      <c r="N125" s="57" t="s">
        <v>1</v>
      </c>
      <c r="O125" s="58" t="s">
        <v>42</v>
      </c>
      <c r="P125" s="58" t="s">
        <v>206</v>
      </c>
      <c r="Q125" s="58" t="s">
        <v>207</v>
      </c>
      <c r="R125" s="58" t="s">
        <v>208</v>
      </c>
      <c r="S125" s="58" t="s">
        <v>209</v>
      </c>
      <c r="T125" s="58" t="s">
        <v>210</v>
      </c>
      <c r="U125" s="58" t="s">
        <v>211</v>
      </c>
      <c r="V125" s="58" t="s">
        <v>212</v>
      </c>
      <c r="W125" s="58" t="s">
        <v>213</v>
      </c>
      <c r="X125" s="59" t="s">
        <v>214</v>
      </c>
    </row>
    <row r="126" spans="2:63" s="1" customFormat="1" ht="22.9" customHeight="1">
      <c r="B126" s="30"/>
      <c r="C126" s="62" t="s">
        <v>215</v>
      </c>
      <c r="K126" s="124">
        <f>BK126</f>
        <v>0</v>
      </c>
      <c r="M126" s="30"/>
      <c r="N126" s="60"/>
      <c r="O126" s="51"/>
      <c r="P126" s="51"/>
      <c r="Q126" s="125">
        <f>Q127</f>
        <v>0</v>
      </c>
      <c r="R126" s="125">
        <f>R127</f>
        <v>0</v>
      </c>
      <c r="S126" s="51"/>
      <c r="T126" s="126">
        <f>T127</f>
        <v>0</v>
      </c>
      <c r="U126" s="51"/>
      <c r="V126" s="126">
        <f>V127</f>
        <v>269.35194915000005</v>
      </c>
      <c r="W126" s="51"/>
      <c r="X126" s="127">
        <f>X127</f>
        <v>46.425109999999997</v>
      </c>
      <c r="AT126" s="15" t="s">
        <v>79</v>
      </c>
      <c r="AU126" s="15" t="s">
        <v>192</v>
      </c>
      <c r="BK126" s="128">
        <f>BK127</f>
        <v>0</v>
      </c>
    </row>
    <row r="127" spans="2:63" s="11" customFormat="1" ht="25.9" customHeight="1">
      <c r="B127" s="129"/>
      <c r="D127" s="130" t="s">
        <v>79</v>
      </c>
      <c r="E127" s="131" t="s">
        <v>348</v>
      </c>
      <c r="F127" s="131" t="s">
        <v>349</v>
      </c>
      <c r="I127" s="132"/>
      <c r="J127" s="132"/>
      <c r="K127" s="133">
        <f>BK127</f>
        <v>0</v>
      </c>
      <c r="M127" s="129"/>
      <c r="N127" s="134"/>
      <c r="Q127" s="135">
        <f>Q128+Q230+Q234+Q257+Q472</f>
        <v>0</v>
      </c>
      <c r="R127" s="135">
        <f>R128+R230+R234+R257+R472</f>
        <v>0</v>
      </c>
      <c r="T127" s="136">
        <f>T128+T230+T234+T257+T472</f>
        <v>0</v>
      </c>
      <c r="V127" s="136">
        <f>V128+V230+V234+V257+V472</f>
        <v>269.35194915000005</v>
      </c>
      <c r="X127" s="137">
        <f>X128+X230+X234+X257+X472</f>
        <v>46.425109999999997</v>
      </c>
      <c r="AR127" s="130" t="s">
        <v>87</v>
      </c>
      <c r="AT127" s="138" t="s">
        <v>79</v>
      </c>
      <c r="AU127" s="138" t="s">
        <v>80</v>
      </c>
      <c r="AY127" s="130" t="s">
        <v>219</v>
      </c>
      <c r="BK127" s="139">
        <f>BK128+BK230+BK234+BK257+BK472</f>
        <v>0</v>
      </c>
    </row>
    <row r="128" spans="2:63" s="11" customFormat="1" ht="22.9" customHeight="1">
      <c r="B128" s="129"/>
      <c r="D128" s="130" t="s">
        <v>79</v>
      </c>
      <c r="E128" s="140" t="s">
        <v>87</v>
      </c>
      <c r="F128" s="140" t="s">
        <v>350</v>
      </c>
      <c r="I128" s="132"/>
      <c r="J128" s="132"/>
      <c r="K128" s="141">
        <f>BK128</f>
        <v>0</v>
      </c>
      <c r="M128" s="129"/>
      <c r="N128" s="134"/>
      <c r="Q128" s="135">
        <f>SUM(Q129:Q229)</f>
        <v>0</v>
      </c>
      <c r="R128" s="135">
        <f>SUM(R129:R229)</f>
        <v>0</v>
      </c>
      <c r="T128" s="136">
        <f>SUM(T129:T229)</f>
        <v>0</v>
      </c>
      <c r="V128" s="136">
        <f>SUM(V129:V229)</f>
        <v>210.748985</v>
      </c>
      <c r="X128" s="137">
        <f>SUM(X129:X229)</f>
        <v>46.423899999999996</v>
      </c>
      <c r="AR128" s="130" t="s">
        <v>87</v>
      </c>
      <c r="AT128" s="138" t="s">
        <v>79</v>
      </c>
      <c r="AU128" s="138" t="s">
        <v>87</v>
      </c>
      <c r="AY128" s="130" t="s">
        <v>219</v>
      </c>
      <c r="BK128" s="139">
        <f>SUM(BK129:BK229)</f>
        <v>0</v>
      </c>
    </row>
    <row r="129" spans="2:65" s="1" customFormat="1" ht="24.2" customHeight="1">
      <c r="B129" s="30"/>
      <c r="C129" s="142" t="s">
        <v>87</v>
      </c>
      <c r="D129" s="142" t="s">
        <v>220</v>
      </c>
      <c r="E129" s="143" t="s">
        <v>351</v>
      </c>
      <c r="F129" s="144" t="s">
        <v>352</v>
      </c>
      <c r="G129" s="145" t="s">
        <v>353</v>
      </c>
      <c r="H129" s="146">
        <v>152.80000000000001</v>
      </c>
      <c r="I129" s="147"/>
      <c r="J129" s="147"/>
      <c r="K129" s="148">
        <f>ROUND(P129*H129,2)</f>
        <v>0</v>
      </c>
      <c r="L129" s="149"/>
      <c r="M129" s="30"/>
      <c r="N129" s="150" t="s">
        <v>1</v>
      </c>
      <c r="O129" s="151" t="s">
        <v>43</v>
      </c>
      <c r="P129" s="152">
        <f>I129+J129</f>
        <v>0</v>
      </c>
      <c r="Q129" s="152">
        <f>ROUND(I129*H129,2)</f>
        <v>0</v>
      </c>
      <c r="R129" s="152">
        <f>ROUND(J129*H129,2)</f>
        <v>0</v>
      </c>
      <c r="T129" s="153">
        <f>S129*H129</f>
        <v>0</v>
      </c>
      <c r="U129" s="153">
        <v>0</v>
      </c>
      <c r="V129" s="153">
        <f>U129*H129</f>
        <v>0</v>
      </c>
      <c r="W129" s="153">
        <v>0.28999999999999998</v>
      </c>
      <c r="X129" s="154">
        <f>W129*H129</f>
        <v>44.311999999999998</v>
      </c>
      <c r="AR129" s="155" t="s">
        <v>158</v>
      </c>
      <c r="AT129" s="155" t="s">
        <v>220</v>
      </c>
      <c r="AU129" s="155" t="s">
        <v>93</v>
      </c>
      <c r="AY129" s="15" t="s">
        <v>219</v>
      </c>
      <c r="BE129" s="156">
        <f>IF(O129="základní",K129,0)</f>
        <v>0</v>
      </c>
      <c r="BF129" s="156">
        <f>IF(O129="snížená",K129,0)</f>
        <v>0</v>
      </c>
      <c r="BG129" s="156">
        <f>IF(O129="zákl. přenesená",K129,0)</f>
        <v>0</v>
      </c>
      <c r="BH129" s="156">
        <f>IF(O129="sníž. přenesená",K129,0)</f>
        <v>0</v>
      </c>
      <c r="BI129" s="156">
        <f>IF(O129="nulová",K129,0)</f>
        <v>0</v>
      </c>
      <c r="BJ129" s="15" t="s">
        <v>87</v>
      </c>
      <c r="BK129" s="156">
        <f>ROUND(P129*H129,2)</f>
        <v>0</v>
      </c>
      <c r="BL129" s="15" t="s">
        <v>158</v>
      </c>
      <c r="BM129" s="155" t="s">
        <v>3917</v>
      </c>
    </row>
    <row r="130" spans="2:65" s="1" customFormat="1" ht="39">
      <c r="B130" s="30"/>
      <c r="D130" s="157" t="s">
        <v>226</v>
      </c>
      <c r="F130" s="158" t="s">
        <v>355</v>
      </c>
      <c r="I130" s="159"/>
      <c r="J130" s="159"/>
      <c r="M130" s="30"/>
      <c r="N130" s="160"/>
      <c r="X130" s="54"/>
      <c r="AT130" s="15" t="s">
        <v>226</v>
      </c>
      <c r="AU130" s="15" t="s">
        <v>93</v>
      </c>
    </row>
    <row r="131" spans="2:65" s="12" customFormat="1" ht="11.25">
      <c r="B131" s="161"/>
      <c r="D131" s="157" t="s">
        <v>303</v>
      </c>
      <c r="E131" s="162" t="s">
        <v>1</v>
      </c>
      <c r="F131" s="163" t="s">
        <v>3918</v>
      </c>
      <c r="H131" s="164">
        <v>152.80000000000001</v>
      </c>
      <c r="I131" s="165"/>
      <c r="J131" s="165"/>
      <c r="M131" s="161"/>
      <c r="N131" s="166"/>
      <c r="X131" s="167"/>
      <c r="AT131" s="162" t="s">
        <v>303</v>
      </c>
      <c r="AU131" s="162" t="s">
        <v>93</v>
      </c>
      <c r="AV131" s="12" t="s">
        <v>93</v>
      </c>
      <c r="AW131" s="12" t="s">
        <v>5</v>
      </c>
      <c r="AX131" s="12" t="s">
        <v>87</v>
      </c>
      <c r="AY131" s="162" t="s">
        <v>219</v>
      </c>
    </row>
    <row r="132" spans="2:65" s="1" customFormat="1" ht="24.2" customHeight="1">
      <c r="B132" s="30"/>
      <c r="C132" s="142" t="s">
        <v>93</v>
      </c>
      <c r="D132" s="142" t="s">
        <v>220</v>
      </c>
      <c r="E132" s="143" t="s">
        <v>357</v>
      </c>
      <c r="F132" s="144" t="s">
        <v>358</v>
      </c>
      <c r="G132" s="145" t="s">
        <v>353</v>
      </c>
      <c r="H132" s="146">
        <v>4.9000000000000004</v>
      </c>
      <c r="I132" s="147"/>
      <c r="J132" s="147"/>
      <c r="K132" s="148">
        <f>ROUND(P132*H132,2)</f>
        <v>0</v>
      </c>
      <c r="L132" s="149"/>
      <c r="M132" s="30"/>
      <c r="N132" s="150" t="s">
        <v>1</v>
      </c>
      <c r="O132" s="151" t="s">
        <v>43</v>
      </c>
      <c r="P132" s="152">
        <f>I132+J132</f>
        <v>0</v>
      </c>
      <c r="Q132" s="152">
        <f>ROUND(I132*H132,2)</f>
        <v>0</v>
      </c>
      <c r="R132" s="152">
        <f>ROUND(J132*H132,2)</f>
        <v>0</v>
      </c>
      <c r="T132" s="153">
        <f>S132*H132</f>
        <v>0</v>
      </c>
      <c r="U132" s="153">
        <v>0</v>
      </c>
      <c r="V132" s="153">
        <f>U132*H132</f>
        <v>0</v>
      </c>
      <c r="W132" s="153">
        <v>0.316</v>
      </c>
      <c r="X132" s="154">
        <f>W132*H132</f>
        <v>1.5484000000000002</v>
      </c>
      <c r="AR132" s="155" t="s">
        <v>158</v>
      </c>
      <c r="AT132" s="155" t="s">
        <v>220</v>
      </c>
      <c r="AU132" s="155" t="s">
        <v>93</v>
      </c>
      <c r="AY132" s="15" t="s">
        <v>219</v>
      </c>
      <c r="BE132" s="156">
        <f>IF(O132="základní",K132,0)</f>
        <v>0</v>
      </c>
      <c r="BF132" s="156">
        <f>IF(O132="snížená",K132,0)</f>
        <v>0</v>
      </c>
      <c r="BG132" s="156">
        <f>IF(O132="zákl. přenesená",K132,0)</f>
        <v>0</v>
      </c>
      <c r="BH132" s="156">
        <f>IF(O132="sníž. přenesená",K132,0)</f>
        <v>0</v>
      </c>
      <c r="BI132" s="156">
        <f>IF(O132="nulová",K132,0)</f>
        <v>0</v>
      </c>
      <c r="BJ132" s="15" t="s">
        <v>87</v>
      </c>
      <c r="BK132" s="156">
        <f>ROUND(P132*H132,2)</f>
        <v>0</v>
      </c>
      <c r="BL132" s="15" t="s">
        <v>158</v>
      </c>
      <c r="BM132" s="155" t="s">
        <v>3919</v>
      </c>
    </row>
    <row r="133" spans="2:65" s="1" customFormat="1" ht="39">
      <c r="B133" s="30"/>
      <c r="D133" s="157" t="s">
        <v>226</v>
      </c>
      <c r="F133" s="158" t="s">
        <v>360</v>
      </c>
      <c r="I133" s="159"/>
      <c r="J133" s="159"/>
      <c r="M133" s="30"/>
      <c r="N133" s="160"/>
      <c r="X133" s="54"/>
      <c r="AT133" s="15" t="s">
        <v>226</v>
      </c>
      <c r="AU133" s="15" t="s">
        <v>93</v>
      </c>
    </row>
    <row r="134" spans="2:65" s="12" customFormat="1" ht="11.25">
      <c r="B134" s="161"/>
      <c r="D134" s="157" t="s">
        <v>303</v>
      </c>
      <c r="E134" s="162" t="s">
        <v>1</v>
      </c>
      <c r="F134" s="163" t="s">
        <v>3920</v>
      </c>
      <c r="H134" s="164">
        <v>4.9000000000000004</v>
      </c>
      <c r="I134" s="165"/>
      <c r="J134" s="165"/>
      <c r="M134" s="161"/>
      <c r="N134" s="166"/>
      <c r="X134" s="167"/>
      <c r="AT134" s="162" t="s">
        <v>303</v>
      </c>
      <c r="AU134" s="162" t="s">
        <v>93</v>
      </c>
      <c r="AV134" s="12" t="s">
        <v>93</v>
      </c>
      <c r="AW134" s="12" t="s">
        <v>5</v>
      </c>
      <c r="AX134" s="12" t="s">
        <v>80</v>
      </c>
      <c r="AY134" s="162" t="s">
        <v>219</v>
      </c>
    </row>
    <row r="135" spans="2:65" s="13" customFormat="1" ht="11.25">
      <c r="B135" s="171"/>
      <c r="D135" s="157" t="s">
        <v>303</v>
      </c>
      <c r="E135" s="172" t="s">
        <v>1</v>
      </c>
      <c r="F135" s="173" t="s">
        <v>362</v>
      </c>
      <c r="H135" s="174">
        <v>4.9000000000000004</v>
      </c>
      <c r="I135" s="175"/>
      <c r="J135" s="175"/>
      <c r="M135" s="171"/>
      <c r="N135" s="176"/>
      <c r="X135" s="177"/>
      <c r="AT135" s="172" t="s">
        <v>303</v>
      </c>
      <c r="AU135" s="172" t="s">
        <v>93</v>
      </c>
      <c r="AV135" s="13" t="s">
        <v>158</v>
      </c>
      <c r="AW135" s="13" t="s">
        <v>4</v>
      </c>
      <c r="AX135" s="13" t="s">
        <v>87</v>
      </c>
      <c r="AY135" s="172" t="s">
        <v>219</v>
      </c>
    </row>
    <row r="136" spans="2:65" s="1" customFormat="1" ht="24.2" customHeight="1">
      <c r="B136" s="30"/>
      <c r="C136" s="142" t="s">
        <v>150</v>
      </c>
      <c r="D136" s="142" t="s">
        <v>220</v>
      </c>
      <c r="E136" s="143" t="s">
        <v>363</v>
      </c>
      <c r="F136" s="144" t="s">
        <v>364</v>
      </c>
      <c r="G136" s="145" t="s">
        <v>353</v>
      </c>
      <c r="H136" s="146">
        <v>4.9000000000000004</v>
      </c>
      <c r="I136" s="147"/>
      <c r="J136" s="147"/>
      <c r="K136" s="148">
        <f>ROUND(P136*H136,2)</f>
        <v>0</v>
      </c>
      <c r="L136" s="149"/>
      <c r="M136" s="30"/>
      <c r="N136" s="150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1.0000000000000001E-5</v>
      </c>
      <c r="V136" s="153">
        <f>U136*H136</f>
        <v>4.9000000000000005E-5</v>
      </c>
      <c r="W136" s="153">
        <v>0.115</v>
      </c>
      <c r="X136" s="154">
        <f>W136*H136</f>
        <v>0.56350000000000011</v>
      </c>
      <c r="AR136" s="155" t="s">
        <v>158</v>
      </c>
      <c r="AT136" s="155" t="s">
        <v>220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158</v>
      </c>
      <c r="BM136" s="155" t="s">
        <v>3921</v>
      </c>
    </row>
    <row r="137" spans="2:65" s="1" customFormat="1" ht="29.25">
      <c r="B137" s="30"/>
      <c r="D137" s="157" t="s">
        <v>226</v>
      </c>
      <c r="F137" s="158" t="s">
        <v>366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2" customFormat="1" ht="11.25">
      <c r="B138" s="161"/>
      <c r="D138" s="157" t="s">
        <v>303</v>
      </c>
      <c r="E138" s="162" t="s">
        <v>1</v>
      </c>
      <c r="F138" s="163" t="s">
        <v>3922</v>
      </c>
      <c r="H138" s="164">
        <v>4.9000000000000004</v>
      </c>
      <c r="I138" s="165"/>
      <c r="J138" s="165"/>
      <c r="M138" s="161"/>
      <c r="N138" s="166"/>
      <c r="X138" s="167"/>
      <c r="AT138" s="162" t="s">
        <v>303</v>
      </c>
      <c r="AU138" s="162" t="s">
        <v>93</v>
      </c>
      <c r="AV138" s="12" t="s">
        <v>93</v>
      </c>
      <c r="AW138" s="12" t="s">
        <v>5</v>
      </c>
      <c r="AX138" s="12" t="s">
        <v>87</v>
      </c>
      <c r="AY138" s="162" t="s">
        <v>219</v>
      </c>
    </row>
    <row r="139" spans="2:65" s="1" customFormat="1" ht="24.2" customHeight="1">
      <c r="B139" s="30"/>
      <c r="C139" s="142" t="s">
        <v>158</v>
      </c>
      <c r="D139" s="142" t="s">
        <v>220</v>
      </c>
      <c r="E139" s="143" t="s">
        <v>386</v>
      </c>
      <c r="F139" s="144" t="s">
        <v>387</v>
      </c>
      <c r="G139" s="145" t="s">
        <v>370</v>
      </c>
      <c r="H139" s="146">
        <v>30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8.6800000000000002E-3</v>
      </c>
      <c r="V139" s="153">
        <f>U139*H139</f>
        <v>0.26040000000000002</v>
      </c>
      <c r="W139" s="153">
        <v>0</v>
      </c>
      <c r="X139" s="154">
        <f>W139*H139</f>
        <v>0</v>
      </c>
      <c r="AR139" s="155" t="s">
        <v>158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158</v>
      </c>
      <c r="BM139" s="155" t="s">
        <v>3923</v>
      </c>
    </row>
    <row r="140" spans="2:65" s="1" customFormat="1" ht="58.5">
      <c r="B140" s="30"/>
      <c r="D140" s="157" t="s">
        <v>226</v>
      </c>
      <c r="F140" s="158" t="s">
        <v>389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385</v>
      </c>
      <c r="H141" s="164">
        <v>30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16.5" customHeight="1">
      <c r="B142" s="30"/>
      <c r="C142" s="178" t="s">
        <v>218</v>
      </c>
      <c r="D142" s="178" t="s">
        <v>460</v>
      </c>
      <c r="E142" s="179" t="s">
        <v>588</v>
      </c>
      <c r="F142" s="180" t="s">
        <v>589</v>
      </c>
      <c r="G142" s="181" t="s">
        <v>565</v>
      </c>
      <c r="H142" s="182">
        <v>208.93600000000001</v>
      </c>
      <c r="I142" s="183"/>
      <c r="J142" s="184"/>
      <c r="K142" s="185">
        <f>ROUND(P142*H142,2)</f>
        <v>0</v>
      </c>
      <c r="L142" s="184"/>
      <c r="M142" s="186"/>
      <c r="N142" s="187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1</v>
      </c>
      <c r="V142" s="153">
        <f>U142*H142</f>
        <v>208.93600000000001</v>
      </c>
      <c r="W142" s="153">
        <v>0</v>
      </c>
      <c r="X142" s="154">
        <f>W142*H142</f>
        <v>0</v>
      </c>
      <c r="AR142" s="155" t="s">
        <v>254</v>
      </c>
      <c r="AT142" s="155" t="s">
        <v>460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3924</v>
      </c>
    </row>
    <row r="143" spans="2:65" s="1" customFormat="1" ht="11.25">
      <c r="B143" s="30"/>
      <c r="D143" s="157" t="s">
        <v>226</v>
      </c>
      <c r="F143" s="158" t="s">
        <v>589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33.75">
      <c r="B144" s="161"/>
      <c r="D144" s="157" t="s">
        <v>303</v>
      </c>
      <c r="E144" s="162" t="s">
        <v>1</v>
      </c>
      <c r="F144" s="163" t="s">
        <v>3925</v>
      </c>
      <c r="H144" s="164">
        <v>-5.6843671199999992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80</v>
      </c>
      <c r="AY144" s="162" t="s">
        <v>219</v>
      </c>
    </row>
    <row r="145" spans="2:65" s="12" customFormat="1" ht="11.25">
      <c r="B145" s="161"/>
      <c r="D145" s="157" t="s">
        <v>303</v>
      </c>
      <c r="E145" s="162" t="s">
        <v>1</v>
      </c>
      <c r="F145" s="163" t="s">
        <v>3926</v>
      </c>
      <c r="H145" s="164">
        <v>137.22</v>
      </c>
      <c r="I145" s="165"/>
      <c r="J145" s="165"/>
      <c r="M145" s="161"/>
      <c r="N145" s="166"/>
      <c r="X145" s="167"/>
      <c r="AT145" s="162" t="s">
        <v>303</v>
      </c>
      <c r="AU145" s="162" t="s">
        <v>93</v>
      </c>
      <c r="AV145" s="12" t="s">
        <v>93</v>
      </c>
      <c r="AW145" s="12" t="s">
        <v>5</v>
      </c>
      <c r="AX145" s="12" t="s">
        <v>80</v>
      </c>
      <c r="AY145" s="162" t="s">
        <v>219</v>
      </c>
    </row>
    <row r="146" spans="2:65" s="12" customFormat="1" ht="11.25">
      <c r="B146" s="161"/>
      <c r="D146" s="157" t="s">
        <v>303</v>
      </c>
      <c r="E146" s="162" t="s">
        <v>1</v>
      </c>
      <c r="F146" s="163" t="s">
        <v>3927</v>
      </c>
      <c r="H146" s="164">
        <v>77.399999999999991</v>
      </c>
      <c r="I146" s="165"/>
      <c r="J146" s="165"/>
      <c r="M146" s="161"/>
      <c r="N146" s="166"/>
      <c r="X146" s="167"/>
      <c r="AT146" s="162" t="s">
        <v>303</v>
      </c>
      <c r="AU146" s="162" t="s">
        <v>93</v>
      </c>
      <c r="AV146" s="12" t="s">
        <v>93</v>
      </c>
      <c r="AW146" s="12" t="s">
        <v>5</v>
      </c>
      <c r="AX146" s="12" t="s">
        <v>80</v>
      </c>
      <c r="AY146" s="162" t="s">
        <v>219</v>
      </c>
    </row>
    <row r="147" spans="2:65" s="13" customFormat="1" ht="11.25">
      <c r="B147" s="171"/>
      <c r="D147" s="157" t="s">
        <v>303</v>
      </c>
      <c r="E147" s="172" t="s">
        <v>1</v>
      </c>
      <c r="F147" s="173" t="s">
        <v>362</v>
      </c>
      <c r="H147" s="174">
        <v>208.93563288000001</v>
      </c>
      <c r="I147" s="175"/>
      <c r="J147" s="175"/>
      <c r="M147" s="171"/>
      <c r="N147" s="176"/>
      <c r="X147" s="177"/>
      <c r="AT147" s="172" t="s">
        <v>303</v>
      </c>
      <c r="AU147" s="172" t="s">
        <v>93</v>
      </c>
      <c r="AV147" s="13" t="s">
        <v>158</v>
      </c>
      <c r="AW147" s="13" t="s">
        <v>4</v>
      </c>
      <c r="AX147" s="13" t="s">
        <v>87</v>
      </c>
      <c r="AY147" s="172" t="s">
        <v>219</v>
      </c>
    </row>
    <row r="148" spans="2:65" s="1" customFormat="1" ht="24.2" customHeight="1">
      <c r="B148" s="30"/>
      <c r="C148" s="142" t="s">
        <v>244</v>
      </c>
      <c r="D148" s="142" t="s">
        <v>220</v>
      </c>
      <c r="E148" s="143" t="s">
        <v>391</v>
      </c>
      <c r="F148" s="144" t="s">
        <v>392</v>
      </c>
      <c r="G148" s="145" t="s">
        <v>370</v>
      </c>
      <c r="H148" s="146">
        <v>30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3.6900000000000002E-2</v>
      </c>
      <c r="V148" s="153">
        <f>U148*H148</f>
        <v>1.107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3928</v>
      </c>
    </row>
    <row r="149" spans="2:65" s="1" customFormat="1" ht="58.5">
      <c r="B149" s="30"/>
      <c r="D149" s="157" t="s">
        <v>226</v>
      </c>
      <c r="F149" s="158" t="s">
        <v>394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385</v>
      </c>
      <c r="H150" s="164">
        <v>30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249</v>
      </c>
      <c r="D151" s="142" t="s">
        <v>220</v>
      </c>
      <c r="E151" s="143" t="s">
        <v>396</v>
      </c>
      <c r="F151" s="144" t="s">
        <v>397</v>
      </c>
      <c r="G151" s="145" t="s">
        <v>398</v>
      </c>
      <c r="H151" s="146">
        <v>75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0</v>
      </c>
      <c r="V151" s="153">
        <f>U151*H151</f>
        <v>0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3929</v>
      </c>
    </row>
    <row r="152" spans="2:65" s="1" customFormat="1" ht="19.5">
      <c r="B152" s="30"/>
      <c r="D152" s="157" t="s">
        <v>226</v>
      </c>
      <c r="F152" s="158" t="s">
        <v>400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3930</v>
      </c>
      <c r="H153" s="164">
        <v>75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33" customHeight="1">
      <c r="B154" s="30"/>
      <c r="C154" s="142" t="s">
        <v>254</v>
      </c>
      <c r="D154" s="142" t="s">
        <v>220</v>
      </c>
      <c r="E154" s="143" t="s">
        <v>1168</v>
      </c>
      <c r="F154" s="144" t="s">
        <v>1169</v>
      </c>
      <c r="G154" s="145" t="s">
        <v>398</v>
      </c>
      <c r="H154" s="146">
        <v>91.385999999999996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3931</v>
      </c>
    </row>
    <row r="155" spans="2:65" s="1" customFormat="1" ht="29.25">
      <c r="B155" s="30"/>
      <c r="D155" s="157" t="s">
        <v>226</v>
      </c>
      <c r="F155" s="158" t="s">
        <v>1171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22.5">
      <c r="B156" s="161"/>
      <c r="D156" s="157" t="s">
        <v>303</v>
      </c>
      <c r="E156" s="162" t="s">
        <v>1</v>
      </c>
      <c r="F156" s="163" t="s">
        <v>3932</v>
      </c>
      <c r="H156" s="164">
        <v>103.904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80</v>
      </c>
      <c r="AY156" s="162" t="s">
        <v>219</v>
      </c>
    </row>
    <row r="157" spans="2:65" s="12" customFormat="1" ht="33.75">
      <c r="B157" s="161"/>
      <c r="D157" s="157" t="s">
        <v>303</v>
      </c>
      <c r="E157" s="162" t="s">
        <v>1</v>
      </c>
      <c r="F157" s="163" t="s">
        <v>3933</v>
      </c>
      <c r="H157" s="164">
        <v>-12.518000000000001</v>
      </c>
      <c r="I157" s="165"/>
      <c r="J157" s="165"/>
      <c r="M157" s="161"/>
      <c r="N157" s="166"/>
      <c r="X157" s="167"/>
      <c r="AT157" s="162" t="s">
        <v>303</v>
      </c>
      <c r="AU157" s="162" t="s">
        <v>93</v>
      </c>
      <c r="AV157" s="12" t="s">
        <v>93</v>
      </c>
      <c r="AW157" s="12" t="s">
        <v>5</v>
      </c>
      <c r="AX157" s="12" t="s">
        <v>80</v>
      </c>
      <c r="AY157" s="162" t="s">
        <v>219</v>
      </c>
    </row>
    <row r="158" spans="2:65" s="13" customFormat="1" ht="11.25">
      <c r="B158" s="171"/>
      <c r="D158" s="157" t="s">
        <v>303</v>
      </c>
      <c r="E158" s="172" t="s">
        <v>1</v>
      </c>
      <c r="F158" s="173" t="s">
        <v>362</v>
      </c>
      <c r="H158" s="174">
        <v>91.385999999999996</v>
      </c>
      <c r="I158" s="175"/>
      <c r="J158" s="175"/>
      <c r="M158" s="171"/>
      <c r="N158" s="176"/>
      <c r="X158" s="177"/>
      <c r="AT158" s="172" t="s">
        <v>303</v>
      </c>
      <c r="AU158" s="172" t="s">
        <v>93</v>
      </c>
      <c r="AV158" s="13" t="s">
        <v>158</v>
      </c>
      <c r="AW158" s="13" t="s">
        <v>4</v>
      </c>
      <c r="AX158" s="13" t="s">
        <v>87</v>
      </c>
      <c r="AY158" s="172" t="s">
        <v>219</v>
      </c>
    </row>
    <row r="159" spans="2:65" s="1" customFormat="1" ht="33" customHeight="1">
      <c r="B159" s="30"/>
      <c r="C159" s="142" t="s">
        <v>260</v>
      </c>
      <c r="D159" s="142" t="s">
        <v>220</v>
      </c>
      <c r="E159" s="143" t="s">
        <v>1175</v>
      </c>
      <c r="F159" s="144" t="s">
        <v>1176</v>
      </c>
      <c r="G159" s="145" t="s">
        <v>398</v>
      </c>
      <c r="H159" s="146">
        <v>114.232</v>
      </c>
      <c r="I159" s="147"/>
      <c r="J159" s="147"/>
      <c r="K159" s="148">
        <f>ROUND(P159*H159,2)</f>
        <v>0</v>
      </c>
      <c r="L159" s="149"/>
      <c r="M159" s="30"/>
      <c r="N159" s="150" t="s">
        <v>1</v>
      </c>
      <c r="O159" s="151" t="s">
        <v>43</v>
      </c>
      <c r="P159" s="152">
        <f>I159+J159</f>
        <v>0</v>
      </c>
      <c r="Q159" s="152">
        <f>ROUND(I159*H159,2)</f>
        <v>0</v>
      </c>
      <c r="R159" s="152">
        <f>ROUND(J159*H159,2)</f>
        <v>0</v>
      </c>
      <c r="T159" s="153">
        <f>S159*H159</f>
        <v>0</v>
      </c>
      <c r="U159" s="153">
        <v>0</v>
      </c>
      <c r="V159" s="153">
        <f>U159*H159</f>
        <v>0</v>
      </c>
      <c r="W159" s="153">
        <v>0</v>
      </c>
      <c r="X159" s="154">
        <f>W159*H159</f>
        <v>0</v>
      </c>
      <c r="AR159" s="155" t="s">
        <v>158</v>
      </c>
      <c r="AT159" s="155" t="s">
        <v>220</v>
      </c>
      <c r="AU159" s="155" t="s">
        <v>93</v>
      </c>
      <c r="AY159" s="15" t="s">
        <v>219</v>
      </c>
      <c r="BE159" s="156">
        <f>IF(O159="základní",K159,0)</f>
        <v>0</v>
      </c>
      <c r="BF159" s="156">
        <f>IF(O159="snížená",K159,0)</f>
        <v>0</v>
      </c>
      <c r="BG159" s="156">
        <f>IF(O159="zákl. přenesená",K159,0)</f>
        <v>0</v>
      </c>
      <c r="BH159" s="156">
        <f>IF(O159="sníž. přenesená",K159,0)</f>
        <v>0</v>
      </c>
      <c r="BI159" s="156">
        <f>IF(O159="nulová",K159,0)</f>
        <v>0</v>
      </c>
      <c r="BJ159" s="15" t="s">
        <v>87</v>
      </c>
      <c r="BK159" s="156">
        <f>ROUND(P159*H159,2)</f>
        <v>0</v>
      </c>
      <c r="BL159" s="15" t="s">
        <v>158</v>
      </c>
      <c r="BM159" s="155" t="s">
        <v>3934</v>
      </c>
    </row>
    <row r="160" spans="2:65" s="1" customFormat="1" ht="29.25">
      <c r="B160" s="30"/>
      <c r="D160" s="157" t="s">
        <v>226</v>
      </c>
      <c r="F160" s="158" t="s">
        <v>1178</v>
      </c>
      <c r="I160" s="159"/>
      <c r="J160" s="159"/>
      <c r="M160" s="30"/>
      <c r="N160" s="160"/>
      <c r="X160" s="54"/>
      <c r="AT160" s="15" t="s">
        <v>226</v>
      </c>
      <c r="AU160" s="15" t="s">
        <v>93</v>
      </c>
    </row>
    <row r="161" spans="2:65" s="1" customFormat="1" ht="33" customHeight="1">
      <c r="B161" s="30"/>
      <c r="C161" s="142" t="s">
        <v>265</v>
      </c>
      <c r="D161" s="142" t="s">
        <v>220</v>
      </c>
      <c r="E161" s="143" t="s">
        <v>444</v>
      </c>
      <c r="F161" s="144" t="s">
        <v>445</v>
      </c>
      <c r="G161" s="145" t="s">
        <v>398</v>
      </c>
      <c r="H161" s="146">
        <v>11.423</v>
      </c>
      <c r="I161" s="147"/>
      <c r="J161" s="147"/>
      <c r="K161" s="148">
        <f>ROUND(P161*H161,2)</f>
        <v>0</v>
      </c>
      <c r="L161" s="149"/>
      <c r="M161" s="30"/>
      <c r="N161" s="150" t="s">
        <v>1</v>
      </c>
      <c r="O161" s="151" t="s">
        <v>43</v>
      </c>
      <c r="P161" s="152">
        <f>I161+J161</f>
        <v>0</v>
      </c>
      <c r="Q161" s="152">
        <f>ROUND(I161*H161,2)</f>
        <v>0</v>
      </c>
      <c r="R161" s="152">
        <f>ROUND(J161*H161,2)</f>
        <v>0</v>
      </c>
      <c r="T161" s="153">
        <f>S161*H161</f>
        <v>0</v>
      </c>
      <c r="U161" s="153">
        <v>0</v>
      </c>
      <c r="V161" s="153">
        <f>U161*H161</f>
        <v>0</v>
      </c>
      <c r="W161" s="153">
        <v>0</v>
      </c>
      <c r="X161" s="154">
        <f>W161*H161</f>
        <v>0</v>
      </c>
      <c r="AR161" s="155" t="s">
        <v>158</v>
      </c>
      <c r="AT161" s="155" t="s">
        <v>220</v>
      </c>
      <c r="AU161" s="155" t="s">
        <v>93</v>
      </c>
      <c r="AY161" s="15" t="s">
        <v>219</v>
      </c>
      <c r="BE161" s="156">
        <f>IF(O161="základní",K161,0)</f>
        <v>0</v>
      </c>
      <c r="BF161" s="156">
        <f>IF(O161="snížená",K161,0)</f>
        <v>0</v>
      </c>
      <c r="BG161" s="156">
        <f>IF(O161="zákl. přenesená",K161,0)</f>
        <v>0</v>
      </c>
      <c r="BH161" s="156">
        <f>IF(O161="sníž. přenesená",K161,0)</f>
        <v>0</v>
      </c>
      <c r="BI161" s="156">
        <f>IF(O161="nulová",K161,0)</f>
        <v>0</v>
      </c>
      <c r="BJ161" s="15" t="s">
        <v>87</v>
      </c>
      <c r="BK161" s="156">
        <f>ROUND(P161*H161,2)</f>
        <v>0</v>
      </c>
      <c r="BL161" s="15" t="s">
        <v>158</v>
      </c>
      <c r="BM161" s="155" t="s">
        <v>3935</v>
      </c>
    </row>
    <row r="162" spans="2:65" s="1" customFormat="1" ht="29.25">
      <c r="B162" s="30"/>
      <c r="D162" s="157" t="s">
        <v>226</v>
      </c>
      <c r="F162" s="158" t="s">
        <v>447</v>
      </c>
      <c r="I162" s="159"/>
      <c r="J162" s="159"/>
      <c r="M162" s="30"/>
      <c r="N162" s="160"/>
      <c r="X162" s="54"/>
      <c r="AT162" s="15" t="s">
        <v>226</v>
      </c>
      <c r="AU162" s="15" t="s">
        <v>93</v>
      </c>
    </row>
    <row r="163" spans="2:65" s="12" customFormat="1" ht="22.5">
      <c r="B163" s="161"/>
      <c r="D163" s="157" t="s">
        <v>303</v>
      </c>
      <c r="E163" s="162" t="s">
        <v>1</v>
      </c>
      <c r="F163" s="163" t="s">
        <v>3936</v>
      </c>
      <c r="H163" s="164">
        <v>12.988</v>
      </c>
      <c r="I163" s="165"/>
      <c r="J163" s="165"/>
      <c r="M163" s="161"/>
      <c r="N163" s="166"/>
      <c r="X163" s="167"/>
      <c r="AT163" s="162" t="s">
        <v>303</v>
      </c>
      <c r="AU163" s="162" t="s">
        <v>93</v>
      </c>
      <c r="AV163" s="12" t="s">
        <v>93</v>
      </c>
      <c r="AW163" s="12" t="s">
        <v>5</v>
      </c>
      <c r="AX163" s="12" t="s">
        <v>80</v>
      </c>
      <c r="AY163" s="162" t="s">
        <v>219</v>
      </c>
    </row>
    <row r="164" spans="2:65" s="12" customFormat="1" ht="33.75">
      <c r="B164" s="161"/>
      <c r="D164" s="157" t="s">
        <v>303</v>
      </c>
      <c r="E164" s="162" t="s">
        <v>1</v>
      </c>
      <c r="F164" s="163" t="s">
        <v>3937</v>
      </c>
      <c r="H164" s="164">
        <v>-1.5647500000000001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80</v>
      </c>
      <c r="AY164" s="162" t="s">
        <v>219</v>
      </c>
    </row>
    <row r="165" spans="2:65" s="13" customFormat="1" ht="11.25">
      <c r="B165" s="171"/>
      <c r="D165" s="157" t="s">
        <v>303</v>
      </c>
      <c r="E165" s="172" t="s">
        <v>1</v>
      </c>
      <c r="F165" s="173" t="s">
        <v>362</v>
      </c>
      <c r="H165" s="174">
        <v>11.423249999999999</v>
      </c>
      <c r="I165" s="175"/>
      <c r="J165" s="175"/>
      <c r="M165" s="171"/>
      <c r="N165" s="176"/>
      <c r="X165" s="177"/>
      <c r="AT165" s="172" t="s">
        <v>303</v>
      </c>
      <c r="AU165" s="172" t="s">
        <v>93</v>
      </c>
      <c r="AV165" s="13" t="s">
        <v>158</v>
      </c>
      <c r="AW165" s="13" t="s">
        <v>4</v>
      </c>
      <c r="AX165" s="13" t="s">
        <v>87</v>
      </c>
      <c r="AY165" s="172" t="s">
        <v>219</v>
      </c>
    </row>
    <row r="166" spans="2:65" s="1" customFormat="1" ht="33" customHeight="1">
      <c r="B166" s="30"/>
      <c r="C166" s="142" t="s">
        <v>270</v>
      </c>
      <c r="D166" s="142" t="s">
        <v>220</v>
      </c>
      <c r="E166" s="143" t="s">
        <v>450</v>
      </c>
      <c r="F166" s="144" t="s">
        <v>451</v>
      </c>
      <c r="G166" s="145" t="s">
        <v>398</v>
      </c>
      <c r="H166" s="146">
        <v>11.423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3938</v>
      </c>
    </row>
    <row r="167" spans="2:65" s="1" customFormat="1" ht="29.25">
      <c r="B167" s="30"/>
      <c r="D167" s="157" t="s">
        <v>226</v>
      </c>
      <c r="F167" s="158" t="s">
        <v>453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22.5">
      <c r="B168" s="161"/>
      <c r="D168" s="157" t="s">
        <v>303</v>
      </c>
      <c r="E168" s="162" t="s">
        <v>1</v>
      </c>
      <c r="F168" s="163" t="s">
        <v>3936</v>
      </c>
      <c r="H168" s="164">
        <v>12.988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2" customFormat="1" ht="33.75">
      <c r="B169" s="161"/>
      <c r="D169" s="157" t="s">
        <v>303</v>
      </c>
      <c r="E169" s="162" t="s">
        <v>1</v>
      </c>
      <c r="F169" s="163" t="s">
        <v>3937</v>
      </c>
      <c r="H169" s="164">
        <v>-1.5647500000000001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3" customFormat="1" ht="11.25">
      <c r="B170" s="171"/>
      <c r="D170" s="157" t="s">
        <v>303</v>
      </c>
      <c r="E170" s="172" t="s">
        <v>1</v>
      </c>
      <c r="F170" s="173" t="s">
        <v>362</v>
      </c>
      <c r="H170" s="174">
        <v>11.423249999999999</v>
      </c>
      <c r="I170" s="175"/>
      <c r="J170" s="175"/>
      <c r="M170" s="171"/>
      <c r="N170" s="176"/>
      <c r="X170" s="177"/>
      <c r="AT170" s="172" t="s">
        <v>303</v>
      </c>
      <c r="AU170" s="172" t="s">
        <v>93</v>
      </c>
      <c r="AV170" s="13" t="s">
        <v>158</v>
      </c>
      <c r="AW170" s="13" t="s">
        <v>4</v>
      </c>
      <c r="AX170" s="13" t="s">
        <v>87</v>
      </c>
      <c r="AY170" s="172" t="s">
        <v>219</v>
      </c>
    </row>
    <row r="171" spans="2:65" s="1" customFormat="1" ht="21.75" customHeight="1">
      <c r="B171" s="30"/>
      <c r="C171" s="142" t="s">
        <v>9</v>
      </c>
      <c r="D171" s="142" t="s">
        <v>220</v>
      </c>
      <c r="E171" s="143" t="s">
        <v>2074</v>
      </c>
      <c r="F171" s="144" t="s">
        <v>2075</v>
      </c>
      <c r="G171" s="145" t="s">
        <v>353</v>
      </c>
      <c r="H171" s="146">
        <v>530.4</v>
      </c>
      <c r="I171" s="147"/>
      <c r="J171" s="147"/>
      <c r="K171" s="148">
        <f>ROUND(P171*H171,2)</f>
        <v>0</v>
      </c>
      <c r="L171" s="149"/>
      <c r="M171" s="30"/>
      <c r="N171" s="150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8.4000000000000003E-4</v>
      </c>
      <c r="V171" s="153">
        <f>U171*H171</f>
        <v>0.44553599999999999</v>
      </c>
      <c r="W171" s="153">
        <v>0</v>
      </c>
      <c r="X171" s="154">
        <f>W171*H171</f>
        <v>0</v>
      </c>
      <c r="AR171" s="155" t="s">
        <v>158</v>
      </c>
      <c r="AT171" s="155" t="s">
        <v>220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3939</v>
      </c>
    </row>
    <row r="172" spans="2:65" s="1" customFormat="1" ht="19.5">
      <c r="B172" s="30"/>
      <c r="D172" s="157" t="s">
        <v>226</v>
      </c>
      <c r="F172" s="158" t="s">
        <v>2077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3940</v>
      </c>
      <c r="H173" s="164">
        <v>530.4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87</v>
      </c>
      <c r="AY173" s="162" t="s">
        <v>219</v>
      </c>
    </row>
    <row r="174" spans="2:65" s="1" customFormat="1" ht="24.2" customHeight="1">
      <c r="B174" s="30"/>
      <c r="C174" s="142" t="s">
        <v>279</v>
      </c>
      <c r="D174" s="142" t="s">
        <v>220</v>
      </c>
      <c r="E174" s="143" t="s">
        <v>2079</v>
      </c>
      <c r="F174" s="144" t="s">
        <v>2080</v>
      </c>
      <c r="G174" s="145" t="s">
        <v>353</v>
      </c>
      <c r="H174" s="146">
        <v>530.4</v>
      </c>
      <c r="I174" s="147"/>
      <c r="J174" s="147"/>
      <c r="K174" s="148">
        <f>ROUND(P174*H174,2)</f>
        <v>0</v>
      </c>
      <c r="L174" s="149"/>
      <c r="M174" s="30"/>
      <c r="N174" s="150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0</v>
      </c>
      <c r="V174" s="153">
        <f>U174*H174</f>
        <v>0</v>
      </c>
      <c r="W174" s="153">
        <v>0</v>
      </c>
      <c r="X174" s="154">
        <f>W174*H174</f>
        <v>0</v>
      </c>
      <c r="AR174" s="155" t="s">
        <v>158</v>
      </c>
      <c r="AT174" s="155" t="s">
        <v>220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158</v>
      </c>
      <c r="BM174" s="155" t="s">
        <v>3941</v>
      </c>
    </row>
    <row r="175" spans="2:65" s="1" customFormat="1" ht="29.25">
      <c r="B175" s="30"/>
      <c r="D175" s="157" t="s">
        <v>226</v>
      </c>
      <c r="F175" s="158" t="s">
        <v>2082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2" customFormat="1" ht="11.25">
      <c r="B176" s="161"/>
      <c r="D176" s="157" t="s">
        <v>303</v>
      </c>
      <c r="E176" s="162" t="s">
        <v>1</v>
      </c>
      <c r="F176" s="163" t="s">
        <v>3940</v>
      </c>
      <c r="H176" s="164">
        <v>530.4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87</v>
      </c>
      <c r="AY176" s="162" t="s">
        <v>219</v>
      </c>
    </row>
    <row r="177" spans="2:65" s="1" customFormat="1" ht="24.2" customHeight="1">
      <c r="B177" s="30"/>
      <c r="C177" s="142" t="s">
        <v>284</v>
      </c>
      <c r="D177" s="142" t="s">
        <v>220</v>
      </c>
      <c r="E177" s="143" t="s">
        <v>513</v>
      </c>
      <c r="F177" s="144" t="s">
        <v>514</v>
      </c>
      <c r="G177" s="145" t="s">
        <v>398</v>
      </c>
      <c r="H177" s="146">
        <v>411.23700000000002</v>
      </c>
      <c r="I177" s="147"/>
      <c r="J177" s="147"/>
      <c r="K177" s="148">
        <f>ROUND(P177*H177,2)</f>
        <v>0</v>
      </c>
      <c r="L177" s="149"/>
      <c r="M177" s="30"/>
      <c r="N177" s="150" t="s">
        <v>1</v>
      </c>
      <c r="O177" s="151" t="s">
        <v>43</v>
      </c>
      <c r="P177" s="152">
        <f>I177+J177</f>
        <v>0</v>
      </c>
      <c r="Q177" s="152">
        <f>ROUND(I177*H177,2)</f>
        <v>0</v>
      </c>
      <c r="R177" s="152">
        <f>ROUND(J177*H177,2)</f>
        <v>0</v>
      </c>
      <c r="T177" s="153">
        <f>S177*H177</f>
        <v>0</v>
      </c>
      <c r="U177" s="153">
        <v>0</v>
      </c>
      <c r="V177" s="153">
        <f>U177*H177</f>
        <v>0</v>
      </c>
      <c r="W177" s="153">
        <v>0</v>
      </c>
      <c r="X177" s="154">
        <f>W177*H177</f>
        <v>0</v>
      </c>
      <c r="AR177" s="155" t="s">
        <v>158</v>
      </c>
      <c r="AT177" s="155" t="s">
        <v>220</v>
      </c>
      <c r="AU177" s="155" t="s">
        <v>93</v>
      </c>
      <c r="AY177" s="15" t="s">
        <v>219</v>
      </c>
      <c r="BE177" s="156">
        <f>IF(O177="základní",K177,0)</f>
        <v>0</v>
      </c>
      <c r="BF177" s="156">
        <f>IF(O177="snížená",K177,0)</f>
        <v>0</v>
      </c>
      <c r="BG177" s="156">
        <f>IF(O177="zákl. přenesená",K177,0)</f>
        <v>0</v>
      </c>
      <c r="BH177" s="156">
        <f>IF(O177="sníž. přenesená",K177,0)</f>
        <v>0</v>
      </c>
      <c r="BI177" s="156">
        <f>IF(O177="nulová",K177,0)</f>
        <v>0</v>
      </c>
      <c r="BJ177" s="15" t="s">
        <v>87</v>
      </c>
      <c r="BK177" s="156">
        <f>ROUND(P177*H177,2)</f>
        <v>0</v>
      </c>
      <c r="BL177" s="15" t="s">
        <v>158</v>
      </c>
      <c r="BM177" s="155" t="s">
        <v>3942</v>
      </c>
    </row>
    <row r="178" spans="2:65" s="1" customFormat="1" ht="39">
      <c r="B178" s="30"/>
      <c r="D178" s="157" t="s">
        <v>226</v>
      </c>
      <c r="F178" s="158" t="s">
        <v>516</v>
      </c>
      <c r="I178" s="159"/>
      <c r="J178" s="159"/>
      <c r="M178" s="30"/>
      <c r="N178" s="160"/>
      <c r="X178" s="54"/>
      <c r="AT178" s="15" t="s">
        <v>226</v>
      </c>
      <c r="AU178" s="15" t="s">
        <v>93</v>
      </c>
    </row>
    <row r="179" spans="2:65" s="12" customFormat="1" ht="22.5">
      <c r="B179" s="161"/>
      <c r="D179" s="157" t="s">
        <v>303</v>
      </c>
      <c r="E179" s="162" t="s">
        <v>1</v>
      </c>
      <c r="F179" s="163" t="s">
        <v>3943</v>
      </c>
      <c r="H179" s="164">
        <v>467.56799999999998</v>
      </c>
      <c r="I179" s="165"/>
      <c r="J179" s="165"/>
      <c r="M179" s="161"/>
      <c r="N179" s="166"/>
      <c r="X179" s="167"/>
      <c r="AT179" s="162" t="s">
        <v>303</v>
      </c>
      <c r="AU179" s="162" t="s">
        <v>93</v>
      </c>
      <c r="AV179" s="12" t="s">
        <v>93</v>
      </c>
      <c r="AW179" s="12" t="s">
        <v>5</v>
      </c>
      <c r="AX179" s="12" t="s">
        <v>80</v>
      </c>
      <c r="AY179" s="162" t="s">
        <v>219</v>
      </c>
    </row>
    <row r="180" spans="2:65" s="12" customFormat="1" ht="33.75">
      <c r="B180" s="161"/>
      <c r="D180" s="157" t="s">
        <v>303</v>
      </c>
      <c r="E180" s="162" t="s">
        <v>1</v>
      </c>
      <c r="F180" s="163" t="s">
        <v>3944</v>
      </c>
      <c r="H180" s="164">
        <v>-56.330999999999996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80</v>
      </c>
      <c r="AY180" s="162" t="s">
        <v>219</v>
      </c>
    </row>
    <row r="181" spans="2:65" s="13" customFormat="1" ht="11.25">
      <c r="B181" s="171"/>
      <c r="D181" s="157" t="s">
        <v>303</v>
      </c>
      <c r="E181" s="172" t="s">
        <v>1</v>
      </c>
      <c r="F181" s="173" t="s">
        <v>362</v>
      </c>
      <c r="H181" s="174">
        <v>411.23699999999997</v>
      </c>
      <c r="I181" s="175"/>
      <c r="J181" s="175"/>
      <c r="M181" s="171"/>
      <c r="N181" s="176"/>
      <c r="X181" s="177"/>
      <c r="AT181" s="172" t="s">
        <v>303</v>
      </c>
      <c r="AU181" s="172" t="s">
        <v>93</v>
      </c>
      <c r="AV181" s="13" t="s">
        <v>158</v>
      </c>
      <c r="AW181" s="13" t="s">
        <v>4</v>
      </c>
      <c r="AX181" s="13" t="s">
        <v>87</v>
      </c>
      <c r="AY181" s="172" t="s">
        <v>219</v>
      </c>
    </row>
    <row r="182" spans="2:65" s="1" customFormat="1" ht="24.2" customHeight="1">
      <c r="B182" s="30"/>
      <c r="C182" s="142" t="s">
        <v>291</v>
      </c>
      <c r="D182" s="142" t="s">
        <v>220</v>
      </c>
      <c r="E182" s="143" t="s">
        <v>521</v>
      </c>
      <c r="F182" s="144" t="s">
        <v>522</v>
      </c>
      <c r="G182" s="145" t="s">
        <v>398</v>
      </c>
      <c r="H182" s="146">
        <v>45.692999999999998</v>
      </c>
      <c r="I182" s="147"/>
      <c r="J182" s="147"/>
      <c r="K182" s="148">
        <f>ROUND(P182*H182,2)</f>
        <v>0</v>
      </c>
      <c r="L182" s="149"/>
      <c r="M182" s="30"/>
      <c r="N182" s="150" t="s">
        <v>1</v>
      </c>
      <c r="O182" s="151" t="s">
        <v>43</v>
      </c>
      <c r="P182" s="152">
        <f>I182+J182</f>
        <v>0</v>
      </c>
      <c r="Q182" s="152">
        <f>ROUND(I182*H182,2)</f>
        <v>0</v>
      </c>
      <c r="R182" s="152">
        <f>ROUND(J182*H182,2)</f>
        <v>0</v>
      </c>
      <c r="T182" s="153">
        <f>S182*H182</f>
        <v>0</v>
      </c>
      <c r="U182" s="153">
        <v>0</v>
      </c>
      <c r="V182" s="153">
        <f>U182*H182</f>
        <v>0</v>
      </c>
      <c r="W182" s="153">
        <v>0</v>
      </c>
      <c r="X182" s="154">
        <f>W182*H182</f>
        <v>0</v>
      </c>
      <c r="AR182" s="155" t="s">
        <v>158</v>
      </c>
      <c r="AT182" s="155" t="s">
        <v>220</v>
      </c>
      <c r="AU182" s="155" t="s">
        <v>93</v>
      </c>
      <c r="AY182" s="15" t="s">
        <v>219</v>
      </c>
      <c r="BE182" s="156">
        <f>IF(O182="základní",K182,0)</f>
        <v>0</v>
      </c>
      <c r="BF182" s="156">
        <f>IF(O182="snížená",K182,0)</f>
        <v>0</v>
      </c>
      <c r="BG182" s="156">
        <f>IF(O182="zákl. přenesená",K182,0)</f>
        <v>0</v>
      </c>
      <c r="BH182" s="156">
        <f>IF(O182="sníž. přenesená",K182,0)</f>
        <v>0</v>
      </c>
      <c r="BI182" s="156">
        <f>IF(O182="nulová",K182,0)</f>
        <v>0</v>
      </c>
      <c r="BJ182" s="15" t="s">
        <v>87</v>
      </c>
      <c r="BK182" s="156">
        <f>ROUND(P182*H182,2)</f>
        <v>0</v>
      </c>
      <c r="BL182" s="15" t="s">
        <v>158</v>
      </c>
      <c r="BM182" s="155" t="s">
        <v>3945</v>
      </c>
    </row>
    <row r="183" spans="2:65" s="1" customFormat="1" ht="39">
      <c r="B183" s="30"/>
      <c r="D183" s="157" t="s">
        <v>226</v>
      </c>
      <c r="F183" s="158" t="s">
        <v>524</v>
      </c>
      <c r="I183" s="159"/>
      <c r="J183" s="159"/>
      <c r="M183" s="30"/>
      <c r="N183" s="160"/>
      <c r="X183" s="54"/>
      <c r="AT183" s="15" t="s">
        <v>226</v>
      </c>
      <c r="AU183" s="15" t="s">
        <v>93</v>
      </c>
    </row>
    <row r="184" spans="2:65" s="12" customFormat="1" ht="22.5">
      <c r="B184" s="161"/>
      <c r="D184" s="157" t="s">
        <v>303</v>
      </c>
      <c r="E184" s="162" t="s">
        <v>1</v>
      </c>
      <c r="F184" s="163" t="s">
        <v>3946</v>
      </c>
      <c r="H184" s="164">
        <v>51.951999999999998</v>
      </c>
      <c r="I184" s="165"/>
      <c r="J184" s="165"/>
      <c r="M184" s="161"/>
      <c r="N184" s="166"/>
      <c r="X184" s="167"/>
      <c r="AT184" s="162" t="s">
        <v>303</v>
      </c>
      <c r="AU184" s="162" t="s">
        <v>93</v>
      </c>
      <c r="AV184" s="12" t="s">
        <v>93</v>
      </c>
      <c r="AW184" s="12" t="s">
        <v>5</v>
      </c>
      <c r="AX184" s="12" t="s">
        <v>80</v>
      </c>
      <c r="AY184" s="162" t="s">
        <v>219</v>
      </c>
    </row>
    <row r="185" spans="2:65" s="12" customFormat="1" ht="33.75">
      <c r="B185" s="161"/>
      <c r="D185" s="157" t="s">
        <v>303</v>
      </c>
      <c r="E185" s="162" t="s">
        <v>1</v>
      </c>
      <c r="F185" s="163" t="s">
        <v>3947</v>
      </c>
      <c r="H185" s="164">
        <v>-6.2590000000000003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80</v>
      </c>
      <c r="AY185" s="162" t="s">
        <v>219</v>
      </c>
    </row>
    <row r="186" spans="2:65" s="13" customFormat="1" ht="11.25">
      <c r="B186" s="171"/>
      <c r="D186" s="157" t="s">
        <v>303</v>
      </c>
      <c r="E186" s="172" t="s">
        <v>1</v>
      </c>
      <c r="F186" s="173" t="s">
        <v>362</v>
      </c>
      <c r="H186" s="174">
        <v>45.692999999999998</v>
      </c>
      <c r="I186" s="175"/>
      <c r="J186" s="175"/>
      <c r="M186" s="171"/>
      <c r="N186" s="176"/>
      <c r="X186" s="177"/>
      <c r="AT186" s="172" t="s">
        <v>303</v>
      </c>
      <c r="AU186" s="172" t="s">
        <v>93</v>
      </c>
      <c r="AV186" s="13" t="s">
        <v>158</v>
      </c>
      <c r="AW186" s="13" t="s">
        <v>4</v>
      </c>
      <c r="AX186" s="13" t="s">
        <v>87</v>
      </c>
      <c r="AY186" s="172" t="s">
        <v>219</v>
      </c>
    </row>
    <row r="187" spans="2:65" s="1" customFormat="1" ht="33" customHeight="1">
      <c r="B187" s="30"/>
      <c r="C187" s="142" t="s">
        <v>298</v>
      </c>
      <c r="D187" s="142" t="s">
        <v>220</v>
      </c>
      <c r="E187" s="143" t="s">
        <v>529</v>
      </c>
      <c r="F187" s="144" t="s">
        <v>530</v>
      </c>
      <c r="G187" s="145" t="s">
        <v>398</v>
      </c>
      <c r="H187" s="146">
        <v>411.23700000000002</v>
      </c>
      <c r="I187" s="147"/>
      <c r="J187" s="147"/>
      <c r="K187" s="148">
        <f>ROUND(P187*H187,2)</f>
        <v>0</v>
      </c>
      <c r="L187" s="149"/>
      <c r="M187" s="30"/>
      <c r="N187" s="150" t="s">
        <v>1</v>
      </c>
      <c r="O187" s="151" t="s">
        <v>43</v>
      </c>
      <c r="P187" s="152">
        <f>I187+J187</f>
        <v>0</v>
      </c>
      <c r="Q187" s="152">
        <f>ROUND(I187*H187,2)</f>
        <v>0</v>
      </c>
      <c r="R187" s="152">
        <f>ROUND(J187*H187,2)</f>
        <v>0</v>
      </c>
      <c r="T187" s="153">
        <f>S187*H187</f>
        <v>0</v>
      </c>
      <c r="U187" s="153">
        <v>0</v>
      </c>
      <c r="V187" s="153">
        <f>U187*H187</f>
        <v>0</v>
      </c>
      <c r="W187" s="153">
        <v>0</v>
      </c>
      <c r="X187" s="154">
        <f>W187*H187</f>
        <v>0</v>
      </c>
      <c r="AR187" s="155" t="s">
        <v>158</v>
      </c>
      <c r="AT187" s="155" t="s">
        <v>220</v>
      </c>
      <c r="AU187" s="155" t="s">
        <v>93</v>
      </c>
      <c r="AY187" s="15" t="s">
        <v>219</v>
      </c>
      <c r="BE187" s="156">
        <f>IF(O187="základní",K187,0)</f>
        <v>0</v>
      </c>
      <c r="BF187" s="156">
        <f>IF(O187="snížená",K187,0)</f>
        <v>0</v>
      </c>
      <c r="BG187" s="156">
        <f>IF(O187="zákl. přenesená",K187,0)</f>
        <v>0</v>
      </c>
      <c r="BH187" s="156">
        <f>IF(O187="sníž. přenesená",K187,0)</f>
        <v>0</v>
      </c>
      <c r="BI187" s="156">
        <f>IF(O187="nulová",K187,0)</f>
        <v>0</v>
      </c>
      <c r="BJ187" s="15" t="s">
        <v>87</v>
      </c>
      <c r="BK187" s="156">
        <f>ROUND(P187*H187,2)</f>
        <v>0</v>
      </c>
      <c r="BL187" s="15" t="s">
        <v>158</v>
      </c>
      <c r="BM187" s="155" t="s">
        <v>3948</v>
      </c>
    </row>
    <row r="188" spans="2:65" s="1" customFormat="1" ht="39">
      <c r="B188" s="30"/>
      <c r="D188" s="157" t="s">
        <v>226</v>
      </c>
      <c r="F188" s="158" t="s">
        <v>532</v>
      </c>
      <c r="I188" s="159"/>
      <c r="J188" s="159"/>
      <c r="M188" s="30"/>
      <c r="N188" s="160"/>
      <c r="X188" s="54"/>
      <c r="AT188" s="15" t="s">
        <v>226</v>
      </c>
      <c r="AU188" s="15" t="s">
        <v>93</v>
      </c>
    </row>
    <row r="189" spans="2:65" s="12" customFormat="1" ht="22.5">
      <c r="B189" s="161"/>
      <c r="D189" s="157" t="s">
        <v>303</v>
      </c>
      <c r="E189" s="162" t="s">
        <v>1</v>
      </c>
      <c r="F189" s="163" t="s">
        <v>3943</v>
      </c>
      <c r="H189" s="164">
        <v>467.56799999999998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2" customFormat="1" ht="33.75">
      <c r="B190" s="161"/>
      <c r="D190" s="157" t="s">
        <v>303</v>
      </c>
      <c r="E190" s="162" t="s">
        <v>1</v>
      </c>
      <c r="F190" s="163" t="s">
        <v>3944</v>
      </c>
      <c r="H190" s="164">
        <v>-56.330999999999996</v>
      </c>
      <c r="I190" s="165"/>
      <c r="J190" s="165"/>
      <c r="M190" s="161"/>
      <c r="N190" s="166"/>
      <c r="X190" s="167"/>
      <c r="AT190" s="162" t="s">
        <v>303</v>
      </c>
      <c r="AU190" s="162" t="s">
        <v>93</v>
      </c>
      <c r="AV190" s="12" t="s">
        <v>93</v>
      </c>
      <c r="AW190" s="12" t="s">
        <v>5</v>
      </c>
      <c r="AX190" s="12" t="s">
        <v>80</v>
      </c>
      <c r="AY190" s="162" t="s">
        <v>219</v>
      </c>
    </row>
    <row r="191" spans="2:65" s="13" customFormat="1" ht="11.25">
      <c r="B191" s="171"/>
      <c r="D191" s="157" t="s">
        <v>303</v>
      </c>
      <c r="E191" s="172" t="s">
        <v>1</v>
      </c>
      <c r="F191" s="173" t="s">
        <v>362</v>
      </c>
      <c r="H191" s="174">
        <v>411.23699999999997</v>
      </c>
      <c r="I191" s="175"/>
      <c r="J191" s="175"/>
      <c r="M191" s="171"/>
      <c r="N191" s="176"/>
      <c r="X191" s="177"/>
      <c r="AT191" s="172" t="s">
        <v>303</v>
      </c>
      <c r="AU191" s="172" t="s">
        <v>93</v>
      </c>
      <c r="AV191" s="13" t="s">
        <v>158</v>
      </c>
      <c r="AW191" s="13" t="s">
        <v>4</v>
      </c>
      <c r="AX191" s="13" t="s">
        <v>87</v>
      </c>
      <c r="AY191" s="172" t="s">
        <v>219</v>
      </c>
    </row>
    <row r="192" spans="2:65" s="1" customFormat="1" ht="33" customHeight="1">
      <c r="B192" s="30"/>
      <c r="C192" s="142" t="s">
        <v>306</v>
      </c>
      <c r="D192" s="142" t="s">
        <v>220</v>
      </c>
      <c r="E192" s="143" t="s">
        <v>534</v>
      </c>
      <c r="F192" s="144" t="s">
        <v>535</v>
      </c>
      <c r="G192" s="145" t="s">
        <v>398</v>
      </c>
      <c r="H192" s="146">
        <v>45.692999999999998</v>
      </c>
      <c r="I192" s="147"/>
      <c r="J192" s="147"/>
      <c r="K192" s="148">
        <f>ROUND(P192*H192,2)</f>
        <v>0</v>
      </c>
      <c r="L192" s="149"/>
      <c r="M192" s="30"/>
      <c r="N192" s="150" t="s">
        <v>1</v>
      </c>
      <c r="O192" s="151" t="s">
        <v>43</v>
      </c>
      <c r="P192" s="152">
        <f>I192+J192</f>
        <v>0</v>
      </c>
      <c r="Q192" s="152">
        <f>ROUND(I192*H192,2)</f>
        <v>0</v>
      </c>
      <c r="R192" s="152">
        <f>ROUND(J192*H192,2)</f>
        <v>0</v>
      </c>
      <c r="T192" s="153">
        <f>S192*H192</f>
        <v>0</v>
      </c>
      <c r="U192" s="153">
        <v>0</v>
      </c>
      <c r="V192" s="153">
        <f>U192*H192</f>
        <v>0</v>
      </c>
      <c r="W192" s="153">
        <v>0</v>
      </c>
      <c r="X192" s="154">
        <f>W192*H192</f>
        <v>0</v>
      </c>
      <c r="AR192" s="155" t="s">
        <v>158</v>
      </c>
      <c r="AT192" s="155" t="s">
        <v>220</v>
      </c>
      <c r="AU192" s="155" t="s">
        <v>93</v>
      </c>
      <c r="AY192" s="15" t="s">
        <v>219</v>
      </c>
      <c r="BE192" s="156">
        <f>IF(O192="základní",K192,0)</f>
        <v>0</v>
      </c>
      <c r="BF192" s="156">
        <f>IF(O192="snížená",K192,0)</f>
        <v>0</v>
      </c>
      <c r="BG192" s="156">
        <f>IF(O192="zákl. přenesená",K192,0)</f>
        <v>0</v>
      </c>
      <c r="BH192" s="156">
        <f>IF(O192="sníž. přenesená",K192,0)</f>
        <v>0</v>
      </c>
      <c r="BI192" s="156">
        <f>IF(O192="nulová",K192,0)</f>
        <v>0</v>
      </c>
      <c r="BJ192" s="15" t="s">
        <v>87</v>
      </c>
      <c r="BK192" s="156">
        <f>ROUND(P192*H192,2)</f>
        <v>0</v>
      </c>
      <c r="BL192" s="15" t="s">
        <v>158</v>
      </c>
      <c r="BM192" s="155" t="s">
        <v>3949</v>
      </c>
    </row>
    <row r="193" spans="2:65" s="1" customFormat="1" ht="39">
      <c r="B193" s="30"/>
      <c r="D193" s="157" t="s">
        <v>226</v>
      </c>
      <c r="F193" s="158" t="s">
        <v>537</v>
      </c>
      <c r="I193" s="159"/>
      <c r="J193" s="159"/>
      <c r="M193" s="30"/>
      <c r="N193" s="160"/>
      <c r="X193" s="54"/>
      <c r="AT193" s="15" t="s">
        <v>226</v>
      </c>
      <c r="AU193" s="15" t="s">
        <v>93</v>
      </c>
    </row>
    <row r="194" spans="2:65" s="12" customFormat="1" ht="22.5">
      <c r="B194" s="161"/>
      <c r="D194" s="157" t="s">
        <v>303</v>
      </c>
      <c r="E194" s="162" t="s">
        <v>1</v>
      </c>
      <c r="F194" s="163" t="s">
        <v>3946</v>
      </c>
      <c r="H194" s="164">
        <v>51.951999999999998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2" customFormat="1" ht="33.75">
      <c r="B195" s="161"/>
      <c r="D195" s="157" t="s">
        <v>303</v>
      </c>
      <c r="E195" s="162" t="s">
        <v>1</v>
      </c>
      <c r="F195" s="163" t="s">
        <v>3947</v>
      </c>
      <c r="H195" s="164">
        <v>-6.2590000000000003</v>
      </c>
      <c r="I195" s="165"/>
      <c r="J195" s="165"/>
      <c r="M195" s="161"/>
      <c r="N195" s="166"/>
      <c r="X195" s="167"/>
      <c r="AT195" s="162" t="s">
        <v>303</v>
      </c>
      <c r="AU195" s="162" t="s">
        <v>93</v>
      </c>
      <c r="AV195" s="12" t="s">
        <v>93</v>
      </c>
      <c r="AW195" s="12" t="s">
        <v>5</v>
      </c>
      <c r="AX195" s="12" t="s">
        <v>80</v>
      </c>
      <c r="AY195" s="162" t="s">
        <v>219</v>
      </c>
    </row>
    <row r="196" spans="2:65" s="13" customFormat="1" ht="11.25">
      <c r="B196" s="171"/>
      <c r="D196" s="157" t="s">
        <v>303</v>
      </c>
      <c r="E196" s="172" t="s">
        <v>1</v>
      </c>
      <c r="F196" s="173" t="s">
        <v>362</v>
      </c>
      <c r="H196" s="174">
        <v>45.692999999999998</v>
      </c>
      <c r="I196" s="175"/>
      <c r="J196" s="175"/>
      <c r="M196" s="171"/>
      <c r="N196" s="176"/>
      <c r="X196" s="177"/>
      <c r="AT196" s="172" t="s">
        <v>303</v>
      </c>
      <c r="AU196" s="172" t="s">
        <v>93</v>
      </c>
      <c r="AV196" s="13" t="s">
        <v>158</v>
      </c>
      <c r="AW196" s="13" t="s">
        <v>4</v>
      </c>
      <c r="AX196" s="13" t="s">
        <v>87</v>
      </c>
      <c r="AY196" s="172" t="s">
        <v>219</v>
      </c>
    </row>
    <row r="197" spans="2:65" s="1" customFormat="1" ht="37.9" customHeight="1">
      <c r="B197" s="30"/>
      <c r="C197" s="142" t="s">
        <v>313</v>
      </c>
      <c r="D197" s="142" t="s">
        <v>220</v>
      </c>
      <c r="E197" s="143" t="s">
        <v>1034</v>
      </c>
      <c r="F197" s="144" t="s">
        <v>1035</v>
      </c>
      <c r="G197" s="145" t="s">
        <v>398</v>
      </c>
      <c r="H197" s="146">
        <v>83.664000000000001</v>
      </c>
      <c r="I197" s="147"/>
      <c r="J197" s="147"/>
      <c r="K197" s="148">
        <f>ROUND(P197*H197,2)</f>
        <v>0</v>
      </c>
      <c r="L197" s="149"/>
      <c r="M197" s="30"/>
      <c r="N197" s="150" t="s">
        <v>1</v>
      </c>
      <c r="O197" s="151" t="s">
        <v>43</v>
      </c>
      <c r="P197" s="152">
        <f>I197+J197</f>
        <v>0</v>
      </c>
      <c r="Q197" s="152">
        <f>ROUND(I197*H197,2)</f>
        <v>0</v>
      </c>
      <c r="R197" s="152">
        <f>ROUND(J197*H197,2)</f>
        <v>0</v>
      </c>
      <c r="T197" s="153">
        <f>S197*H197</f>
        <v>0</v>
      </c>
      <c r="U197" s="153">
        <v>0</v>
      </c>
      <c r="V197" s="153">
        <f>U197*H197</f>
        <v>0</v>
      </c>
      <c r="W197" s="153">
        <v>0</v>
      </c>
      <c r="X197" s="154">
        <f>W197*H197</f>
        <v>0</v>
      </c>
      <c r="AR197" s="155" t="s">
        <v>158</v>
      </c>
      <c r="AT197" s="155" t="s">
        <v>220</v>
      </c>
      <c r="AU197" s="155" t="s">
        <v>93</v>
      </c>
      <c r="AY197" s="15" t="s">
        <v>219</v>
      </c>
      <c r="BE197" s="156">
        <f>IF(O197="základní",K197,0)</f>
        <v>0</v>
      </c>
      <c r="BF197" s="156">
        <f>IF(O197="snížená",K197,0)</f>
        <v>0</v>
      </c>
      <c r="BG197" s="156">
        <f>IF(O197="zákl. přenesená",K197,0)</f>
        <v>0</v>
      </c>
      <c r="BH197" s="156">
        <f>IF(O197="sníž. přenesená",K197,0)</f>
        <v>0</v>
      </c>
      <c r="BI197" s="156">
        <f>IF(O197="nulová",K197,0)</f>
        <v>0</v>
      </c>
      <c r="BJ197" s="15" t="s">
        <v>87</v>
      </c>
      <c r="BK197" s="156">
        <f>ROUND(P197*H197,2)</f>
        <v>0</v>
      </c>
      <c r="BL197" s="15" t="s">
        <v>158</v>
      </c>
      <c r="BM197" s="155" t="s">
        <v>3950</v>
      </c>
    </row>
    <row r="198" spans="2:65" s="1" customFormat="1" ht="39">
      <c r="B198" s="30"/>
      <c r="D198" s="157" t="s">
        <v>226</v>
      </c>
      <c r="F198" s="158" t="s">
        <v>1037</v>
      </c>
      <c r="I198" s="159"/>
      <c r="J198" s="159"/>
      <c r="M198" s="30"/>
      <c r="N198" s="160"/>
      <c r="X198" s="54"/>
      <c r="AT198" s="15" t="s">
        <v>226</v>
      </c>
      <c r="AU198" s="15" t="s">
        <v>93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3951</v>
      </c>
      <c r="H199" s="164">
        <v>83.664000000000001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87</v>
      </c>
      <c r="AY199" s="162" t="s">
        <v>219</v>
      </c>
    </row>
    <row r="200" spans="2:65" s="1" customFormat="1" ht="37.9" customHeight="1">
      <c r="B200" s="30"/>
      <c r="C200" s="142" t="s">
        <v>318</v>
      </c>
      <c r="D200" s="142" t="s">
        <v>220</v>
      </c>
      <c r="E200" s="143" t="s">
        <v>1039</v>
      </c>
      <c r="F200" s="144" t="s">
        <v>1040</v>
      </c>
      <c r="G200" s="145" t="s">
        <v>398</v>
      </c>
      <c r="H200" s="146">
        <v>22.846</v>
      </c>
      <c r="I200" s="147"/>
      <c r="J200" s="147"/>
      <c r="K200" s="148">
        <f>ROUND(P200*H200,2)</f>
        <v>0</v>
      </c>
      <c r="L200" s="149"/>
      <c r="M200" s="30"/>
      <c r="N200" s="150" t="s">
        <v>1</v>
      </c>
      <c r="O200" s="151" t="s">
        <v>43</v>
      </c>
      <c r="P200" s="152">
        <f>I200+J200</f>
        <v>0</v>
      </c>
      <c r="Q200" s="152">
        <f>ROUND(I200*H200,2)</f>
        <v>0</v>
      </c>
      <c r="R200" s="152">
        <f>ROUND(J200*H200,2)</f>
        <v>0</v>
      </c>
      <c r="T200" s="153">
        <f>S200*H200</f>
        <v>0</v>
      </c>
      <c r="U200" s="153">
        <v>0</v>
      </c>
      <c r="V200" s="153">
        <f>U200*H200</f>
        <v>0</v>
      </c>
      <c r="W200" s="153">
        <v>0</v>
      </c>
      <c r="X200" s="154">
        <f>W200*H200</f>
        <v>0</v>
      </c>
      <c r="AR200" s="155" t="s">
        <v>158</v>
      </c>
      <c r="AT200" s="155" t="s">
        <v>220</v>
      </c>
      <c r="AU200" s="155" t="s">
        <v>93</v>
      </c>
      <c r="AY200" s="15" t="s">
        <v>219</v>
      </c>
      <c r="BE200" s="156">
        <f>IF(O200="základní",K200,0)</f>
        <v>0</v>
      </c>
      <c r="BF200" s="156">
        <f>IF(O200="snížená",K200,0)</f>
        <v>0</v>
      </c>
      <c r="BG200" s="156">
        <f>IF(O200="zákl. přenesená",K200,0)</f>
        <v>0</v>
      </c>
      <c r="BH200" s="156">
        <f>IF(O200="sníž. přenesená",K200,0)</f>
        <v>0</v>
      </c>
      <c r="BI200" s="156">
        <f>IF(O200="nulová",K200,0)</f>
        <v>0</v>
      </c>
      <c r="BJ200" s="15" t="s">
        <v>87</v>
      </c>
      <c r="BK200" s="156">
        <f>ROUND(P200*H200,2)</f>
        <v>0</v>
      </c>
      <c r="BL200" s="15" t="s">
        <v>158</v>
      </c>
      <c r="BM200" s="155" t="s">
        <v>3952</v>
      </c>
    </row>
    <row r="201" spans="2:65" s="1" customFormat="1" ht="39">
      <c r="B201" s="30"/>
      <c r="D201" s="157" t="s">
        <v>226</v>
      </c>
      <c r="F201" s="158" t="s">
        <v>1042</v>
      </c>
      <c r="I201" s="159"/>
      <c r="J201" s="159"/>
      <c r="M201" s="30"/>
      <c r="N201" s="160"/>
      <c r="X201" s="54"/>
      <c r="AT201" s="15" t="s">
        <v>226</v>
      </c>
      <c r="AU201" s="15" t="s">
        <v>93</v>
      </c>
    </row>
    <row r="202" spans="2:65" s="1" customFormat="1" ht="24.2" customHeight="1">
      <c r="B202" s="30"/>
      <c r="C202" s="142" t="s">
        <v>323</v>
      </c>
      <c r="D202" s="142" t="s">
        <v>220</v>
      </c>
      <c r="E202" s="143" t="s">
        <v>1043</v>
      </c>
      <c r="F202" s="144" t="s">
        <v>1044</v>
      </c>
      <c r="G202" s="145" t="s">
        <v>398</v>
      </c>
      <c r="H202" s="146">
        <v>411.23700000000002</v>
      </c>
      <c r="I202" s="147"/>
      <c r="J202" s="147"/>
      <c r="K202" s="148">
        <f>ROUND(P202*H202,2)</f>
        <v>0</v>
      </c>
      <c r="L202" s="149"/>
      <c r="M202" s="30"/>
      <c r="N202" s="150" t="s">
        <v>1</v>
      </c>
      <c r="O202" s="151" t="s">
        <v>43</v>
      </c>
      <c r="P202" s="152">
        <f>I202+J202</f>
        <v>0</v>
      </c>
      <c r="Q202" s="152">
        <f>ROUND(I202*H202,2)</f>
        <v>0</v>
      </c>
      <c r="R202" s="152">
        <f>ROUND(J202*H202,2)</f>
        <v>0</v>
      </c>
      <c r="T202" s="153">
        <f>S202*H202</f>
        <v>0</v>
      </c>
      <c r="U202" s="153">
        <v>0</v>
      </c>
      <c r="V202" s="153">
        <f>U202*H202</f>
        <v>0</v>
      </c>
      <c r="W202" s="153">
        <v>0</v>
      </c>
      <c r="X202" s="154">
        <f>W202*H202</f>
        <v>0</v>
      </c>
      <c r="AR202" s="155" t="s">
        <v>158</v>
      </c>
      <c r="AT202" s="155" t="s">
        <v>220</v>
      </c>
      <c r="AU202" s="155" t="s">
        <v>93</v>
      </c>
      <c r="AY202" s="15" t="s">
        <v>219</v>
      </c>
      <c r="BE202" s="156">
        <f>IF(O202="základní",K202,0)</f>
        <v>0</v>
      </c>
      <c r="BF202" s="156">
        <f>IF(O202="snížená",K202,0)</f>
        <v>0</v>
      </c>
      <c r="BG202" s="156">
        <f>IF(O202="zákl. přenesená",K202,0)</f>
        <v>0</v>
      </c>
      <c r="BH202" s="156">
        <f>IF(O202="sníž. přenesená",K202,0)</f>
        <v>0</v>
      </c>
      <c r="BI202" s="156">
        <f>IF(O202="nulová",K202,0)</f>
        <v>0</v>
      </c>
      <c r="BJ202" s="15" t="s">
        <v>87</v>
      </c>
      <c r="BK202" s="156">
        <f>ROUND(P202*H202,2)</f>
        <v>0</v>
      </c>
      <c r="BL202" s="15" t="s">
        <v>158</v>
      </c>
      <c r="BM202" s="155" t="s">
        <v>3953</v>
      </c>
    </row>
    <row r="203" spans="2:65" s="1" customFormat="1" ht="29.25">
      <c r="B203" s="30"/>
      <c r="D203" s="157" t="s">
        <v>226</v>
      </c>
      <c r="F203" s="158" t="s">
        <v>1046</v>
      </c>
      <c r="I203" s="159"/>
      <c r="J203" s="159"/>
      <c r="M203" s="30"/>
      <c r="N203" s="160"/>
      <c r="X203" s="54"/>
      <c r="AT203" s="15" t="s">
        <v>226</v>
      </c>
      <c r="AU203" s="15" t="s">
        <v>93</v>
      </c>
    </row>
    <row r="204" spans="2:65" s="12" customFormat="1" ht="22.5">
      <c r="B204" s="161"/>
      <c r="D204" s="157" t="s">
        <v>303</v>
      </c>
      <c r="E204" s="162" t="s">
        <v>1</v>
      </c>
      <c r="F204" s="163" t="s">
        <v>3943</v>
      </c>
      <c r="H204" s="164">
        <v>467.56799999999998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2" customFormat="1" ht="33.75">
      <c r="B205" s="161"/>
      <c r="D205" s="157" t="s">
        <v>303</v>
      </c>
      <c r="E205" s="162" t="s">
        <v>1</v>
      </c>
      <c r="F205" s="163" t="s">
        <v>3944</v>
      </c>
      <c r="H205" s="164">
        <v>-56.330999999999996</v>
      </c>
      <c r="I205" s="165"/>
      <c r="J205" s="165"/>
      <c r="M205" s="161"/>
      <c r="N205" s="166"/>
      <c r="X205" s="167"/>
      <c r="AT205" s="162" t="s">
        <v>303</v>
      </c>
      <c r="AU205" s="162" t="s">
        <v>93</v>
      </c>
      <c r="AV205" s="12" t="s">
        <v>93</v>
      </c>
      <c r="AW205" s="12" t="s">
        <v>5</v>
      </c>
      <c r="AX205" s="12" t="s">
        <v>80</v>
      </c>
      <c r="AY205" s="162" t="s">
        <v>219</v>
      </c>
    </row>
    <row r="206" spans="2:65" s="13" customFormat="1" ht="11.25">
      <c r="B206" s="171"/>
      <c r="D206" s="157" t="s">
        <v>303</v>
      </c>
      <c r="E206" s="172" t="s">
        <v>1</v>
      </c>
      <c r="F206" s="173" t="s">
        <v>362</v>
      </c>
      <c r="H206" s="174">
        <v>411.23699999999997</v>
      </c>
      <c r="I206" s="175"/>
      <c r="J206" s="175"/>
      <c r="M206" s="171"/>
      <c r="N206" s="176"/>
      <c r="X206" s="177"/>
      <c r="AT206" s="172" t="s">
        <v>303</v>
      </c>
      <c r="AU206" s="172" t="s">
        <v>93</v>
      </c>
      <c r="AV206" s="13" t="s">
        <v>158</v>
      </c>
      <c r="AW206" s="13" t="s">
        <v>4</v>
      </c>
      <c r="AX206" s="13" t="s">
        <v>87</v>
      </c>
      <c r="AY206" s="172" t="s">
        <v>219</v>
      </c>
    </row>
    <row r="207" spans="2:65" s="1" customFormat="1" ht="24.2" customHeight="1">
      <c r="B207" s="30"/>
      <c r="C207" s="142" t="s">
        <v>8</v>
      </c>
      <c r="D207" s="142" t="s">
        <v>220</v>
      </c>
      <c r="E207" s="143" t="s">
        <v>550</v>
      </c>
      <c r="F207" s="144" t="s">
        <v>551</v>
      </c>
      <c r="G207" s="145" t="s">
        <v>398</v>
      </c>
      <c r="H207" s="146">
        <v>45.692999999999998</v>
      </c>
      <c r="I207" s="147"/>
      <c r="J207" s="147"/>
      <c r="K207" s="148">
        <f>ROUND(P207*H207,2)</f>
        <v>0</v>
      </c>
      <c r="L207" s="149"/>
      <c r="M207" s="30"/>
      <c r="N207" s="150" t="s">
        <v>1</v>
      </c>
      <c r="O207" s="151" t="s">
        <v>43</v>
      </c>
      <c r="P207" s="152">
        <f>I207+J207</f>
        <v>0</v>
      </c>
      <c r="Q207" s="152">
        <f>ROUND(I207*H207,2)</f>
        <v>0</v>
      </c>
      <c r="R207" s="152">
        <f>ROUND(J207*H207,2)</f>
        <v>0</v>
      </c>
      <c r="T207" s="153">
        <f>S207*H207</f>
        <v>0</v>
      </c>
      <c r="U207" s="153">
        <v>0</v>
      </c>
      <c r="V207" s="153">
        <f>U207*H207</f>
        <v>0</v>
      </c>
      <c r="W207" s="153">
        <v>0</v>
      </c>
      <c r="X207" s="154">
        <f>W207*H207</f>
        <v>0</v>
      </c>
      <c r="AR207" s="155" t="s">
        <v>158</v>
      </c>
      <c r="AT207" s="155" t="s">
        <v>220</v>
      </c>
      <c r="AU207" s="155" t="s">
        <v>93</v>
      </c>
      <c r="AY207" s="15" t="s">
        <v>219</v>
      </c>
      <c r="BE207" s="156">
        <f>IF(O207="základní",K207,0)</f>
        <v>0</v>
      </c>
      <c r="BF207" s="156">
        <f>IF(O207="snížená",K207,0)</f>
        <v>0</v>
      </c>
      <c r="BG207" s="156">
        <f>IF(O207="zákl. přenesená",K207,0)</f>
        <v>0</v>
      </c>
      <c r="BH207" s="156">
        <f>IF(O207="sníž. přenesená",K207,0)</f>
        <v>0</v>
      </c>
      <c r="BI207" s="156">
        <f>IF(O207="nulová",K207,0)</f>
        <v>0</v>
      </c>
      <c r="BJ207" s="15" t="s">
        <v>87</v>
      </c>
      <c r="BK207" s="156">
        <f>ROUND(P207*H207,2)</f>
        <v>0</v>
      </c>
      <c r="BL207" s="15" t="s">
        <v>158</v>
      </c>
      <c r="BM207" s="155" t="s">
        <v>3954</v>
      </c>
    </row>
    <row r="208" spans="2:65" s="1" customFormat="1" ht="29.25">
      <c r="B208" s="30"/>
      <c r="D208" s="157" t="s">
        <v>226</v>
      </c>
      <c r="F208" s="158" t="s">
        <v>553</v>
      </c>
      <c r="I208" s="159"/>
      <c r="J208" s="159"/>
      <c r="M208" s="30"/>
      <c r="N208" s="160"/>
      <c r="X208" s="54"/>
      <c r="AT208" s="15" t="s">
        <v>226</v>
      </c>
      <c r="AU208" s="15" t="s">
        <v>93</v>
      </c>
    </row>
    <row r="209" spans="2:65" s="12" customFormat="1" ht="22.5">
      <c r="B209" s="161"/>
      <c r="D209" s="157" t="s">
        <v>303</v>
      </c>
      <c r="E209" s="162" t="s">
        <v>1</v>
      </c>
      <c r="F209" s="163" t="s">
        <v>3946</v>
      </c>
      <c r="H209" s="164">
        <v>51.951999999999998</v>
      </c>
      <c r="I209" s="165"/>
      <c r="J209" s="165"/>
      <c r="M209" s="161"/>
      <c r="N209" s="166"/>
      <c r="X209" s="167"/>
      <c r="AT209" s="162" t="s">
        <v>303</v>
      </c>
      <c r="AU209" s="162" t="s">
        <v>93</v>
      </c>
      <c r="AV209" s="12" t="s">
        <v>93</v>
      </c>
      <c r="AW209" s="12" t="s">
        <v>5</v>
      </c>
      <c r="AX209" s="12" t="s">
        <v>80</v>
      </c>
      <c r="AY209" s="162" t="s">
        <v>219</v>
      </c>
    </row>
    <row r="210" spans="2:65" s="12" customFormat="1" ht="33.75">
      <c r="B210" s="161"/>
      <c r="D210" s="157" t="s">
        <v>303</v>
      </c>
      <c r="E210" s="162" t="s">
        <v>1</v>
      </c>
      <c r="F210" s="163" t="s">
        <v>3947</v>
      </c>
      <c r="H210" s="164">
        <v>-6.2590000000000003</v>
      </c>
      <c r="I210" s="165"/>
      <c r="J210" s="165"/>
      <c r="M210" s="161"/>
      <c r="N210" s="166"/>
      <c r="X210" s="167"/>
      <c r="AT210" s="162" t="s">
        <v>303</v>
      </c>
      <c r="AU210" s="162" t="s">
        <v>93</v>
      </c>
      <c r="AV210" s="12" t="s">
        <v>93</v>
      </c>
      <c r="AW210" s="12" t="s">
        <v>5</v>
      </c>
      <c r="AX210" s="12" t="s">
        <v>80</v>
      </c>
      <c r="AY210" s="162" t="s">
        <v>219</v>
      </c>
    </row>
    <row r="211" spans="2:65" s="13" customFormat="1" ht="11.25">
      <c r="B211" s="171"/>
      <c r="D211" s="157" t="s">
        <v>303</v>
      </c>
      <c r="E211" s="172" t="s">
        <v>1</v>
      </c>
      <c r="F211" s="173" t="s">
        <v>362</v>
      </c>
      <c r="H211" s="174">
        <v>45.692999999999998</v>
      </c>
      <c r="I211" s="175"/>
      <c r="J211" s="175"/>
      <c r="M211" s="171"/>
      <c r="N211" s="176"/>
      <c r="X211" s="177"/>
      <c r="AT211" s="172" t="s">
        <v>303</v>
      </c>
      <c r="AU211" s="172" t="s">
        <v>93</v>
      </c>
      <c r="AV211" s="13" t="s">
        <v>158</v>
      </c>
      <c r="AW211" s="13" t="s">
        <v>4</v>
      </c>
      <c r="AX211" s="13" t="s">
        <v>87</v>
      </c>
      <c r="AY211" s="172" t="s">
        <v>219</v>
      </c>
    </row>
    <row r="212" spans="2:65" s="1" customFormat="1" ht="16.5" customHeight="1">
      <c r="B212" s="30"/>
      <c r="C212" s="142" t="s">
        <v>464</v>
      </c>
      <c r="D212" s="142" t="s">
        <v>220</v>
      </c>
      <c r="E212" s="143" t="s">
        <v>556</v>
      </c>
      <c r="F212" s="144" t="s">
        <v>557</v>
      </c>
      <c r="G212" s="145" t="s">
        <v>398</v>
      </c>
      <c r="H212" s="146">
        <v>106.81</v>
      </c>
      <c r="I212" s="147"/>
      <c r="J212" s="147"/>
      <c r="K212" s="148">
        <f>ROUND(P212*H212,2)</f>
        <v>0</v>
      </c>
      <c r="L212" s="149"/>
      <c r="M212" s="30"/>
      <c r="N212" s="150" t="s">
        <v>1</v>
      </c>
      <c r="O212" s="151" t="s">
        <v>43</v>
      </c>
      <c r="P212" s="152">
        <f>I212+J212</f>
        <v>0</v>
      </c>
      <c r="Q212" s="152">
        <f>ROUND(I212*H212,2)</f>
        <v>0</v>
      </c>
      <c r="R212" s="152">
        <f>ROUND(J212*H212,2)</f>
        <v>0</v>
      </c>
      <c r="T212" s="153">
        <f>S212*H212</f>
        <v>0</v>
      </c>
      <c r="U212" s="153">
        <v>0</v>
      </c>
      <c r="V212" s="153">
        <f>U212*H212</f>
        <v>0</v>
      </c>
      <c r="W212" s="153">
        <v>0</v>
      </c>
      <c r="X212" s="154">
        <f>W212*H212</f>
        <v>0</v>
      </c>
      <c r="AR212" s="155" t="s">
        <v>158</v>
      </c>
      <c r="AT212" s="155" t="s">
        <v>220</v>
      </c>
      <c r="AU212" s="155" t="s">
        <v>93</v>
      </c>
      <c r="AY212" s="15" t="s">
        <v>219</v>
      </c>
      <c r="BE212" s="156">
        <f>IF(O212="základní",K212,0)</f>
        <v>0</v>
      </c>
      <c r="BF212" s="156">
        <f>IF(O212="snížená",K212,0)</f>
        <v>0</v>
      </c>
      <c r="BG212" s="156">
        <f>IF(O212="zákl. přenesená",K212,0)</f>
        <v>0</v>
      </c>
      <c r="BH212" s="156">
        <f>IF(O212="sníž. přenesená",K212,0)</f>
        <v>0</v>
      </c>
      <c r="BI212" s="156">
        <f>IF(O212="nulová",K212,0)</f>
        <v>0</v>
      </c>
      <c r="BJ212" s="15" t="s">
        <v>87</v>
      </c>
      <c r="BK212" s="156">
        <f>ROUND(P212*H212,2)</f>
        <v>0</v>
      </c>
      <c r="BL212" s="15" t="s">
        <v>158</v>
      </c>
      <c r="BM212" s="155" t="s">
        <v>3955</v>
      </c>
    </row>
    <row r="213" spans="2:65" s="1" customFormat="1" ht="19.5">
      <c r="B213" s="30"/>
      <c r="D213" s="157" t="s">
        <v>226</v>
      </c>
      <c r="F213" s="158" t="s">
        <v>559</v>
      </c>
      <c r="I213" s="159"/>
      <c r="J213" s="159"/>
      <c r="M213" s="30"/>
      <c r="N213" s="160"/>
      <c r="X213" s="54"/>
      <c r="AT213" s="15" t="s">
        <v>226</v>
      </c>
      <c r="AU213" s="15" t="s">
        <v>93</v>
      </c>
    </row>
    <row r="214" spans="2:65" s="12" customFormat="1" ht="22.5">
      <c r="B214" s="161"/>
      <c r="D214" s="157" t="s">
        <v>303</v>
      </c>
      <c r="E214" s="162" t="s">
        <v>1</v>
      </c>
      <c r="F214" s="163" t="s">
        <v>3956</v>
      </c>
      <c r="H214" s="164">
        <v>106.81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87</v>
      </c>
      <c r="AY214" s="162" t="s">
        <v>219</v>
      </c>
    </row>
    <row r="215" spans="2:65" s="1" customFormat="1" ht="33" customHeight="1">
      <c r="B215" s="30"/>
      <c r="C215" s="142" t="s">
        <v>470</v>
      </c>
      <c r="D215" s="142" t="s">
        <v>220</v>
      </c>
      <c r="E215" s="143" t="s">
        <v>563</v>
      </c>
      <c r="F215" s="144" t="s">
        <v>564</v>
      </c>
      <c r="G215" s="145" t="s">
        <v>565</v>
      </c>
      <c r="H215" s="146">
        <v>213.62</v>
      </c>
      <c r="I215" s="147"/>
      <c r="J215" s="147"/>
      <c r="K215" s="148">
        <f>ROUND(P215*H215,2)</f>
        <v>0</v>
      </c>
      <c r="L215" s="149"/>
      <c r="M215" s="30"/>
      <c r="N215" s="150" t="s">
        <v>1</v>
      </c>
      <c r="O215" s="151" t="s">
        <v>43</v>
      </c>
      <c r="P215" s="152">
        <f>I215+J215</f>
        <v>0</v>
      </c>
      <c r="Q215" s="152">
        <f>ROUND(I215*H215,2)</f>
        <v>0</v>
      </c>
      <c r="R215" s="152">
        <f>ROUND(J215*H215,2)</f>
        <v>0</v>
      </c>
      <c r="T215" s="153">
        <f>S215*H215</f>
        <v>0</v>
      </c>
      <c r="U215" s="153">
        <v>0</v>
      </c>
      <c r="V215" s="153">
        <f>U215*H215</f>
        <v>0</v>
      </c>
      <c r="W215" s="153">
        <v>0</v>
      </c>
      <c r="X215" s="154">
        <f>W215*H215</f>
        <v>0</v>
      </c>
      <c r="AR215" s="155" t="s">
        <v>158</v>
      </c>
      <c r="AT215" s="155" t="s">
        <v>220</v>
      </c>
      <c r="AU215" s="155" t="s">
        <v>93</v>
      </c>
      <c r="AY215" s="15" t="s">
        <v>219</v>
      </c>
      <c r="BE215" s="156">
        <f>IF(O215="základní",K215,0)</f>
        <v>0</v>
      </c>
      <c r="BF215" s="156">
        <f>IF(O215="snížená",K215,0)</f>
        <v>0</v>
      </c>
      <c r="BG215" s="156">
        <f>IF(O215="zákl. přenesená",K215,0)</f>
        <v>0</v>
      </c>
      <c r="BH215" s="156">
        <f>IF(O215="sníž. přenesená",K215,0)</f>
        <v>0</v>
      </c>
      <c r="BI215" s="156">
        <f>IF(O215="nulová",K215,0)</f>
        <v>0</v>
      </c>
      <c r="BJ215" s="15" t="s">
        <v>87</v>
      </c>
      <c r="BK215" s="156">
        <f>ROUND(P215*H215,2)</f>
        <v>0</v>
      </c>
      <c r="BL215" s="15" t="s">
        <v>158</v>
      </c>
      <c r="BM215" s="155" t="s">
        <v>3957</v>
      </c>
    </row>
    <row r="216" spans="2:65" s="1" customFormat="1" ht="29.25">
      <c r="B216" s="30"/>
      <c r="D216" s="157" t="s">
        <v>226</v>
      </c>
      <c r="F216" s="158" t="s">
        <v>567</v>
      </c>
      <c r="I216" s="159"/>
      <c r="J216" s="159"/>
      <c r="M216" s="30"/>
      <c r="N216" s="160"/>
      <c r="X216" s="54"/>
      <c r="AT216" s="15" t="s">
        <v>226</v>
      </c>
      <c r="AU216" s="15" t="s">
        <v>93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3958</v>
      </c>
      <c r="H217" s="164">
        <v>213.62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87</v>
      </c>
      <c r="AY217" s="162" t="s">
        <v>219</v>
      </c>
    </row>
    <row r="218" spans="2:65" s="1" customFormat="1" ht="24.2" customHeight="1">
      <c r="B218" s="30"/>
      <c r="C218" s="142" t="s">
        <v>474</v>
      </c>
      <c r="D218" s="142" t="s">
        <v>220</v>
      </c>
      <c r="E218" s="143" t="s">
        <v>570</v>
      </c>
      <c r="F218" s="144" t="s">
        <v>571</v>
      </c>
      <c r="G218" s="145" t="s">
        <v>398</v>
      </c>
      <c r="H218" s="146">
        <v>114.015</v>
      </c>
      <c r="I218" s="147"/>
      <c r="J218" s="147"/>
      <c r="K218" s="148">
        <f>ROUND(P218*H218,2)</f>
        <v>0</v>
      </c>
      <c r="L218" s="149"/>
      <c r="M218" s="30"/>
      <c r="N218" s="150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0</v>
      </c>
      <c r="V218" s="153">
        <f>U218*H218</f>
        <v>0</v>
      </c>
      <c r="W218" s="153">
        <v>0</v>
      </c>
      <c r="X218" s="154">
        <f>W218*H218</f>
        <v>0</v>
      </c>
      <c r="AR218" s="155" t="s">
        <v>158</v>
      </c>
      <c r="AT218" s="155" t="s">
        <v>220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158</v>
      </c>
      <c r="BM218" s="155" t="s">
        <v>3959</v>
      </c>
    </row>
    <row r="219" spans="2:65" s="1" customFormat="1" ht="29.25">
      <c r="B219" s="30"/>
      <c r="D219" s="157" t="s">
        <v>226</v>
      </c>
      <c r="F219" s="158" t="s">
        <v>573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22.5">
      <c r="B220" s="161"/>
      <c r="D220" s="157" t="s">
        <v>303</v>
      </c>
      <c r="E220" s="162" t="s">
        <v>1</v>
      </c>
      <c r="F220" s="163" t="s">
        <v>3960</v>
      </c>
      <c r="H220" s="164">
        <v>259.76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2" customFormat="1" ht="33.75">
      <c r="B221" s="161"/>
      <c r="D221" s="157" t="s">
        <v>303</v>
      </c>
      <c r="E221" s="162" t="s">
        <v>1</v>
      </c>
      <c r="F221" s="163" t="s">
        <v>3961</v>
      </c>
      <c r="H221" s="164">
        <v>-61.854999999999997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3962</v>
      </c>
      <c r="H222" s="164">
        <v>-83.89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114.015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24.2" customHeight="1">
      <c r="B224" s="30"/>
      <c r="C224" s="142" t="s">
        <v>480</v>
      </c>
      <c r="D224" s="142" t="s">
        <v>220</v>
      </c>
      <c r="E224" s="143" t="s">
        <v>580</v>
      </c>
      <c r="F224" s="144" t="s">
        <v>581</v>
      </c>
      <c r="G224" s="145" t="s">
        <v>398</v>
      </c>
      <c r="H224" s="146">
        <v>104.468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3963</v>
      </c>
    </row>
    <row r="225" spans="2:65" s="1" customFormat="1" ht="39">
      <c r="B225" s="30"/>
      <c r="D225" s="157" t="s">
        <v>226</v>
      </c>
      <c r="F225" s="158" t="s">
        <v>583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33.75">
      <c r="B226" s="161"/>
      <c r="D226" s="157" t="s">
        <v>303</v>
      </c>
      <c r="E226" s="162" t="s">
        <v>1</v>
      </c>
      <c r="F226" s="163" t="s">
        <v>3964</v>
      </c>
      <c r="H226" s="164">
        <v>-2.8421835599999996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2" customFormat="1" ht="11.25">
      <c r="B227" s="161"/>
      <c r="D227" s="157" t="s">
        <v>303</v>
      </c>
      <c r="E227" s="162" t="s">
        <v>1</v>
      </c>
      <c r="F227" s="163" t="s">
        <v>3965</v>
      </c>
      <c r="H227" s="164">
        <v>68.61</v>
      </c>
      <c r="I227" s="165"/>
      <c r="J227" s="165"/>
      <c r="M227" s="161"/>
      <c r="N227" s="166"/>
      <c r="X227" s="167"/>
      <c r="AT227" s="162" t="s">
        <v>303</v>
      </c>
      <c r="AU227" s="162" t="s">
        <v>93</v>
      </c>
      <c r="AV227" s="12" t="s">
        <v>93</v>
      </c>
      <c r="AW227" s="12" t="s">
        <v>5</v>
      </c>
      <c r="AX227" s="12" t="s">
        <v>80</v>
      </c>
      <c r="AY227" s="162" t="s">
        <v>219</v>
      </c>
    </row>
    <row r="228" spans="2:65" s="12" customFormat="1" ht="11.25">
      <c r="B228" s="161"/>
      <c r="D228" s="157" t="s">
        <v>303</v>
      </c>
      <c r="E228" s="162" t="s">
        <v>1</v>
      </c>
      <c r="F228" s="163" t="s">
        <v>3966</v>
      </c>
      <c r="H228" s="164">
        <v>38.699999999999996</v>
      </c>
      <c r="I228" s="165"/>
      <c r="J228" s="165"/>
      <c r="M228" s="161"/>
      <c r="N228" s="166"/>
      <c r="X228" s="167"/>
      <c r="AT228" s="162" t="s">
        <v>303</v>
      </c>
      <c r="AU228" s="162" t="s">
        <v>93</v>
      </c>
      <c r="AV228" s="12" t="s">
        <v>93</v>
      </c>
      <c r="AW228" s="12" t="s">
        <v>5</v>
      </c>
      <c r="AX228" s="12" t="s">
        <v>80</v>
      </c>
      <c r="AY228" s="162" t="s">
        <v>219</v>
      </c>
    </row>
    <row r="229" spans="2:65" s="13" customFormat="1" ht="11.25">
      <c r="B229" s="171"/>
      <c r="D229" s="157" t="s">
        <v>303</v>
      </c>
      <c r="E229" s="172" t="s">
        <v>1</v>
      </c>
      <c r="F229" s="173" t="s">
        <v>362</v>
      </c>
      <c r="H229" s="174">
        <v>104.46781644000001</v>
      </c>
      <c r="I229" s="175"/>
      <c r="J229" s="175"/>
      <c r="M229" s="171"/>
      <c r="N229" s="176"/>
      <c r="X229" s="177"/>
      <c r="AT229" s="172" t="s">
        <v>303</v>
      </c>
      <c r="AU229" s="172" t="s">
        <v>93</v>
      </c>
      <c r="AV229" s="13" t="s">
        <v>158</v>
      </c>
      <c r="AW229" s="13" t="s">
        <v>4</v>
      </c>
      <c r="AX229" s="13" t="s">
        <v>87</v>
      </c>
      <c r="AY229" s="172" t="s">
        <v>219</v>
      </c>
    </row>
    <row r="230" spans="2:65" s="11" customFormat="1" ht="22.9" customHeight="1">
      <c r="B230" s="129"/>
      <c r="D230" s="130" t="s">
        <v>79</v>
      </c>
      <c r="E230" s="140" t="s">
        <v>158</v>
      </c>
      <c r="F230" s="140" t="s">
        <v>613</v>
      </c>
      <c r="I230" s="132"/>
      <c r="J230" s="132"/>
      <c r="K230" s="141">
        <f>BK230</f>
        <v>0</v>
      </c>
      <c r="M230" s="129"/>
      <c r="N230" s="134"/>
      <c r="Q230" s="135">
        <f>SUM(Q231:Q233)</f>
        <v>0</v>
      </c>
      <c r="R230" s="135">
        <f>SUM(R231:R233)</f>
        <v>0</v>
      </c>
      <c r="T230" s="136">
        <f>SUM(T231:T233)</f>
        <v>0</v>
      </c>
      <c r="V230" s="136">
        <f>SUM(V231:V233)</f>
        <v>42.164171000000003</v>
      </c>
      <c r="X230" s="137">
        <f>SUM(X231:X233)</f>
        <v>0</v>
      </c>
      <c r="AR230" s="130" t="s">
        <v>87</v>
      </c>
      <c r="AT230" s="138" t="s">
        <v>79</v>
      </c>
      <c r="AU230" s="138" t="s">
        <v>87</v>
      </c>
      <c r="AY230" s="130" t="s">
        <v>219</v>
      </c>
      <c r="BK230" s="139">
        <f>SUM(BK231:BK233)</f>
        <v>0</v>
      </c>
    </row>
    <row r="231" spans="2:65" s="1" customFormat="1" ht="16.5" customHeight="1">
      <c r="B231" s="30"/>
      <c r="C231" s="142" t="s">
        <v>485</v>
      </c>
      <c r="D231" s="142" t="s">
        <v>220</v>
      </c>
      <c r="E231" s="143" t="s">
        <v>620</v>
      </c>
      <c r="F231" s="144" t="s">
        <v>621</v>
      </c>
      <c r="G231" s="145" t="s">
        <v>398</v>
      </c>
      <c r="H231" s="146">
        <v>22.3</v>
      </c>
      <c r="I231" s="147"/>
      <c r="J231" s="147"/>
      <c r="K231" s="148">
        <f>ROUND(P231*H231,2)</f>
        <v>0</v>
      </c>
      <c r="L231" s="149"/>
      <c r="M231" s="30"/>
      <c r="N231" s="150" t="s">
        <v>1</v>
      </c>
      <c r="O231" s="151" t="s">
        <v>43</v>
      </c>
      <c r="P231" s="152">
        <f>I231+J231</f>
        <v>0</v>
      </c>
      <c r="Q231" s="152">
        <f>ROUND(I231*H231,2)</f>
        <v>0</v>
      </c>
      <c r="R231" s="152">
        <f>ROUND(J231*H231,2)</f>
        <v>0</v>
      </c>
      <c r="T231" s="153">
        <f>S231*H231</f>
        <v>0</v>
      </c>
      <c r="U231" s="153">
        <v>1.8907700000000001</v>
      </c>
      <c r="V231" s="153">
        <f>U231*H231</f>
        <v>42.164171000000003</v>
      </c>
      <c r="W231" s="153">
        <v>0</v>
      </c>
      <c r="X231" s="154">
        <f>W231*H231</f>
        <v>0</v>
      </c>
      <c r="AR231" s="155" t="s">
        <v>158</v>
      </c>
      <c r="AT231" s="155" t="s">
        <v>220</v>
      </c>
      <c r="AU231" s="155" t="s">
        <v>93</v>
      </c>
      <c r="AY231" s="15" t="s">
        <v>219</v>
      </c>
      <c r="BE231" s="156">
        <f>IF(O231="základní",K231,0)</f>
        <v>0</v>
      </c>
      <c r="BF231" s="156">
        <f>IF(O231="snížená",K231,0)</f>
        <v>0</v>
      </c>
      <c r="BG231" s="156">
        <f>IF(O231="zákl. přenesená",K231,0)</f>
        <v>0</v>
      </c>
      <c r="BH231" s="156">
        <f>IF(O231="sníž. přenesená",K231,0)</f>
        <v>0</v>
      </c>
      <c r="BI231" s="156">
        <f>IF(O231="nulová",K231,0)</f>
        <v>0</v>
      </c>
      <c r="BJ231" s="15" t="s">
        <v>87</v>
      </c>
      <c r="BK231" s="156">
        <f>ROUND(P231*H231,2)</f>
        <v>0</v>
      </c>
      <c r="BL231" s="15" t="s">
        <v>158</v>
      </c>
      <c r="BM231" s="155" t="s">
        <v>3967</v>
      </c>
    </row>
    <row r="232" spans="2:65" s="1" customFormat="1" ht="19.5">
      <c r="B232" s="30"/>
      <c r="D232" s="157" t="s">
        <v>226</v>
      </c>
      <c r="F232" s="158" t="s">
        <v>623</v>
      </c>
      <c r="I232" s="159"/>
      <c r="J232" s="159"/>
      <c r="M232" s="30"/>
      <c r="N232" s="160"/>
      <c r="X232" s="54"/>
      <c r="AT232" s="15" t="s">
        <v>226</v>
      </c>
      <c r="AU232" s="15" t="s">
        <v>93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3968</v>
      </c>
      <c r="H233" s="164">
        <v>22.3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87</v>
      </c>
      <c r="AY233" s="162" t="s">
        <v>219</v>
      </c>
    </row>
    <row r="234" spans="2:65" s="11" customFormat="1" ht="22.9" customHeight="1">
      <c r="B234" s="129"/>
      <c r="D234" s="130" t="s">
        <v>79</v>
      </c>
      <c r="E234" s="140" t="s">
        <v>218</v>
      </c>
      <c r="F234" s="140" t="s">
        <v>631</v>
      </c>
      <c r="I234" s="132"/>
      <c r="J234" s="132"/>
      <c r="K234" s="141">
        <f>BK234</f>
        <v>0</v>
      </c>
      <c r="M234" s="129"/>
      <c r="N234" s="134"/>
      <c r="Q234" s="135">
        <f>SUM(Q235:Q256)</f>
        <v>0</v>
      </c>
      <c r="R234" s="135">
        <f>SUM(R235:R256)</f>
        <v>0</v>
      </c>
      <c r="T234" s="136">
        <f>SUM(T235:T256)</f>
        <v>0</v>
      </c>
      <c r="V234" s="136">
        <f>SUM(V235:V256)</f>
        <v>2.3364070000000003</v>
      </c>
      <c r="X234" s="137">
        <f>SUM(X235:X256)</f>
        <v>0</v>
      </c>
      <c r="AR234" s="130" t="s">
        <v>87</v>
      </c>
      <c r="AT234" s="138" t="s">
        <v>79</v>
      </c>
      <c r="AU234" s="138" t="s">
        <v>87</v>
      </c>
      <c r="AY234" s="130" t="s">
        <v>219</v>
      </c>
      <c r="BK234" s="139">
        <f>SUM(BK235:BK256)</f>
        <v>0</v>
      </c>
    </row>
    <row r="235" spans="2:65" s="1" customFormat="1" ht="24.2" customHeight="1">
      <c r="B235" s="30"/>
      <c r="C235" s="142" t="s">
        <v>491</v>
      </c>
      <c r="D235" s="142" t="s">
        <v>220</v>
      </c>
      <c r="E235" s="143" t="s">
        <v>633</v>
      </c>
      <c r="F235" s="144" t="s">
        <v>634</v>
      </c>
      <c r="G235" s="145" t="s">
        <v>353</v>
      </c>
      <c r="H235" s="146">
        <v>305.60000000000002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3969</v>
      </c>
    </row>
    <row r="236" spans="2:65" s="1" customFormat="1" ht="19.5">
      <c r="B236" s="30"/>
      <c r="D236" s="157" t="s">
        <v>226</v>
      </c>
      <c r="F236" s="158" t="s">
        <v>636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3970</v>
      </c>
      <c r="H237" s="164">
        <v>305.60000000000002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87</v>
      </c>
      <c r="AY237" s="162" t="s">
        <v>219</v>
      </c>
    </row>
    <row r="238" spans="2:65" s="1" customFormat="1" ht="24.2" customHeight="1">
      <c r="B238" s="30"/>
      <c r="C238" s="142" t="s">
        <v>496</v>
      </c>
      <c r="D238" s="142" t="s">
        <v>220</v>
      </c>
      <c r="E238" s="143" t="s">
        <v>638</v>
      </c>
      <c r="F238" s="144" t="s">
        <v>639</v>
      </c>
      <c r="G238" s="145" t="s">
        <v>353</v>
      </c>
      <c r="H238" s="146">
        <v>4.9000000000000004</v>
      </c>
      <c r="I238" s="147"/>
      <c r="J238" s="147"/>
      <c r="K238" s="148">
        <f>ROUND(P238*H238,2)</f>
        <v>0</v>
      </c>
      <c r="L238" s="149"/>
      <c r="M238" s="30"/>
      <c r="N238" s="150" t="s">
        <v>1</v>
      </c>
      <c r="O238" s="151" t="s">
        <v>43</v>
      </c>
      <c r="P238" s="152">
        <f>I238+J238</f>
        <v>0</v>
      </c>
      <c r="Q238" s="152">
        <f>ROUND(I238*H238,2)</f>
        <v>0</v>
      </c>
      <c r="R238" s="152">
        <f>ROUND(J238*H238,2)</f>
        <v>0</v>
      </c>
      <c r="T238" s="153">
        <f>S238*H238</f>
        <v>0</v>
      </c>
      <c r="U238" s="153">
        <v>0</v>
      </c>
      <c r="V238" s="153">
        <f>U238*H238</f>
        <v>0</v>
      </c>
      <c r="W238" s="153">
        <v>0</v>
      </c>
      <c r="X238" s="154">
        <f>W238*H238</f>
        <v>0</v>
      </c>
      <c r="AR238" s="155" t="s">
        <v>158</v>
      </c>
      <c r="AT238" s="155" t="s">
        <v>220</v>
      </c>
      <c r="AU238" s="155" t="s">
        <v>93</v>
      </c>
      <c r="AY238" s="15" t="s">
        <v>219</v>
      </c>
      <c r="BE238" s="156">
        <f>IF(O238="základní",K238,0)</f>
        <v>0</v>
      </c>
      <c r="BF238" s="156">
        <f>IF(O238="snížená",K238,0)</f>
        <v>0</v>
      </c>
      <c r="BG238" s="156">
        <f>IF(O238="zákl. přenesená",K238,0)</f>
        <v>0</v>
      </c>
      <c r="BH238" s="156">
        <f>IF(O238="sníž. přenesená",K238,0)</f>
        <v>0</v>
      </c>
      <c r="BI238" s="156">
        <f>IF(O238="nulová",K238,0)</f>
        <v>0</v>
      </c>
      <c r="BJ238" s="15" t="s">
        <v>87</v>
      </c>
      <c r="BK238" s="156">
        <f>ROUND(P238*H238,2)</f>
        <v>0</v>
      </c>
      <c r="BL238" s="15" t="s">
        <v>158</v>
      </c>
      <c r="BM238" s="155" t="s">
        <v>3971</v>
      </c>
    </row>
    <row r="239" spans="2:65" s="1" customFormat="1" ht="29.25">
      <c r="B239" s="30"/>
      <c r="D239" s="157" t="s">
        <v>226</v>
      </c>
      <c r="F239" s="158" t="s">
        <v>641</v>
      </c>
      <c r="I239" s="159"/>
      <c r="J239" s="159"/>
      <c r="M239" s="30"/>
      <c r="N239" s="160"/>
      <c r="X239" s="54"/>
      <c r="AT239" s="15" t="s">
        <v>226</v>
      </c>
      <c r="AU239" s="15" t="s">
        <v>93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3972</v>
      </c>
      <c r="H240" s="164">
        <v>4.9000000000000004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87</v>
      </c>
      <c r="AY240" s="162" t="s">
        <v>219</v>
      </c>
    </row>
    <row r="241" spans="2:65" s="1" customFormat="1" ht="24.2" customHeight="1">
      <c r="B241" s="30"/>
      <c r="C241" s="142" t="s">
        <v>502</v>
      </c>
      <c r="D241" s="142" t="s">
        <v>220</v>
      </c>
      <c r="E241" s="143" t="s">
        <v>644</v>
      </c>
      <c r="F241" s="144" t="s">
        <v>645</v>
      </c>
      <c r="G241" s="145" t="s">
        <v>353</v>
      </c>
      <c r="H241" s="146">
        <v>10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0.23</v>
      </c>
      <c r="V241" s="153">
        <f>U241*H241</f>
        <v>2.3000000000000003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3973</v>
      </c>
    </row>
    <row r="242" spans="2:65" s="1" customFormat="1" ht="29.25">
      <c r="B242" s="30"/>
      <c r="D242" s="157" t="s">
        <v>226</v>
      </c>
      <c r="F242" s="158" t="s">
        <v>647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2346</v>
      </c>
      <c r="H243" s="164">
        <v>10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87</v>
      </c>
      <c r="AY243" s="162" t="s">
        <v>219</v>
      </c>
    </row>
    <row r="244" spans="2:65" s="1" customFormat="1" ht="24.2" customHeight="1">
      <c r="B244" s="30"/>
      <c r="C244" s="142" t="s">
        <v>385</v>
      </c>
      <c r="D244" s="142" t="s">
        <v>220</v>
      </c>
      <c r="E244" s="143" t="s">
        <v>655</v>
      </c>
      <c r="F244" s="144" t="s">
        <v>656</v>
      </c>
      <c r="G244" s="145" t="s">
        <v>353</v>
      </c>
      <c r="H244" s="146">
        <v>4.9000000000000004</v>
      </c>
      <c r="I244" s="147"/>
      <c r="J244" s="147"/>
      <c r="K244" s="148">
        <f>ROUND(P244*H244,2)</f>
        <v>0</v>
      </c>
      <c r="L244" s="149"/>
      <c r="M244" s="30"/>
      <c r="N244" s="150" t="s">
        <v>1</v>
      </c>
      <c r="O244" s="151" t="s">
        <v>43</v>
      </c>
      <c r="P244" s="152">
        <f>I244+J244</f>
        <v>0</v>
      </c>
      <c r="Q244" s="152">
        <f>ROUND(I244*H244,2)</f>
        <v>0</v>
      </c>
      <c r="R244" s="152">
        <f>ROUND(J244*H244,2)</f>
        <v>0</v>
      </c>
      <c r="T244" s="153">
        <f>S244*H244</f>
        <v>0</v>
      </c>
      <c r="U244" s="153">
        <v>6.0099999999999997E-3</v>
      </c>
      <c r="V244" s="153">
        <f>U244*H244</f>
        <v>2.9448999999999999E-2</v>
      </c>
      <c r="W244" s="153">
        <v>0</v>
      </c>
      <c r="X244" s="154">
        <f>W244*H244</f>
        <v>0</v>
      </c>
      <c r="AR244" s="155" t="s">
        <v>158</v>
      </c>
      <c r="AT244" s="155" t="s">
        <v>220</v>
      </c>
      <c r="AU244" s="155" t="s">
        <v>93</v>
      </c>
      <c r="AY244" s="15" t="s">
        <v>219</v>
      </c>
      <c r="BE244" s="156">
        <f>IF(O244="základní",K244,0)</f>
        <v>0</v>
      </c>
      <c r="BF244" s="156">
        <f>IF(O244="snížená",K244,0)</f>
        <v>0</v>
      </c>
      <c r="BG244" s="156">
        <f>IF(O244="zákl. přenesená",K244,0)</f>
        <v>0</v>
      </c>
      <c r="BH244" s="156">
        <f>IF(O244="sníž. přenesená",K244,0)</f>
        <v>0</v>
      </c>
      <c r="BI244" s="156">
        <f>IF(O244="nulová",K244,0)</f>
        <v>0</v>
      </c>
      <c r="BJ244" s="15" t="s">
        <v>87</v>
      </c>
      <c r="BK244" s="156">
        <f>ROUND(P244*H244,2)</f>
        <v>0</v>
      </c>
      <c r="BL244" s="15" t="s">
        <v>158</v>
      </c>
      <c r="BM244" s="155" t="s">
        <v>3974</v>
      </c>
    </row>
    <row r="245" spans="2:65" s="1" customFormat="1" ht="19.5">
      <c r="B245" s="30"/>
      <c r="D245" s="157" t="s">
        <v>226</v>
      </c>
      <c r="F245" s="158" t="s">
        <v>658</v>
      </c>
      <c r="I245" s="159"/>
      <c r="J245" s="159"/>
      <c r="M245" s="30"/>
      <c r="N245" s="160"/>
      <c r="X245" s="54"/>
      <c r="AT245" s="15" t="s">
        <v>226</v>
      </c>
      <c r="AU245" s="15" t="s">
        <v>93</v>
      </c>
    </row>
    <row r="246" spans="2:65" s="12" customFormat="1" ht="11.25">
      <c r="B246" s="161"/>
      <c r="D246" s="157" t="s">
        <v>303</v>
      </c>
      <c r="E246" s="162" t="s">
        <v>1</v>
      </c>
      <c r="F246" s="163" t="s">
        <v>3972</v>
      </c>
      <c r="H246" s="164">
        <v>4.9000000000000004</v>
      </c>
      <c r="I246" s="165"/>
      <c r="J246" s="165"/>
      <c r="M246" s="161"/>
      <c r="N246" s="166"/>
      <c r="X246" s="167"/>
      <c r="AT246" s="162" t="s">
        <v>303</v>
      </c>
      <c r="AU246" s="162" t="s">
        <v>93</v>
      </c>
      <c r="AV246" s="12" t="s">
        <v>93</v>
      </c>
      <c r="AW246" s="12" t="s">
        <v>5</v>
      </c>
      <c r="AX246" s="12" t="s">
        <v>87</v>
      </c>
      <c r="AY246" s="162" t="s">
        <v>219</v>
      </c>
    </row>
    <row r="247" spans="2:65" s="1" customFormat="1" ht="24.2" customHeight="1">
      <c r="B247" s="30"/>
      <c r="C247" s="142" t="s">
        <v>512</v>
      </c>
      <c r="D247" s="142" t="s">
        <v>220</v>
      </c>
      <c r="E247" s="143" t="s">
        <v>661</v>
      </c>
      <c r="F247" s="144" t="s">
        <v>662</v>
      </c>
      <c r="G247" s="145" t="s">
        <v>353</v>
      </c>
      <c r="H247" s="146">
        <v>9.8000000000000007</v>
      </c>
      <c r="I247" s="147"/>
      <c r="J247" s="147"/>
      <c r="K247" s="148">
        <f>ROUND(P247*H247,2)</f>
        <v>0</v>
      </c>
      <c r="L247" s="149"/>
      <c r="M247" s="30"/>
      <c r="N247" s="150" t="s">
        <v>1</v>
      </c>
      <c r="O247" s="151" t="s">
        <v>43</v>
      </c>
      <c r="P247" s="152">
        <f>I247+J247</f>
        <v>0</v>
      </c>
      <c r="Q247" s="152">
        <f>ROUND(I247*H247,2)</f>
        <v>0</v>
      </c>
      <c r="R247" s="152">
        <f>ROUND(J247*H247,2)</f>
        <v>0</v>
      </c>
      <c r="T247" s="153">
        <f>S247*H247</f>
        <v>0</v>
      </c>
      <c r="U247" s="153">
        <v>7.1000000000000002E-4</v>
      </c>
      <c r="V247" s="153">
        <f>U247*H247</f>
        <v>6.9580000000000006E-3</v>
      </c>
      <c r="W247" s="153">
        <v>0</v>
      </c>
      <c r="X247" s="154">
        <f>W247*H247</f>
        <v>0</v>
      </c>
      <c r="AR247" s="155" t="s">
        <v>158</v>
      </c>
      <c r="AT247" s="155" t="s">
        <v>220</v>
      </c>
      <c r="AU247" s="155" t="s">
        <v>93</v>
      </c>
      <c r="AY247" s="15" t="s">
        <v>219</v>
      </c>
      <c r="BE247" s="156">
        <f>IF(O247="základní",K247,0)</f>
        <v>0</v>
      </c>
      <c r="BF247" s="156">
        <f>IF(O247="snížená",K247,0)</f>
        <v>0</v>
      </c>
      <c r="BG247" s="156">
        <f>IF(O247="zákl. přenesená",K247,0)</f>
        <v>0</v>
      </c>
      <c r="BH247" s="156">
        <f>IF(O247="sníž. přenesená",K247,0)</f>
        <v>0</v>
      </c>
      <c r="BI247" s="156">
        <f>IF(O247="nulová",K247,0)</f>
        <v>0</v>
      </c>
      <c r="BJ247" s="15" t="s">
        <v>87</v>
      </c>
      <c r="BK247" s="156">
        <f>ROUND(P247*H247,2)</f>
        <v>0</v>
      </c>
      <c r="BL247" s="15" t="s">
        <v>158</v>
      </c>
      <c r="BM247" s="155" t="s">
        <v>3975</v>
      </c>
    </row>
    <row r="248" spans="2:65" s="1" customFormat="1" ht="19.5">
      <c r="B248" s="30"/>
      <c r="D248" s="157" t="s">
        <v>226</v>
      </c>
      <c r="F248" s="158" t="s">
        <v>664</v>
      </c>
      <c r="I248" s="159"/>
      <c r="J248" s="159"/>
      <c r="M248" s="30"/>
      <c r="N248" s="160"/>
      <c r="X248" s="54"/>
      <c r="AT248" s="15" t="s">
        <v>226</v>
      </c>
      <c r="AU248" s="15" t="s">
        <v>93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3976</v>
      </c>
      <c r="H249" s="164">
        <v>9.8000000000000007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3" customFormat="1" ht="11.25">
      <c r="B250" s="171"/>
      <c r="D250" s="157" t="s">
        <v>303</v>
      </c>
      <c r="E250" s="172" t="s">
        <v>1</v>
      </c>
      <c r="F250" s="173" t="s">
        <v>362</v>
      </c>
      <c r="H250" s="174">
        <v>9.8000000000000007</v>
      </c>
      <c r="I250" s="175"/>
      <c r="J250" s="175"/>
      <c r="M250" s="171"/>
      <c r="N250" s="176"/>
      <c r="X250" s="177"/>
      <c r="AT250" s="172" t="s">
        <v>303</v>
      </c>
      <c r="AU250" s="172" t="s">
        <v>93</v>
      </c>
      <c r="AV250" s="13" t="s">
        <v>158</v>
      </c>
      <c r="AW250" s="13" t="s">
        <v>4</v>
      </c>
      <c r="AX250" s="13" t="s">
        <v>87</v>
      </c>
      <c r="AY250" s="172" t="s">
        <v>219</v>
      </c>
    </row>
    <row r="251" spans="2:65" s="1" customFormat="1" ht="33" customHeight="1">
      <c r="B251" s="30"/>
      <c r="C251" s="142" t="s">
        <v>520</v>
      </c>
      <c r="D251" s="142" t="s">
        <v>220</v>
      </c>
      <c r="E251" s="143" t="s">
        <v>667</v>
      </c>
      <c r="F251" s="144" t="s">
        <v>668</v>
      </c>
      <c r="G251" s="145" t="s">
        <v>353</v>
      </c>
      <c r="H251" s="146">
        <v>4.9000000000000004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3977</v>
      </c>
    </row>
    <row r="252" spans="2:65" s="1" customFormat="1" ht="29.25">
      <c r="B252" s="30"/>
      <c r="D252" s="157" t="s">
        <v>226</v>
      </c>
      <c r="F252" s="158" t="s">
        <v>670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3972</v>
      </c>
      <c r="H253" s="164">
        <v>4.9000000000000004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87</v>
      </c>
      <c r="AY253" s="162" t="s">
        <v>219</v>
      </c>
    </row>
    <row r="254" spans="2:65" s="1" customFormat="1" ht="24.2" customHeight="1">
      <c r="B254" s="30"/>
      <c r="C254" s="142" t="s">
        <v>528</v>
      </c>
      <c r="D254" s="142" t="s">
        <v>220</v>
      </c>
      <c r="E254" s="143" t="s">
        <v>672</v>
      </c>
      <c r="F254" s="144" t="s">
        <v>673</v>
      </c>
      <c r="G254" s="145" t="s">
        <v>353</v>
      </c>
      <c r="H254" s="146">
        <v>4.9000000000000004</v>
      </c>
      <c r="I254" s="147"/>
      <c r="J254" s="147"/>
      <c r="K254" s="148">
        <f>ROUND(P254*H254,2)</f>
        <v>0</v>
      </c>
      <c r="L254" s="149"/>
      <c r="M254" s="30"/>
      <c r="N254" s="150" t="s">
        <v>1</v>
      </c>
      <c r="O254" s="151" t="s">
        <v>43</v>
      </c>
      <c r="P254" s="152">
        <f>I254+J254</f>
        <v>0</v>
      </c>
      <c r="Q254" s="152">
        <f>ROUND(I254*H254,2)</f>
        <v>0</v>
      </c>
      <c r="R254" s="152">
        <f>ROUND(J254*H254,2)</f>
        <v>0</v>
      </c>
      <c r="T254" s="153">
        <f>S254*H254</f>
        <v>0</v>
      </c>
      <c r="U254" s="153">
        <v>0</v>
      </c>
      <c r="V254" s="153">
        <f>U254*H254</f>
        <v>0</v>
      </c>
      <c r="W254" s="153">
        <v>0</v>
      </c>
      <c r="X254" s="154">
        <f>W254*H254</f>
        <v>0</v>
      </c>
      <c r="AR254" s="155" t="s">
        <v>158</v>
      </c>
      <c r="AT254" s="155" t="s">
        <v>220</v>
      </c>
      <c r="AU254" s="155" t="s">
        <v>93</v>
      </c>
      <c r="AY254" s="15" t="s">
        <v>219</v>
      </c>
      <c r="BE254" s="156">
        <f>IF(O254="základní",K254,0)</f>
        <v>0</v>
      </c>
      <c r="BF254" s="156">
        <f>IF(O254="snížená",K254,0)</f>
        <v>0</v>
      </c>
      <c r="BG254" s="156">
        <f>IF(O254="zákl. přenesená",K254,0)</f>
        <v>0</v>
      </c>
      <c r="BH254" s="156">
        <f>IF(O254="sníž. přenesená",K254,0)</f>
        <v>0</v>
      </c>
      <c r="BI254" s="156">
        <f>IF(O254="nulová",K254,0)</f>
        <v>0</v>
      </c>
      <c r="BJ254" s="15" t="s">
        <v>87</v>
      </c>
      <c r="BK254" s="156">
        <f>ROUND(P254*H254,2)</f>
        <v>0</v>
      </c>
      <c r="BL254" s="15" t="s">
        <v>158</v>
      </c>
      <c r="BM254" s="155" t="s">
        <v>3978</v>
      </c>
    </row>
    <row r="255" spans="2:65" s="1" customFormat="1" ht="29.25">
      <c r="B255" s="30"/>
      <c r="D255" s="157" t="s">
        <v>226</v>
      </c>
      <c r="F255" s="158" t="s">
        <v>675</v>
      </c>
      <c r="I255" s="159"/>
      <c r="J255" s="159"/>
      <c r="M255" s="30"/>
      <c r="N255" s="160"/>
      <c r="X255" s="54"/>
      <c r="AT255" s="15" t="s">
        <v>226</v>
      </c>
      <c r="AU255" s="15" t="s">
        <v>93</v>
      </c>
    </row>
    <row r="256" spans="2:65" s="12" customFormat="1" ht="11.25">
      <c r="B256" s="161"/>
      <c r="D256" s="157" t="s">
        <v>303</v>
      </c>
      <c r="E256" s="162" t="s">
        <v>1</v>
      </c>
      <c r="F256" s="163" t="s">
        <v>3972</v>
      </c>
      <c r="H256" s="164">
        <v>4.9000000000000004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87</v>
      </c>
      <c r="AY256" s="162" t="s">
        <v>219</v>
      </c>
    </row>
    <row r="257" spans="2:65" s="11" customFormat="1" ht="22.9" customHeight="1">
      <c r="B257" s="129"/>
      <c r="D257" s="130" t="s">
        <v>79</v>
      </c>
      <c r="E257" s="140" t="s">
        <v>254</v>
      </c>
      <c r="F257" s="140" t="s">
        <v>694</v>
      </c>
      <c r="I257" s="132"/>
      <c r="J257" s="132"/>
      <c r="K257" s="141">
        <f>BK257</f>
        <v>0</v>
      </c>
      <c r="M257" s="129"/>
      <c r="N257" s="134"/>
      <c r="Q257" s="135">
        <f>Q258+SUM(Q259:Q449)</f>
        <v>0</v>
      </c>
      <c r="R257" s="135">
        <f>R258+SUM(R259:R449)</f>
        <v>0</v>
      </c>
      <c r="T257" s="136">
        <f>T258+SUM(T259:T449)</f>
        <v>0</v>
      </c>
      <c r="V257" s="136">
        <f>V258+SUM(V259:V449)</f>
        <v>14.102386150000003</v>
      </c>
      <c r="X257" s="137">
        <f>X258+SUM(X259:X449)</f>
        <v>1.2099999999999999E-3</v>
      </c>
      <c r="AR257" s="130" t="s">
        <v>87</v>
      </c>
      <c r="AT257" s="138" t="s">
        <v>79</v>
      </c>
      <c r="AU257" s="138" t="s">
        <v>87</v>
      </c>
      <c r="AY257" s="130" t="s">
        <v>219</v>
      </c>
      <c r="BK257" s="139">
        <f>BK258+SUM(BK259:BK449)</f>
        <v>0</v>
      </c>
    </row>
    <row r="258" spans="2:65" s="1" customFormat="1" ht="24.2" customHeight="1">
      <c r="B258" s="30"/>
      <c r="C258" s="178" t="s">
        <v>533</v>
      </c>
      <c r="D258" s="178" t="s">
        <v>460</v>
      </c>
      <c r="E258" s="179" t="s">
        <v>2158</v>
      </c>
      <c r="F258" s="180" t="s">
        <v>2964</v>
      </c>
      <c r="G258" s="181" t="s">
        <v>257</v>
      </c>
      <c r="H258" s="182">
        <v>1</v>
      </c>
      <c r="I258" s="183"/>
      <c r="J258" s="184"/>
      <c r="K258" s="185">
        <f>ROUND(P258*H258,2)</f>
        <v>0</v>
      </c>
      <c r="L258" s="184"/>
      <c r="M258" s="186"/>
      <c r="N258" s="187" t="s">
        <v>1</v>
      </c>
      <c r="O258" s="151" t="s">
        <v>43</v>
      </c>
      <c r="P258" s="152">
        <f>I258+J258</f>
        <v>0</v>
      </c>
      <c r="Q258" s="152">
        <f>ROUND(I258*H258,2)</f>
        <v>0</v>
      </c>
      <c r="R258" s="152">
        <f>ROUND(J258*H258,2)</f>
        <v>0</v>
      </c>
      <c r="T258" s="153">
        <f>S258*H258</f>
        <v>0</v>
      </c>
      <c r="U258" s="153">
        <v>4.2500000000000003E-3</v>
      </c>
      <c r="V258" s="153">
        <f>U258*H258</f>
        <v>4.2500000000000003E-3</v>
      </c>
      <c r="W258" s="153">
        <v>0</v>
      </c>
      <c r="X258" s="154">
        <f>W258*H258</f>
        <v>0</v>
      </c>
      <c r="AR258" s="155" t="s">
        <v>254</v>
      </c>
      <c r="AT258" s="155" t="s">
        <v>460</v>
      </c>
      <c r="AU258" s="155" t="s">
        <v>93</v>
      </c>
      <c r="AY258" s="15" t="s">
        <v>219</v>
      </c>
      <c r="BE258" s="156">
        <f>IF(O258="základní",K258,0)</f>
        <v>0</v>
      </c>
      <c r="BF258" s="156">
        <f>IF(O258="snížená",K258,0)</f>
        <v>0</v>
      </c>
      <c r="BG258" s="156">
        <f>IF(O258="zákl. přenesená",K258,0)</f>
        <v>0</v>
      </c>
      <c r="BH258" s="156">
        <f>IF(O258="sníž. přenesená",K258,0)</f>
        <v>0</v>
      </c>
      <c r="BI258" s="156">
        <f>IF(O258="nulová",K258,0)</f>
        <v>0</v>
      </c>
      <c r="BJ258" s="15" t="s">
        <v>87</v>
      </c>
      <c r="BK258" s="156">
        <f>ROUND(P258*H258,2)</f>
        <v>0</v>
      </c>
      <c r="BL258" s="15" t="s">
        <v>158</v>
      </c>
      <c r="BM258" s="155" t="s">
        <v>3979</v>
      </c>
    </row>
    <row r="259" spans="2:65" s="1" customFormat="1" ht="19.5">
      <c r="B259" s="30"/>
      <c r="D259" s="157" t="s">
        <v>226</v>
      </c>
      <c r="F259" s="158" t="s">
        <v>3980</v>
      </c>
      <c r="I259" s="159"/>
      <c r="J259" s="159"/>
      <c r="M259" s="30"/>
      <c r="N259" s="160"/>
      <c r="X259" s="54"/>
      <c r="AT259" s="15" t="s">
        <v>226</v>
      </c>
      <c r="AU259" s="15" t="s">
        <v>93</v>
      </c>
    </row>
    <row r="260" spans="2:65" s="12" customFormat="1" ht="11.25">
      <c r="B260" s="161"/>
      <c r="D260" s="157" t="s">
        <v>303</v>
      </c>
      <c r="E260" s="162" t="s">
        <v>1</v>
      </c>
      <c r="F260" s="163" t="s">
        <v>87</v>
      </c>
      <c r="H260" s="164">
        <v>1</v>
      </c>
      <c r="I260" s="165"/>
      <c r="J260" s="165"/>
      <c r="M260" s="161"/>
      <c r="N260" s="166"/>
      <c r="X260" s="167"/>
      <c r="AT260" s="162" t="s">
        <v>303</v>
      </c>
      <c r="AU260" s="162" t="s">
        <v>93</v>
      </c>
      <c r="AV260" s="12" t="s">
        <v>93</v>
      </c>
      <c r="AW260" s="12" t="s">
        <v>5</v>
      </c>
      <c r="AX260" s="12" t="s">
        <v>87</v>
      </c>
      <c r="AY260" s="162" t="s">
        <v>219</v>
      </c>
    </row>
    <row r="261" spans="2:65" s="1" customFormat="1" ht="21.75" customHeight="1">
      <c r="B261" s="30"/>
      <c r="C261" s="178" t="s">
        <v>538</v>
      </c>
      <c r="D261" s="178" t="s">
        <v>460</v>
      </c>
      <c r="E261" s="179" t="s">
        <v>3981</v>
      </c>
      <c r="F261" s="180" t="s">
        <v>3982</v>
      </c>
      <c r="G261" s="181" t="s">
        <v>467</v>
      </c>
      <c r="H261" s="182">
        <v>5</v>
      </c>
      <c r="I261" s="183"/>
      <c r="J261" s="184"/>
      <c r="K261" s="185">
        <f>ROUND(P261*H261,2)</f>
        <v>0</v>
      </c>
      <c r="L261" s="184"/>
      <c r="M261" s="186"/>
      <c r="N261" s="187" t="s">
        <v>1</v>
      </c>
      <c r="O261" s="151" t="s">
        <v>43</v>
      </c>
      <c r="P261" s="152">
        <f>I261+J261</f>
        <v>0</v>
      </c>
      <c r="Q261" s="152">
        <f>ROUND(I261*H261,2)</f>
        <v>0</v>
      </c>
      <c r="R261" s="152">
        <f>ROUND(J261*H261,2)</f>
        <v>0</v>
      </c>
      <c r="T261" s="153">
        <f>S261*H261</f>
        <v>0</v>
      </c>
      <c r="U261" s="153">
        <v>1.2999999999999999E-4</v>
      </c>
      <c r="V261" s="153">
        <f>U261*H261</f>
        <v>6.4999999999999997E-4</v>
      </c>
      <c r="W261" s="153">
        <v>0</v>
      </c>
      <c r="X261" s="154">
        <f>W261*H261</f>
        <v>0</v>
      </c>
      <c r="AR261" s="155" t="s">
        <v>254</v>
      </c>
      <c r="AT261" s="155" t="s">
        <v>460</v>
      </c>
      <c r="AU261" s="155" t="s">
        <v>93</v>
      </c>
      <c r="AY261" s="15" t="s">
        <v>219</v>
      </c>
      <c r="BE261" s="156">
        <f>IF(O261="základní",K261,0)</f>
        <v>0</v>
      </c>
      <c r="BF261" s="156">
        <f>IF(O261="snížená",K261,0)</f>
        <v>0</v>
      </c>
      <c r="BG261" s="156">
        <f>IF(O261="zákl. přenesená",K261,0)</f>
        <v>0</v>
      </c>
      <c r="BH261" s="156">
        <f>IF(O261="sníž. přenesená",K261,0)</f>
        <v>0</v>
      </c>
      <c r="BI261" s="156">
        <f>IF(O261="nulová",K261,0)</f>
        <v>0</v>
      </c>
      <c r="BJ261" s="15" t="s">
        <v>87</v>
      </c>
      <c r="BK261" s="156">
        <f>ROUND(P261*H261,2)</f>
        <v>0</v>
      </c>
      <c r="BL261" s="15" t="s">
        <v>158</v>
      </c>
      <c r="BM261" s="155" t="s">
        <v>3983</v>
      </c>
    </row>
    <row r="262" spans="2:65" s="1" customFormat="1" ht="11.25">
      <c r="B262" s="30"/>
      <c r="D262" s="157" t="s">
        <v>226</v>
      </c>
      <c r="F262" s="158" t="s">
        <v>3982</v>
      </c>
      <c r="I262" s="159"/>
      <c r="J262" s="159"/>
      <c r="M262" s="30"/>
      <c r="N262" s="160"/>
      <c r="X262" s="54"/>
      <c r="AT262" s="15" t="s">
        <v>226</v>
      </c>
      <c r="AU262" s="15" t="s">
        <v>93</v>
      </c>
    </row>
    <row r="263" spans="2:65" s="1" customFormat="1" ht="21.75" customHeight="1">
      <c r="B263" s="30"/>
      <c r="C263" s="178" t="s">
        <v>544</v>
      </c>
      <c r="D263" s="178" t="s">
        <v>460</v>
      </c>
      <c r="E263" s="179" t="s">
        <v>3984</v>
      </c>
      <c r="F263" s="180" t="s">
        <v>3985</v>
      </c>
      <c r="G263" s="181" t="s">
        <v>467</v>
      </c>
      <c r="H263" s="182">
        <v>2</v>
      </c>
      <c r="I263" s="183"/>
      <c r="J263" s="184"/>
      <c r="K263" s="185">
        <f>ROUND(P263*H263,2)</f>
        <v>0</v>
      </c>
      <c r="L263" s="184"/>
      <c r="M263" s="186"/>
      <c r="N263" s="187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2.1000000000000001E-4</v>
      </c>
      <c r="V263" s="153">
        <f>U263*H263</f>
        <v>4.2000000000000002E-4</v>
      </c>
      <c r="W263" s="153">
        <v>0</v>
      </c>
      <c r="X263" s="154">
        <f>W263*H263</f>
        <v>0</v>
      </c>
      <c r="AR263" s="155" t="s">
        <v>254</v>
      </c>
      <c r="AT263" s="155" t="s">
        <v>460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3986</v>
      </c>
    </row>
    <row r="264" spans="2:65" s="1" customFormat="1" ht="11.25">
      <c r="B264" s="30"/>
      <c r="D264" s="157" t="s">
        <v>226</v>
      </c>
      <c r="F264" s="158" t="s">
        <v>3985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" customFormat="1" ht="21.75" customHeight="1">
      <c r="B265" s="30"/>
      <c r="C265" s="178" t="s">
        <v>549</v>
      </c>
      <c r="D265" s="178" t="s">
        <v>460</v>
      </c>
      <c r="E265" s="179" t="s">
        <v>3987</v>
      </c>
      <c r="F265" s="180" t="s">
        <v>3988</v>
      </c>
      <c r="G265" s="181" t="s">
        <v>467</v>
      </c>
      <c r="H265" s="182">
        <v>3</v>
      </c>
      <c r="I265" s="183"/>
      <c r="J265" s="184"/>
      <c r="K265" s="185">
        <f>ROUND(P265*H265,2)</f>
        <v>0</v>
      </c>
      <c r="L265" s="184"/>
      <c r="M265" s="186"/>
      <c r="N265" s="187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8.0000000000000007E-5</v>
      </c>
      <c r="V265" s="153">
        <f>U265*H265</f>
        <v>2.4000000000000003E-4</v>
      </c>
      <c r="W265" s="153">
        <v>0</v>
      </c>
      <c r="X265" s="154">
        <f>W265*H265</f>
        <v>0</v>
      </c>
      <c r="AR265" s="155" t="s">
        <v>254</v>
      </c>
      <c r="AT265" s="155" t="s">
        <v>460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3989</v>
      </c>
    </row>
    <row r="266" spans="2:65" s="1" customFormat="1" ht="11.25">
      <c r="B266" s="30"/>
      <c r="D266" s="157" t="s">
        <v>226</v>
      </c>
      <c r="F266" s="158" t="s">
        <v>3988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" customFormat="1" ht="24.2" customHeight="1">
      <c r="B267" s="30"/>
      <c r="C267" s="142" t="s">
        <v>555</v>
      </c>
      <c r="D267" s="142" t="s">
        <v>220</v>
      </c>
      <c r="E267" s="143" t="s">
        <v>3990</v>
      </c>
      <c r="F267" s="144" t="s">
        <v>3991</v>
      </c>
      <c r="G267" s="145" t="s">
        <v>370</v>
      </c>
      <c r="H267" s="146">
        <v>290</v>
      </c>
      <c r="I267" s="147"/>
      <c r="J267" s="147"/>
      <c r="K267" s="148">
        <f>ROUND(P267*H267,2)</f>
        <v>0</v>
      </c>
      <c r="L267" s="149"/>
      <c r="M267" s="30"/>
      <c r="N267" s="150" t="s">
        <v>1</v>
      </c>
      <c r="O267" s="151" t="s">
        <v>43</v>
      </c>
      <c r="P267" s="152">
        <f>I267+J267</f>
        <v>0</v>
      </c>
      <c r="Q267" s="152">
        <f>ROUND(I267*H267,2)</f>
        <v>0</v>
      </c>
      <c r="R267" s="152">
        <f>ROUND(J267*H267,2)</f>
        <v>0</v>
      </c>
      <c r="T267" s="153">
        <f>S267*H267</f>
        <v>0</v>
      </c>
      <c r="U267" s="153">
        <v>0</v>
      </c>
      <c r="V267" s="153">
        <f>U267*H267</f>
        <v>0</v>
      </c>
      <c r="W267" s="153">
        <v>0</v>
      </c>
      <c r="X267" s="154">
        <f>W267*H267</f>
        <v>0</v>
      </c>
      <c r="AR267" s="155" t="s">
        <v>158</v>
      </c>
      <c r="AT267" s="155" t="s">
        <v>220</v>
      </c>
      <c r="AU267" s="155" t="s">
        <v>93</v>
      </c>
      <c r="AY267" s="15" t="s">
        <v>219</v>
      </c>
      <c r="BE267" s="156">
        <f>IF(O267="základní",K267,0)</f>
        <v>0</v>
      </c>
      <c r="BF267" s="156">
        <f>IF(O267="snížená",K267,0)</f>
        <v>0</v>
      </c>
      <c r="BG267" s="156">
        <f>IF(O267="zákl. přenesená",K267,0)</f>
        <v>0</v>
      </c>
      <c r="BH267" s="156">
        <f>IF(O267="sníž. přenesená",K267,0)</f>
        <v>0</v>
      </c>
      <c r="BI267" s="156">
        <f>IF(O267="nulová",K267,0)</f>
        <v>0</v>
      </c>
      <c r="BJ267" s="15" t="s">
        <v>87</v>
      </c>
      <c r="BK267" s="156">
        <f>ROUND(P267*H267,2)</f>
        <v>0</v>
      </c>
      <c r="BL267" s="15" t="s">
        <v>158</v>
      </c>
      <c r="BM267" s="155" t="s">
        <v>3992</v>
      </c>
    </row>
    <row r="268" spans="2:65" s="1" customFormat="1" ht="29.25">
      <c r="B268" s="30"/>
      <c r="D268" s="157" t="s">
        <v>226</v>
      </c>
      <c r="F268" s="158" t="s">
        <v>3993</v>
      </c>
      <c r="I268" s="159"/>
      <c r="J268" s="159"/>
      <c r="M268" s="30"/>
      <c r="N268" s="160"/>
      <c r="X268" s="54"/>
      <c r="AT268" s="15" t="s">
        <v>226</v>
      </c>
      <c r="AU268" s="15" t="s">
        <v>93</v>
      </c>
    </row>
    <row r="269" spans="2:65" s="1" customFormat="1" ht="55.5" customHeight="1">
      <c r="B269" s="30"/>
      <c r="C269" s="178" t="s">
        <v>562</v>
      </c>
      <c r="D269" s="178" t="s">
        <v>460</v>
      </c>
      <c r="E269" s="179" t="s">
        <v>3994</v>
      </c>
      <c r="F269" s="180" t="s">
        <v>3995</v>
      </c>
      <c r="G269" s="181" t="s">
        <v>370</v>
      </c>
      <c r="H269" s="182">
        <v>292.89999999999998</v>
      </c>
      <c r="I269" s="183"/>
      <c r="J269" s="184"/>
      <c r="K269" s="185">
        <f>ROUND(P269*H269,2)</f>
        <v>0</v>
      </c>
      <c r="L269" s="184"/>
      <c r="M269" s="186"/>
      <c r="N269" s="187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3.8E-3</v>
      </c>
      <c r="V269" s="153">
        <f>U269*H269</f>
        <v>1.1130199999999999</v>
      </c>
      <c r="W269" s="153">
        <v>0</v>
      </c>
      <c r="X269" s="154">
        <f>W269*H269</f>
        <v>0</v>
      </c>
      <c r="AR269" s="155" t="s">
        <v>254</v>
      </c>
      <c r="AT269" s="155" t="s">
        <v>460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3996</v>
      </c>
    </row>
    <row r="270" spans="2:65" s="1" customFormat="1" ht="29.25">
      <c r="B270" s="30"/>
      <c r="D270" s="157" t="s">
        <v>226</v>
      </c>
      <c r="F270" s="158" t="s">
        <v>3995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3997</v>
      </c>
      <c r="H271" s="164">
        <v>292.89999999999998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24.2" customHeight="1">
      <c r="B272" s="30"/>
      <c r="C272" s="142" t="s">
        <v>569</v>
      </c>
      <c r="D272" s="142" t="s">
        <v>220</v>
      </c>
      <c r="E272" s="143" t="s">
        <v>3998</v>
      </c>
      <c r="F272" s="144" t="s">
        <v>3999</v>
      </c>
      <c r="G272" s="145" t="s">
        <v>370</v>
      </c>
      <c r="H272" s="146">
        <v>4</v>
      </c>
      <c r="I272" s="147"/>
      <c r="J272" s="147"/>
      <c r="K272" s="148">
        <f>ROUND(P272*H272,2)</f>
        <v>0</v>
      </c>
      <c r="L272" s="149"/>
      <c r="M272" s="30"/>
      <c r="N272" s="150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0</v>
      </c>
      <c r="V272" s="153">
        <f>U272*H272</f>
        <v>0</v>
      </c>
      <c r="W272" s="153">
        <v>0</v>
      </c>
      <c r="X272" s="154">
        <f>W272*H272</f>
        <v>0</v>
      </c>
      <c r="AR272" s="155" t="s">
        <v>158</v>
      </c>
      <c r="AT272" s="155" t="s">
        <v>220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158</v>
      </c>
      <c r="BM272" s="155" t="s">
        <v>4000</v>
      </c>
    </row>
    <row r="273" spans="2:65" s="1" customFormat="1" ht="29.25">
      <c r="B273" s="30"/>
      <c r="D273" s="157" t="s">
        <v>226</v>
      </c>
      <c r="F273" s="158" t="s">
        <v>4001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" customFormat="1" ht="24.2" customHeight="1">
      <c r="B274" s="30"/>
      <c r="C274" s="178" t="s">
        <v>579</v>
      </c>
      <c r="D274" s="178" t="s">
        <v>460</v>
      </c>
      <c r="E274" s="179" t="s">
        <v>4002</v>
      </c>
      <c r="F274" s="180" t="s">
        <v>4003</v>
      </c>
      <c r="G274" s="181" t="s">
        <v>370</v>
      </c>
      <c r="H274" s="182">
        <v>4.0599999999999996</v>
      </c>
      <c r="I274" s="183"/>
      <c r="J274" s="184"/>
      <c r="K274" s="185">
        <f>ROUND(P274*H274,2)</f>
        <v>0</v>
      </c>
      <c r="L274" s="184"/>
      <c r="M274" s="186"/>
      <c r="N274" s="187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6.6699999999999997E-3</v>
      </c>
      <c r="V274" s="153">
        <f>U274*H274</f>
        <v>2.7080199999999995E-2</v>
      </c>
      <c r="W274" s="153">
        <v>0</v>
      </c>
      <c r="X274" s="154">
        <f>W274*H274</f>
        <v>0</v>
      </c>
      <c r="AR274" s="155" t="s">
        <v>254</v>
      </c>
      <c r="AT274" s="155" t="s">
        <v>460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4004</v>
      </c>
    </row>
    <row r="275" spans="2:65" s="1" customFormat="1" ht="19.5">
      <c r="B275" s="30"/>
      <c r="D275" s="157" t="s">
        <v>226</v>
      </c>
      <c r="F275" s="158" t="s">
        <v>4003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4005</v>
      </c>
      <c r="H276" s="164">
        <v>4.0599999999999996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21.75" customHeight="1">
      <c r="B277" s="30"/>
      <c r="C277" s="142" t="s">
        <v>587</v>
      </c>
      <c r="D277" s="142" t="s">
        <v>220</v>
      </c>
      <c r="E277" s="143" t="s">
        <v>4006</v>
      </c>
      <c r="F277" s="144" t="s">
        <v>4007</v>
      </c>
      <c r="G277" s="145" t="s">
        <v>467</v>
      </c>
      <c r="H277" s="146">
        <v>2</v>
      </c>
      <c r="I277" s="147"/>
      <c r="J277" s="147"/>
      <c r="K277" s="148">
        <f>ROUND(P277*H277,2)</f>
        <v>0</v>
      </c>
      <c r="L277" s="149"/>
      <c r="M277" s="30"/>
      <c r="N277" s="150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2.81E-3</v>
      </c>
      <c r="V277" s="153">
        <f>U277*H277</f>
        <v>5.62E-3</v>
      </c>
      <c r="W277" s="153">
        <v>0</v>
      </c>
      <c r="X277" s="154">
        <f>W277*H277</f>
        <v>0</v>
      </c>
      <c r="AR277" s="155" t="s">
        <v>158</v>
      </c>
      <c r="AT277" s="155" t="s">
        <v>220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4008</v>
      </c>
    </row>
    <row r="278" spans="2:65" s="1" customFormat="1" ht="29.25">
      <c r="B278" s="30"/>
      <c r="D278" s="157" t="s">
        <v>226</v>
      </c>
      <c r="F278" s="158" t="s">
        <v>4009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" customFormat="1" ht="24.2" customHeight="1">
      <c r="B279" s="30"/>
      <c r="C279" s="178" t="s">
        <v>594</v>
      </c>
      <c r="D279" s="178" t="s">
        <v>460</v>
      </c>
      <c r="E279" s="179" t="s">
        <v>4010</v>
      </c>
      <c r="F279" s="180" t="s">
        <v>4011</v>
      </c>
      <c r="G279" s="181" t="s">
        <v>467</v>
      </c>
      <c r="H279" s="182">
        <v>2</v>
      </c>
      <c r="I279" s="183"/>
      <c r="J279" s="184"/>
      <c r="K279" s="185">
        <f>ROUND(P279*H279,2)</f>
        <v>0</v>
      </c>
      <c r="L279" s="184"/>
      <c r="M279" s="186"/>
      <c r="N279" s="187" t="s">
        <v>1</v>
      </c>
      <c r="O279" s="151" t="s">
        <v>43</v>
      </c>
      <c r="P279" s="152">
        <f>I279+J279</f>
        <v>0</v>
      </c>
      <c r="Q279" s="152">
        <f>ROUND(I279*H279,2)</f>
        <v>0</v>
      </c>
      <c r="R279" s="152">
        <f>ROUND(J279*H279,2)</f>
        <v>0</v>
      </c>
      <c r="T279" s="153">
        <f>S279*H279</f>
        <v>0</v>
      </c>
      <c r="U279" s="153">
        <v>7.3000000000000001E-3</v>
      </c>
      <c r="V279" s="153">
        <f>U279*H279</f>
        <v>1.46E-2</v>
      </c>
      <c r="W279" s="153">
        <v>0</v>
      </c>
      <c r="X279" s="154">
        <f>W279*H279</f>
        <v>0</v>
      </c>
      <c r="AR279" s="155" t="s">
        <v>254</v>
      </c>
      <c r="AT279" s="155" t="s">
        <v>460</v>
      </c>
      <c r="AU279" s="155" t="s">
        <v>93</v>
      </c>
      <c r="AY279" s="15" t="s">
        <v>219</v>
      </c>
      <c r="BE279" s="156">
        <f>IF(O279="základní",K279,0)</f>
        <v>0</v>
      </c>
      <c r="BF279" s="156">
        <f>IF(O279="snížená",K279,0)</f>
        <v>0</v>
      </c>
      <c r="BG279" s="156">
        <f>IF(O279="zákl. přenesená",K279,0)</f>
        <v>0</v>
      </c>
      <c r="BH279" s="156">
        <f>IF(O279="sníž. přenesená",K279,0)</f>
        <v>0</v>
      </c>
      <c r="BI279" s="156">
        <f>IF(O279="nulová",K279,0)</f>
        <v>0</v>
      </c>
      <c r="BJ279" s="15" t="s">
        <v>87</v>
      </c>
      <c r="BK279" s="156">
        <f>ROUND(P279*H279,2)</f>
        <v>0</v>
      </c>
      <c r="BL279" s="15" t="s">
        <v>158</v>
      </c>
      <c r="BM279" s="155" t="s">
        <v>4012</v>
      </c>
    </row>
    <row r="280" spans="2:65" s="1" customFormat="1" ht="11.25">
      <c r="B280" s="30"/>
      <c r="D280" s="157" t="s">
        <v>226</v>
      </c>
      <c r="F280" s="158" t="s">
        <v>4011</v>
      </c>
      <c r="I280" s="159"/>
      <c r="J280" s="159"/>
      <c r="M280" s="30"/>
      <c r="N280" s="160"/>
      <c r="X280" s="54"/>
      <c r="AT280" s="15" t="s">
        <v>226</v>
      </c>
      <c r="AU280" s="15" t="s">
        <v>93</v>
      </c>
    </row>
    <row r="281" spans="2:65" s="1" customFormat="1" ht="24.2" customHeight="1">
      <c r="B281" s="30"/>
      <c r="C281" s="178" t="s">
        <v>600</v>
      </c>
      <c r="D281" s="178" t="s">
        <v>460</v>
      </c>
      <c r="E281" s="179" t="s">
        <v>4013</v>
      </c>
      <c r="F281" s="180" t="s">
        <v>4014</v>
      </c>
      <c r="G281" s="181" t="s">
        <v>467</v>
      </c>
      <c r="H281" s="182">
        <v>2</v>
      </c>
      <c r="I281" s="183"/>
      <c r="J281" s="184"/>
      <c r="K281" s="185">
        <f>ROUND(P281*H281,2)</f>
        <v>0</v>
      </c>
      <c r="L281" s="184"/>
      <c r="M281" s="186"/>
      <c r="N281" s="187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3.6799999999999999E-2</v>
      </c>
      <c r="V281" s="153">
        <f>U281*H281</f>
        <v>7.3599999999999999E-2</v>
      </c>
      <c r="W281" s="153">
        <v>0</v>
      </c>
      <c r="X281" s="154">
        <f>W281*H281</f>
        <v>0</v>
      </c>
      <c r="AR281" s="155" t="s">
        <v>254</v>
      </c>
      <c r="AT281" s="155" t="s">
        <v>460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4015</v>
      </c>
    </row>
    <row r="282" spans="2:65" s="1" customFormat="1" ht="11.25">
      <c r="B282" s="30"/>
      <c r="D282" s="157" t="s">
        <v>226</v>
      </c>
      <c r="F282" s="158" t="s">
        <v>4014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" customFormat="1" ht="21.75" customHeight="1">
      <c r="B283" s="30"/>
      <c r="C283" s="142" t="s">
        <v>607</v>
      </c>
      <c r="D283" s="142" t="s">
        <v>220</v>
      </c>
      <c r="E283" s="143" t="s">
        <v>2934</v>
      </c>
      <c r="F283" s="144" t="s">
        <v>2935</v>
      </c>
      <c r="G283" s="145" t="s">
        <v>370</v>
      </c>
      <c r="H283" s="146">
        <v>294</v>
      </c>
      <c r="I283" s="147"/>
      <c r="J283" s="147"/>
      <c r="K283" s="148">
        <f>ROUND(P283*H283,2)</f>
        <v>0</v>
      </c>
      <c r="L283" s="149"/>
      <c r="M283" s="30"/>
      <c r="N283" s="150" t="s">
        <v>1</v>
      </c>
      <c r="O283" s="151" t="s">
        <v>43</v>
      </c>
      <c r="P283" s="152">
        <f>I283+J283</f>
        <v>0</v>
      </c>
      <c r="Q283" s="152">
        <f>ROUND(I283*H283,2)</f>
        <v>0</v>
      </c>
      <c r="R283" s="152">
        <f>ROUND(J283*H283,2)</f>
        <v>0</v>
      </c>
      <c r="T283" s="153">
        <f>S283*H283</f>
        <v>0</v>
      </c>
      <c r="U283" s="153">
        <v>0</v>
      </c>
      <c r="V283" s="153">
        <f>U283*H283</f>
        <v>0</v>
      </c>
      <c r="W283" s="153">
        <v>0</v>
      </c>
      <c r="X283" s="154">
        <f>W283*H283</f>
        <v>0</v>
      </c>
      <c r="AR283" s="155" t="s">
        <v>158</v>
      </c>
      <c r="AT283" s="155" t="s">
        <v>220</v>
      </c>
      <c r="AU283" s="155" t="s">
        <v>93</v>
      </c>
      <c r="AY283" s="15" t="s">
        <v>219</v>
      </c>
      <c r="BE283" s="156">
        <f>IF(O283="základní",K283,0)</f>
        <v>0</v>
      </c>
      <c r="BF283" s="156">
        <f>IF(O283="snížená",K283,0)</f>
        <v>0</v>
      </c>
      <c r="BG283" s="156">
        <f>IF(O283="zákl. přenesená",K283,0)</f>
        <v>0</v>
      </c>
      <c r="BH283" s="156">
        <f>IF(O283="sníž. přenesená",K283,0)</f>
        <v>0</v>
      </c>
      <c r="BI283" s="156">
        <f>IF(O283="nulová",K283,0)</f>
        <v>0</v>
      </c>
      <c r="BJ283" s="15" t="s">
        <v>87</v>
      </c>
      <c r="BK283" s="156">
        <f>ROUND(P283*H283,2)</f>
        <v>0</v>
      </c>
      <c r="BL283" s="15" t="s">
        <v>158</v>
      </c>
      <c r="BM283" s="155" t="s">
        <v>4016</v>
      </c>
    </row>
    <row r="284" spans="2:65" s="1" customFormat="1" ht="11.25">
      <c r="B284" s="30"/>
      <c r="D284" s="157" t="s">
        <v>226</v>
      </c>
      <c r="F284" s="158" t="s">
        <v>2937</v>
      </c>
      <c r="I284" s="159"/>
      <c r="J284" s="159"/>
      <c r="M284" s="30"/>
      <c r="N284" s="160"/>
      <c r="X284" s="54"/>
      <c r="AT284" s="15" t="s">
        <v>226</v>
      </c>
      <c r="AU284" s="15" t="s">
        <v>93</v>
      </c>
    </row>
    <row r="285" spans="2:65" s="12" customFormat="1" ht="11.25">
      <c r="B285" s="161"/>
      <c r="D285" s="157" t="s">
        <v>303</v>
      </c>
      <c r="E285" s="162" t="s">
        <v>1</v>
      </c>
      <c r="F285" s="163" t="s">
        <v>4017</v>
      </c>
      <c r="H285" s="164">
        <v>294</v>
      </c>
      <c r="I285" s="165"/>
      <c r="J285" s="165"/>
      <c r="M285" s="161"/>
      <c r="N285" s="166"/>
      <c r="X285" s="167"/>
      <c r="AT285" s="162" t="s">
        <v>303</v>
      </c>
      <c r="AU285" s="162" t="s">
        <v>93</v>
      </c>
      <c r="AV285" s="12" t="s">
        <v>93</v>
      </c>
      <c r="AW285" s="12" t="s">
        <v>5</v>
      </c>
      <c r="AX285" s="12" t="s">
        <v>87</v>
      </c>
      <c r="AY285" s="162" t="s">
        <v>219</v>
      </c>
    </row>
    <row r="286" spans="2:65" s="1" customFormat="1" ht="24.2" customHeight="1">
      <c r="B286" s="30"/>
      <c r="C286" s="142" t="s">
        <v>614</v>
      </c>
      <c r="D286" s="142" t="s">
        <v>220</v>
      </c>
      <c r="E286" s="143" t="s">
        <v>2208</v>
      </c>
      <c r="F286" s="144" t="s">
        <v>2209</v>
      </c>
      <c r="G286" s="145" t="s">
        <v>467</v>
      </c>
      <c r="H286" s="146">
        <v>2</v>
      </c>
      <c r="I286" s="147"/>
      <c r="J286" s="147"/>
      <c r="K286" s="148">
        <f>ROUND(P286*H286,2)</f>
        <v>0</v>
      </c>
      <c r="L286" s="149"/>
      <c r="M286" s="30"/>
      <c r="N286" s="150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0.45937</v>
      </c>
      <c r="V286" s="153">
        <f>U286*H286</f>
        <v>0.91874</v>
      </c>
      <c r="W286" s="153">
        <v>0</v>
      </c>
      <c r="X286" s="154">
        <f>W286*H286</f>
        <v>0</v>
      </c>
      <c r="AR286" s="155" t="s">
        <v>158</v>
      </c>
      <c r="AT286" s="155" t="s">
        <v>220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4018</v>
      </c>
    </row>
    <row r="287" spans="2:65" s="1" customFormat="1" ht="19.5">
      <c r="B287" s="30"/>
      <c r="D287" s="157" t="s">
        <v>226</v>
      </c>
      <c r="F287" s="158" t="s">
        <v>2211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2" customFormat="1" ht="11.25">
      <c r="B288" s="161"/>
      <c r="D288" s="157" t="s">
        <v>303</v>
      </c>
      <c r="E288" s="162" t="s">
        <v>1</v>
      </c>
      <c r="F288" s="163" t="s">
        <v>93</v>
      </c>
      <c r="H288" s="164">
        <v>2</v>
      </c>
      <c r="I288" s="165"/>
      <c r="J288" s="165"/>
      <c r="M288" s="161"/>
      <c r="N288" s="166"/>
      <c r="X288" s="167"/>
      <c r="AT288" s="162" t="s">
        <v>303</v>
      </c>
      <c r="AU288" s="162" t="s">
        <v>93</v>
      </c>
      <c r="AV288" s="12" t="s">
        <v>93</v>
      </c>
      <c r="AW288" s="12" t="s">
        <v>5</v>
      </c>
      <c r="AX288" s="12" t="s">
        <v>87</v>
      </c>
      <c r="AY288" s="162" t="s">
        <v>219</v>
      </c>
    </row>
    <row r="289" spans="2:65" s="1" customFormat="1" ht="24.2" customHeight="1">
      <c r="B289" s="30"/>
      <c r="C289" s="142" t="s">
        <v>619</v>
      </c>
      <c r="D289" s="142" t="s">
        <v>220</v>
      </c>
      <c r="E289" s="143" t="s">
        <v>4019</v>
      </c>
      <c r="F289" s="144" t="s">
        <v>4020</v>
      </c>
      <c r="G289" s="145" t="s">
        <v>370</v>
      </c>
      <c r="H289" s="146">
        <v>294</v>
      </c>
      <c r="I289" s="147"/>
      <c r="J289" s="147"/>
      <c r="K289" s="148">
        <f>ROUND(P289*H289,2)</f>
        <v>0</v>
      </c>
      <c r="L289" s="149"/>
      <c r="M289" s="30"/>
      <c r="N289" s="150" t="s">
        <v>1</v>
      </c>
      <c r="O289" s="151" t="s">
        <v>43</v>
      </c>
      <c r="P289" s="152">
        <f>I289+J289</f>
        <v>0</v>
      </c>
      <c r="Q289" s="152">
        <f>ROUND(I289*H289,2)</f>
        <v>0</v>
      </c>
      <c r="R289" s="152">
        <f>ROUND(J289*H289,2)</f>
        <v>0</v>
      </c>
      <c r="T289" s="153">
        <f>S289*H289</f>
        <v>0</v>
      </c>
      <c r="U289" s="153">
        <v>0</v>
      </c>
      <c r="V289" s="153">
        <f>U289*H289</f>
        <v>0</v>
      </c>
      <c r="W289" s="153">
        <v>0</v>
      </c>
      <c r="X289" s="154">
        <f>W289*H289</f>
        <v>0</v>
      </c>
      <c r="AR289" s="155" t="s">
        <v>158</v>
      </c>
      <c r="AT289" s="155" t="s">
        <v>220</v>
      </c>
      <c r="AU289" s="155" t="s">
        <v>93</v>
      </c>
      <c r="AY289" s="15" t="s">
        <v>219</v>
      </c>
      <c r="BE289" s="156">
        <f>IF(O289="základní",K289,0)</f>
        <v>0</v>
      </c>
      <c r="BF289" s="156">
        <f>IF(O289="snížená",K289,0)</f>
        <v>0</v>
      </c>
      <c r="BG289" s="156">
        <f>IF(O289="zákl. přenesená",K289,0)</f>
        <v>0</v>
      </c>
      <c r="BH289" s="156">
        <f>IF(O289="sníž. přenesená",K289,0)</f>
        <v>0</v>
      </c>
      <c r="BI289" s="156">
        <f>IF(O289="nulová",K289,0)</f>
        <v>0</v>
      </c>
      <c r="BJ289" s="15" t="s">
        <v>87</v>
      </c>
      <c r="BK289" s="156">
        <f>ROUND(P289*H289,2)</f>
        <v>0</v>
      </c>
      <c r="BL289" s="15" t="s">
        <v>158</v>
      </c>
      <c r="BM289" s="155" t="s">
        <v>4021</v>
      </c>
    </row>
    <row r="290" spans="2:65" s="1" customFormat="1" ht="11.25">
      <c r="B290" s="30"/>
      <c r="D290" s="157" t="s">
        <v>226</v>
      </c>
      <c r="F290" s="158" t="s">
        <v>4020</v>
      </c>
      <c r="I290" s="159"/>
      <c r="J290" s="159"/>
      <c r="M290" s="30"/>
      <c r="N290" s="160"/>
      <c r="X290" s="54"/>
      <c r="AT290" s="15" t="s">
        <v>226</v>
      </c>
      <c r="AU290" s="15" t="s">
        <v>93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4017</v>
      </c>
      <c r="H291" s="164">
        <v>294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87</v>
      </c>
      <c r="AY291" s="162" t="s">
        <v>219</v>
      </c>
    </row>
    <row r="292" spans="2:65" s="1" customFormat="1" ht="21.75" customHeight="1">
      <c r="B292" s="30"/>
      <c r="C292" s="142" t="s">
        <v>625</v>
      </c>
      <c r="D292" s="142" t="s">
        <v>220</v>
      </c>
      <c r="E292" s="143" t="s">
        <v>872</v>
      </c>
      <c r="F292" s="144" t="s">
        <v>873</v>
      </c>
      <c r="G292" s="145" t="s">
        <v>370</v>
      </c>
      <c r="H292" s="146">
        <v>303</v>
      </c>
      <c r="I292" s="147"/>
      <c r="J292" s="147"/>
      <c r="K292" s="148">
        <f>ROUND(P292*H292,2)</f>
        <v>0</v>
      </c>
      <c r="L292" s="149"/>
      <c r="M292" s="30"/>
      <c r="N292" s="150" t="s">
        <v>1</v>
      </c>
      <c r="O292" s="151" t="s">
        <v>43</v>
      </c>
      <c r="P292" s="152">
        <f>I292+J292</f>
        <v>0</v>
      </c>
      <c r="Q292" s="152">
        <f>ROUND(I292*H292,2)</f>
        <v>0</v>
      </c>
      <c r="R292" s="152">
        <f>ROUND(J292*H292,2)</f>
        <v>0</v>
      </c>
      <c r="T292" s="153">
        <f>S292*H292</f>
        <v>0</v>
      </c>
      <c r="U292" s="153">
        <v>1.2999999999999999E-4</v>
      </c>
      <c r="V292" s="153">
        <f>U292*H292</f>
        <v>3.9389999999999994E-2</v>
      </c>
      <c r="W292" s="153">
        <v>0</v>
      </c>
      <c r="X292" s="154">
        <f>W292*H292</f>
        <v>0</v>
      </c>
      <c r="AR292" s="155" t="s">
        <v>158</v>
      </c>
      <c r="AT292" s="155" t="s">
        <v>220</v>
      </c>
      <c r="AU292" s="155" t="s">
        <v>93</v>
      </c>
      <c r="AY292" s="15" t="s">
        <v>219</v>
      </c>
      <c r="BE292" s="156">
        <f>IF(O292="základní",K292,0)</f>
        <v>0</v>
      </c>
      <c r="BF292" s="156">
        <f>IF(O292="snížená",K292,0)</f>
        <v>0</v>
      </c>
      <c r="BG292" s="156">
        <f>IF(O292="zákl. přenesená",K292,0)</f>
        <v>0</v>
      </c>
      <c r="BH292" s="156">
        <f>IF(O292="sníž. přenesená",K292,0)</f>
        <v>0</v>
      </c>
      <c r="BI292" s="156">
        <f>IF(O292="nulová",K292,0)</f>
        <v>0</v>
      </c>
      <c r="BJ292" s="15" t="s">
        <v>87</v>
      </c>
      <c r="BK292" s="156">
        <f>ROUND(P292*H292,2)</f>
        <v>0</v>
      </c>
      <c r="BL292" s="15" t="s">
        <v>158</v>
      </c>
      <c r="BM292" s="155" t="s">
        <v>4022</v>
      </c>
    </row>
    <row r="293" spans="2:65" s="1" customFormat="1" ht="11.25">
      <c r="B293" s="30"/>
      <c r="D293" s="157" t="s">
        <v>226</v>
      </c>
      <c r="F293" s="158" t="s">
        <v>875</v>
      </c>
      <c r="I293" s="159"/>
      <c r="J293" s="159"/>
      <c r="M293" s="30"/>
      <c r="N293" s="160"/>
      <c r="X293" s="54"/>
      <c r="AT293" s="15" t="s">
        <v>226</v>
      </c>
      <c r="AU293" s="15" t="s">
        <v>93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4023</v>
      </c>
      <c r="H294" s="164">
        <v>303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24.2" customHeight="1">
      <c r="B295" s="30"/>
      <c r="C295" s="142" t="s">
        <v>632</v>
      </c>
      <c r="D295" s="142" t="s">
        <v>220</v>
      </c>
      <c r="E295" s="143" t="s">
        <v>4024</v>
      </c>
      <c r="F295" s="144" t="s">
        <v>4025</v>
      </c>
      <c r="G295" s="145" t="s">
        <v>370</v>
      </c>
      <c r="H295" s="146">
        <v>9</v>
      </c>
      <c r="I295" s="147"/>
      <c r="J295" s="147"/>
      <c r="K295" s="148">
        <f>ROUND(P295*H295,2)</f>
        <v>0</v>
      </c>
      <c r="L295" s="149"/>
      <c r="M295" s="30"/>
      <c r="N295" s="150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0</v>
      </c>
      <c r="V295" s="153">
        <f>U295*H295</f>
        <v>0</v>
      </c>
      <c r="W295" s="153">
        <v>0</v>
      </c>
      <c r="X295" s="154">
        <f>W295*H295</f>
        <v>0</v>
      </c>
      <c r="AR295" s="155" t="s">
        <v>158</v>
      </c>
      <c r="AT295" s="155" t="s">
        <v>220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4026</v>
      </c>
    </row>
    <row r="296" spans="2:65" s="1" customFormat="1" ht="29.25">
      <c r="B296" s="30"/>
      <c r="D296" s="157" t="s">
        <v>226</v>
      </c>
      <c r="F296" s="158" t="s">
        <v>4027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" customFormat="1" ht="24.2" customHeight="1">
      <c r="B297" s="30"/>
      <c r="C297" s="178" t="s">
        <v>443</v>
      </c>
      <c r="D297" s="178" t="s">
        <v>460</v>
      </c>
      <c r="E297" s="179" t="s">
        <v>4028</v>
      </c>
      <c r="F297" s="180" t="s">
        <v>4029</v>
      </c>
      <c r="G297" s="181" t="s">
        <v>370</v>
      </c>
      <c r="H297" s="182">
        <v>9.1349999999999998</v>
      </c>
      <c r="I297" s="183"/>
      <c r="J297" s="184"/>
      <c r="K297" s="185">
        <f>ROUND(P297*H297,2)</f>
        <v>0</v>
      </c>
      <c r="L297" s="184"/>
      <c r="M297" s="186"/>
      <c r="N297" s="187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2.7E-4</v>
      </c>
      <c r="V297" s="153">
        <f>U297*H297</f>
        <v>2.4664499999999998E-3</v>
      </c>
      <c r="W297" s="153">
        <v>0</v>
      </c>
      <c r="X297" s="154">
        <f>W297*H297</f>
        <v>0</v>
      </c>
      <c r="AR297" s="155" t="s">
        <v>254</v>
      </c>
      <c r="AT297" s="155" t="s">
        <v>460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4030</v>
      </c>
    </row>
    <row r="298" spans="2:65" s="1" customFormat="1" ht="11.25">
      <c r="B298" s="30"/>
      <c r="D298" s="157" t="s">
        <v>226</v>
      </c>
      <c r="F298" s="158" t="s">
        <v>4029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2" customFormat="1" ht="11.25">
      <c r="B299" s="161"/>
      <c r="D299" s="157" t="s">
        <v>303</v>
      </c>
      <c r="E299" s="162" t="s">
        <v>1</v>
      </c>
      <c r="F299" s="163" t="s">
        <v>4031</v>
      </c>
      <c r="H299" s="164">
        <v>9.1349999999999998</v>
      </c>
      <c r="I299" s="165"/>
      <c r="J299" s="165"/>
      <c r="M299" s="161"/>
      <c r="N299" s="166"/>
      <c r="X299" s="167"/>
      <c r="AT299" s="162" t="s">
        <v>303</v>
      </c>
      <c r="AU299" s="162" t="s">
        <v>93</v>
      </c>
      <c r="AV299" s="12" t="s">
        <v>93</v>
      </c>
      <c r="AW299" s="12" t="s">
        <v>5</v>
      </c>
      <c r="AX299" s="12" t="s">
        <v>87</v>
      </c>
      <c r="AY299" s="162" t="s">
        <v>219</v>
      </c>
    </row>
    <row r="300" spans="2:65" s="1" customFormat="1" ht="16.5" customHeight="1">
      <c r="B300" s="30"/>
      <c r="C300" s="178" t="s">
        <v>643</v>
      </c>
      <c r="D300" s="178" t="s">
        <v>460</v>
      </c>
      <c r="E300" s="179" t="s">
        <v>2171</v>
      </c>
      <c r="F300" s="180" t="s">
        <v>2172</v>
      </c>
      <c r="G300" s="181" t="s">
        <v>370</v>
      </c>
      <c r="H300" s="182">
        <v>303</v>
      </c>
      <c r="I300" s="183"/>
      <c r="J300" s="184"/>
      <c r="K300" s="185">
        <f>ROUND(P300*H300,2)</f>
        <v>0</v>
      </c>
      <c r="L300" s="184"/>
      <c r="M300" s="186"/>
      <c r="N300" s="187" t="s">
        <v>1</v>
      </c>
      <c r="O300" s="151" t="s">
        <v>43</v>
      </c>
      <c r="P300" s="152">
        <f>I300+J300</f>
        <v>0</v>
      </c>
      <c r="Q300" s="152">
        <f>ROUND(I300*H300,2)</f>
        <v>0</v>
      </c>
      <c r="R300" s="152">
        <f>ROUND(J300*H300,2)</f>
        <v>0</v>
      </c>
      <c r="T300" s="153">
        <f>S300*H300</f>
        <v>0</v>
      </c>
      <c r="U300" s="153">
        <v>1.2E-4</v>
      </c>
      <c r="V300" s="153">
        <f>U300*H300</f>
        <v>3.6360000000000003E-2</v>
      </c>
      <c r="W300" s="153">
        <v>0</v>
      </c>
      <c r="X300" s="154">
        <f>W300*H300</f>
        <v>0</v>
      </c>
      <c r="AR300" s="155" t="s">
        <v>254</v>
      </c>
      <c r="AT300" s="155" t="s">
        <v>460</v>
      </c>
      <c r="AU300" s="155" t="s">
        <v>93</v>
      </c>
      <c r="AY300" s="15" t="s">
        <v>219</v>
      </c>
      <c r="BE300" s="156">
        <f>IF(O300="základní",K300,0)</f>
        <v>0</v>
      </c>
      <c r="BF300" s="156">
        <f>IF(O300="snížená",K300,0)</f>
        <v>0</v>
      </c>
      <c r="BG300" s="156">
        <f>IF(O300="zákl. přenesená",K300,0)</f>
        <v>0</v>
      </c>
      <c r="BH300" s="156">
        <f>IF(O300="sníž. přenesená",K300,0)</f>
        <v>0</v>
      </c>
      <c r="BI300" s="156">
        <f>IF(O300="nulová",K300,0)</f>
        <v>0</v>
      </c>
      <c r="BJ300" s="15" t="s">
        <v>87</v>
      </c>
      <c r="BK300" s="156">
        <f>ROUND(P300*H300,2)</f>
        <v>0</v>
      </c>
      <c r="BL300" s="15" t="s">
        <v>158</v>
      </c>
      <c r="BM300" s="155" t="s">
        <v>4032</v>
      </c>
    </row>
    <row r="301" spans="2:65" s="1" customFormat="1" ht="19.5">
      <c r="B301" s="30"/>
      <c r="D301" s="157" t="s">
        <v>226</v>
      </c>
      <c r="F301" s="158" t="s">
        <v>2174</v>
      </c>
      <c r="I301" s="159"/>
      <c r="J301" s="159"/>
      <c r="M301" s="30"/>
      <c r="N301" s="160"/>
      <c r="X301" s="54"/>
      <c r="AT301" s="15" t="s">
        <v>226</v>
      </c>
      <c r="AU301" s="15" t="s">
        <v>93</v>
      </c>
    </row>
    <row r="302" spans="2:65" s="12" customFormat="1" ht="11.25">
      <c r="B302" s="161"/>
      <c r="D302" s="157" t="s">
        <v>303</v>
      </c>
      <c r="E302" s="162" t="s">
        <v>1</v>
      </c>
      <c r="F302" s="163" t="s">
        <v>4023</v>
      </c>
      <c r="H302" s="164">
        <v>303</v>
      </c>
      <c r="I302" s="165"/>
      <c r="J302" s="165"/>
      <c r="M302" s="161"/>
      <c r="N302" s="166"/>
      <c r="X302" s="167"/>
      <c r="AT302" s="162" t="s">
        <v>303</v>
      </c>
      <c r="AU302" s="162" t="s">
        <v>93</v>
      </c>
      <c r="AV302" s="12" t="s">
        <v>93</v>
      </c>
      <c r="AW302" s="12" t="s">
        <v>5</v>
      </c>
      <c r="AX302" s="12" t="s">
        <v>87</v>
      </c>
      <c r="AY302" s="162" t="s">
        <v>219</v>
      </c>
    </row>
    <row r="303" spans="2:65" s="1" customFormat="1" ht="24.2" customHeight="1">
      <c r="B303" s="30"/>
      <c r="C303" s="142" t="s">
        <v>649</v>
      </c>
      <c r="D303" s="142" t="s">
        <v>220</v>
      </c>
      <c r="E303" s="143" t="s">
        <v>4033</v>
      </c>
      <c r="F303" s="144" t="s">
        <v>4034</v>
      </c>
      <c r="G303" s="145" t="s">
        <v>467</v>
      </c>
      <c r="H303" s="146">
        <v>1</v>
      </c>
      <c r="I303" s="147"/>
      <c r="J303" s="147"/>
      <c r="K303" s="148">
        <f>ROUND(P303*H303,2)</f>
        <v>0</v>
      </c>
      <c r="L303" s="149"/>
      <c r="M303" s="30"/>
      <c r="N303" s="150" t="s">
        <v>1</v>
      </c>
      <c r="O303" s="151" t="s">
        <v>43</v>
      </c>
      <c r="P303" s="152">
        <f>I303+J303</f>
        <v>0</v>
      </c>
      <c r="Q303" s="152">
        <f>ROUND(I303*H303,2)</f>
        <v>0</v>
      </c>
      <c r="R303" s="152">
        <f>ROUND(J303*H303,2)</f>
        <v>0</v>
      </c>
      <c r="T303" s="153">
        <f>S303*H303</f>
        <v>0</v>
      </c>
      <c r="U303" s="153">
        <v>0</v>
      </c>
      <c r="V303" s="153">
        <f>U303*H303</f>
        <v>0</v>
      </c>
      <c r="W303" s="153">
        <v>1.2099999999999999E-3</v>
      </c>
      <c r="X303" s="154">
        <f>W303*H303</f>
        <v>1.2099999999999999E-3</v>
      </c>
      <c r="AR303" s="155" t="s">
        <v>158</v>
      </c>
      <c r="AT303" s="155" t="s">
        <v>220</v>
      </c>
      <c r="AU303" s="155" t="s">
        <v>93</v>
      </c>
      <c r="AY303" s="15" t="s">
        <v>219</v>
      </c>
      <c r="BE303" s="156">
        <f>IF(O303="základní",K303,0)</f>
        <v>0</v>
      </c>
      <c r="BF303" s="156">
        <f>IF(O303="snížená",K303,0)</f>
        <v>0</v>
      </c>
      <c r="BG303" s="156">
        <f>IF(O303="zákl. přenesená",K303,0)</f>
        <v>0</v>
      </c>
      <c r="BH303" s="156">
        <f>IF(O303="sníž. přenesená",K303,0)</f>
        <v>0</v>
      </c>
      <c r="BI303" s="156">
        <f>IF(O303="nulová",K303,0)</f>
        <v>0</v>
      </c>
      <c r="BJ303" s="15" t="s">
        <v>87</v>
      </c>
      <c r="BK303" s="156">
        <f>ROUND(P303*H303,2)</f>
        <v>0</v>
      </c>
      <c r="BL303" s="15" t="s">
        <v>158</v>
      </c>
      <c r="BM303" s="155" t="s">
        <v>4035</v>
      </c>
    </row>
    <row r="304" spans="2:65" s="1" customFormat="1" ht="19.5">
      <c r="B304" s="30"/>
      <c r="D304" s="157" t="s">
        <v>226</v>
      </c>
      <c r="F304" s="158" t="s">
        <v>4036</v>
      </c>
      <c r="I304" s="159"/>
      <c r="J304" s="159"/>
      <c r="M304" s="30"/>
      <c r="N304" s="160"/>
      <c r="X304" s="54"/>
      <c r="AT304" s="15" t="s">
        <v>226</v>
      </c>
      <c r="AU304" s="15" t="s">
        <v>93</v>
      </c>
    </row>
    <row r="305" spans="2:65" s="1" customFormat="1" ht="16.5" customHeight="1">
      <c r="B305" s="30"/>
      <c r="C305" s="178" t="s">
        <v>654</v>
      </c>
      <c r="D305" s="178" t="s">
        <v>460</v>
      </c>
      <c r="E305" s="179" t="s">
        <v>4037</v>
      </c>
      <c r="F305" s="180" t="s">
        <v>4038</v>
      </c>
      <c r="G305" s="181" t="s">
        <v>467</v>
      </c>
      <c r="H305" s="182">
        <v>1</v>
      </c>
      <c r="I305" s="183"/>
      <c r="J305" s="184"/>
      <c r="K305" s="185">
        <f>ROUND(P305*H305,2)</f>
        <v>0</v>
      </c>
      <c r="L305" s="184"/>
      <c r="M305" s="186"/>
      <c r="N305" s="187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1.2099999999999999E-3</v>
      </c>
      <c r="V305" s="153">
        <f>U305*H305</f>
        <v>1.2099999999999999E-3</v>
      </c>
      <c r="W305" s="153">
        <v>0</v>
      </c>
      <c r="X305" s="154">
        <f>W305*H305</f>
        <v>0</v>
      </c>
      <c r="AR305" s="155" t="s">
        <v>254</v>
      </c>
      <c r="AT305" s="155" t="s">
        <v>460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4039</v>
      </c>
    </row>
    <row r="306" spans="2:65" s="1" customFormat="1" ht="11.25">
      <c r="B306" s="30"/>
      <c r="D306" s="157" t="s">
        <v>226</v>
      </c>
      <c r="F306" s="158" t="s">
        <v>4040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" customFormat="1" ht="24.2" customHeight="1">
      <c r="B307" s="30"/>
      <c r="C307" s="142" t="s">
        <v>660</v>
      </c>
      <c r="D307" s="142" t="s">
        <v>220</v>
      </c>
      <c r="E307" s="143" t="s">
        <v>2965</v>
      </c>
      <c r="F307" s="144" t="s">
        <v>2966</v>
      </c>
      <c r="G307" s="145" t="s">
        <v>467</v>
      </c>
      <c r="H307" s="146">
        <v>50</v>
      </c>
      <c r="I307" s="147"/>
      <c r="J307" s="147"/>
      <c r="K307" s="148">
        <f>ROUND(P307*H307,2)</f>
        <v>0</v>
      </c>
      <c r="L307" s="149"/>
      <c r="M307" s="30"/>
      <c r="N307" s="150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0</v>
      </c>
      <c r="V307" s="153">
        <f>U307*H307</f>
        <v>0</v>
      </c>
      <c r="W307" s="153">
        <v>0</v>
      </c>
      <c r="X307" s="154">
        <f>W307*H307</f>
        <v>0</v>
      </c>
      <c r="AR307" s="155" t="s">
        <v>158</v>
      </c>
      <c r="AT307" s="155" t="s">
        <v>220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4041</v>
      </c>
    </row>
    <row r="308" spans="2:65" s="1" customFormat="1" ht="29.25">
      <c r="B308" s="30"/>
      <c r="D308" s="157" t="s">
        <v>226</v>
      </c>
      <c r="F308" s="158" t="s">
        <v>2968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443</v>
      </c>
      <c r="H309" s="164">
        <v>50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16.5" customHeight="1">
      <c r="B310" s="30"/>
      <c r="C310" s="178" t="s">
        <v>666</v>
      </c>
      <c r="D310" s="178" t="s">
        <v>460</v>
      </c>
      <c r="E310" s="179" t="s">
        <v>4042</v>
      </c>
      <c r="F310" s="180" t="s">
        <v>4043</v>
      </c>
      <c r="G310" s="181" t="s">
        <v>467</v>
      </c>
      <c r="H310" s="182">
        <v>50</v>
      </c>
      <c r="I310" s="183"/>
      <c r="J310" s="184"/>
      <c r="K310" s="185">
        <f>ROUND(P310*H310,2)</f>
        <v>0</v>
      </c>
      <c r="L310" s="184"/>
      <c r="M310" s="186"/>
      <c r="N310" s="187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7.2000000000000005E-4</v>
      </c>
      <c r="V310" s="153">
        <f>U310*H310</f>
        <v>3.6000000000000004E-2</v>
      </c>
      <c r="W310" s="153">
        <v>0</v>
      </c>
      <c r="X310" s="154">
        <f>W310*H310</f>
        <v>0</v>
      </c>
      <c r="AR310" s="155" t="s">
        <v>254</v>
      </c>
      <c r="AT310" s="155" t="s">
        <v>460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4044</v>
      </c>
    </row>
    <row r="311" spans="2:65" s="1" customFormat="1" ht="11.25">
      <c r="B311" s="30"/>
      <c r="D311" s="157" t="s">
        <v>226</v>
      </c>
      <c r="F311" s="158" t="s">
        <v>4043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" customFormat="1" ht="24.2" customHeight="1">
      <c r="B312" s="30"/>
      <c r="C312" s="142" t="s">
        <v>671</v>
      </c>
      <c r="D312" s="142" t="s">
        <v>220</v>
      </c>
      <c r="E312" s="143" t="s">
        <v>4045</v>
      </c>
      <c r="F312" s="144" t="s">
        <v>4046</v>
      </c>
      <c r="G312" s="145" t="s">
        <v>467</v>
      </c>
      <c r="H312" s="146">
        <v>2</v>
      </c>
      <c r="I312" s="147"/>
      <c r="J312" s="147"/>
      <c r="K312" s="148">
        <f>ROUND(P312*H312,2)</f>
        <v>0</v>
      </c>
      <c r="L312" s="149"/>
      <c r="M312" s="30"/>
      <c r="N312" s="150" t="s">
        <v>1</v>
      </c>
      <c r="O312" s="151" t="s">
        <v>43</v>
      </c>
      <c r="P312" s="152">
        <f>I312+J312</f>
        <v>0</v>
      </c>
      <c r="Q312" s="152">
        <f>ROUND(I312*H312,2)</f>
        <v>0</v>
      </c>
      <c r="R312" s="152">
        <f>ROUND(J312*H312,2)</f>
        <v>0</v>
      </c>
      <c r="T312" s="153">
        <f>S312*H312</f>
        <v>0</v>
      </c>
      <c r="U312" s="153">
        <v>0</v>
      </c>
      <c r="V312" s="153">
        <f>U312*H312</f>
        <v>0</v>
      </c>
      <c r="W312" s="153">
        <v>0</v>
      </c>
      <c r="X312" s="154">
        <f>W312*H312</f>
        <v>0</v>
      </c>
      <c r="AR312" s="155" t="s">
        <v>158</v>
      </c>
      <c r="AT312" s="155" t="s">
        <v>220</v>
      </c>
      <c r="AU312" s="155" t="s">
        <v>93</v>
      </c>
      <c r="AY312" s="15" t="s">
        <v>219</v>
      </c>
      <c r="BE312" s="156">
        <f>IF(O312="základní",K312,0)</f>
        <v>0</v>
      </c>
      <c r="BF312" s="156">
        <f>IF(O312="snížená",K312,0)</f>
        <v>0</v>
      </c>
      <c r="BG312" s="156">
        <f>IF(O312="zákl. přenesená",K312,0)</f>
        <v>0</v>
      </c>
      <c r="BH312" s="156">
        <f>IF(O312="sníž. přenesená",K312,0)</f>
        <v>0</v>
      </c>
      <c r="BI312" s="156">
        <f>IF(O312="nulová",K312,0)</f>
        <v>0</v>
      </c>
      <c r="BJ312" s="15" t="s">
        <v>87</v>
      </c>
      <c r="BK312" s="156">
        <f>ROUND(P312*H312,2)</f>
        <v>0</v>
      </c>
      <c r="BL312" s="15" t="s">
        <v>158</v>
      </c>
      <c r="BM312" s="155" t="s">
        <v>4047</v>
      </c>
    </row>
    <row r="313" spans="2:65" s="1" customFormat="1" ht="29.25">
      <c r="B313" s="30"/>
      <c r="D313" s="157" t="s">
        <v>226</v>
      </c>
      <c r="F313" s="158" t="s">
        <v>4048</v>
      </c>
      <c r="I313" s="159"/>
      <c r="J313" s="159"/>
      <c r="M313" s="30"/>
      <c r="N313" s="160"/>
      <c r="X313" s="54"/>
      <c r="AT313" s="15" t="s">
        <v>226</v>
      </c>
      <c r="AU313" s="15" t="s">
        <v>93</v>
      </c>
    </row>
    <row r="314" spans="2:65" s="12" customFormat="1" ht="11.25">
      <c r="B314" s="161"/>
      <c r="D314" s="157" t="s">
        <v>303</v>
      </c>
      <c r="E314" s="162" t="s">
        <v>1</v>
      </c>
      <c r="F314" s="163" t="s">
        <v>93</v>
      </c>
      <c r="H314" s="164">
        <v>2</v>
      </c>
      <c r="I314" s="165"/>
      <c r="J314" s="165"/>
      <c r="M314" s="161"/>
      <c r="N314" s="166"/>
      <c r="X314" s="167"/>
      <c r="AT314" s="162" t="s">
        <v>303</v>
      </c>
      <c r="AU314" s="162" t="s">
        <v>93</v>
      </c>
      <c r="AV314" s="12" t="s">
        <v>93</v>
      </c>
      <c r="AW314" s="12" t="s">
        <v>5</v>
      </c>
      <c r="AX314" s="12" t="s">
        <v>87</v>
      </c>
      <c r="AY314" s="162" t="s">
        <v>219</v>
      </c>
    </row>
    <row r="315" spans="2:65" s="1" customFormat="1" ht="16.5" customHeight="1">
      <c r="B315" s="30"/>
      <c r="C315" s="178" t="s">
        <v>676</v>
      </c>
      <c r="D315" s="178" t="s">
        <v>460</v>
      </c>
      <c r="E315" s="179" t="s">
        <v>4049</v>
      </c>
      <c r="F315" s="180" t="s">
        <v>4050</v>
      </c>
      <c r="G315" s="181" t="s">
        <v>467</v>
      </c>
      <c r="H315" s="182">
        <v>2</v>
      </c>
      <c r="I315" s="183"/>
      <c r="J315" s="184"/>
      <c r="K315" s="185">
        <f>ROUND(P315*H315,2)</f>
        <v>0</v>
      </c>
      <c r="L315" s="184"/>
      <c r="M315" s="186"/>
      <c r="N315" s="187" t="s">
        <v>1</v>
      </c>
      <c r="O315" s="151" t="s">
        <v>43</v>
      </c>
      <c r="P315" s="152">
        <f>I315+J315</f>
        <v>0</v>
      </c>
      <c r="Q315" s="152">
        <f>ROUND(I315*H315,2)</f>
        <v>0</v>
      </c>
      <c r="R315" s="152">
        <f>ROUND(J315*H315,2)</f>
        <v>0</v>
      </c>
      <c r="T315" s="153">
        <f>S315*H315</f>
        <v>0</v>
      </c>
      <c r="U315" s="153">
        <v>1.7700000000000001E-3</v>
      </c>
      <c r="V315" s="153">
        <f>U315*H315</f>
        <v>3.5400000000000002E-3</v>
      </c>
      <c r="W315" s="153">
        <v>0</v>
      </c>
      <c r="X315" s="154">
        <f>W315*H315</f>
        <v>0</v>
      </c>
      <c r="AR315" s="155" t="s">
        <v>254</v>
      </c>
      <c r="AT315" s="155" t="s">
        <v>460</v>
      </c>
      <c r="AU315" s="155" t="s">
        <v>93</v>
      </c>
      <c r="AY315" s="15" t="s">
        <v>219</v>
      </c>
      <c r="BE315" s="156">
        <f>IF(O315="základní",K315,0)</f>
        <v>0</v>
      </c>
      <c r="BF315" s="156">
        <f>IF(O315="snížená",K315,0)</f>
        <v>0</v>
      </c>
      <c r="BG315" s="156">
        <f>IF(O315="zákl. přenesená",K315,0)</f>
        <v>0</v>
      </c>
      <c r="BH315" s="156">
        <f>IF(O315="sníž. přenesená",K315,0)</f>
        <v>0</v>
      </c>
      <c r="BI315" s="156">
        <f>IF(O315="nulová",K315,0)</f>
        <v>0</v>
      </c>
      <c r="BJ315" s="15" t="s">
        <v>87</v>
      </c>
      <c r="BK315" s="156">
        <f>ROUND(P315*H315,2)</f>
        <v>0</v>
      </c>
      <c r="BL315" s="15" t="s">
        <v>158</v>
      </c>
      <c r="BM315" s="155" t="s">
        <v>4051</v>
      </c>
    </row>
    <row r="316" spans="2:65" s="1" customFormat="1" ht="11.25">
      <c r="B316" s="30"/>
      <c r="D316" s="157" t="s">
        <v>226</v>
      </c>
      <c r="F316" s="158" t="s">
        <v>4050</v>
      </c>
      <c r="I316" s="159"/>
      <c r="J316" s="159"/>
      <c r="M316" s="30"/>
      <c r="N316" s="160"/>
      <c r="X316" s="54"/>
      <c r="AT316" s="15" t="s">
        <v>226</v>
      </c>
      <c r="AU316" s="15" t="s">
        <v>93</v>
      </c>
    </row>
    <row r="317" spans="2:65" s="1" customFormat="1" ht="24.2" customHeight="1">
      <c r="B317" s="30"/>
      <c r="C317" s="142" t="s">
        <v>682</v>
      </c>
      <c r="D317" s="142" t="s">
        <v>220</v>
      </c>
      <c r="E317" s="143" t="s">
        <v>4052</v>
      </c>
      <c r="F317" s="144" t="s">
        <v>4053</v>
      </c>
      <c r="G317" s="145" t="s">
        <v>467</v>
      </c>
      <c r="H317" s="146">
        <v>9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0</v>
      </c>
      <c r="V317" s="153">
        <f>U317*H317</f>
        <v>0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4054</v>
      </c>
    </row>
    <row r="318" spans="2:65" s="1" customFormat="1" ht="29.25">
      <c r="B318" s="30"/>
      <c r="D318" s="157" t="s">
        <v>226</v>
      </c>
      <c r="F318" s="158" t="s">
        <v>4055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260</v>
      </c>
      <c r="H319" s="164">
        <v>9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21.75" customHeight="1">
      <c r="B320" s="30"/>
      <c r="C320" s="178" t="s">
        <v>688</v>
      </c>
      <c r="D320" s="178" t="s">
        <v>460</v>
      </c>
      <c r="E320" s="179" t="s">
        <v>4056</v>
      </c>
      <c r="F320" s="180" t="s">
        <v>4057</v>
      </c>
      <c r="G320" s="181" t="s">
        <v>467</v>
      </c>
      <c r="H320" s="182">
        <v>9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3.3999999999999998E-3</v>
      </c>
      <c r="V320" s="153">
        <f>U320*H320</f>
        <v>3.0599999999999999E-2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4058</v>
      </c>
    </row>
    <row r="321" spans="2:65" s="1" customFormat="1" ht="11.25">
      <c r="B321" s="30"/>
      <c r="D321" s="157" t="s">
        <v>226</v>
      </c>
      <c r="F321" s="158" t="s">
        <v>4057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" customFormat="1" ht="16.5" customHeight="1">
      <c r="B322" s="30"/>
      <c r="C322" s="178" t="s">
        <v>432</v>
      </c>
      <c r="D322" s="178" t="s">
        <v>460</v>
      </c>
      <c r="E322" s="179" t="s">
        <v>4059</v>
      </c>
      <c r="F322" s="180" t="s">
        <v>4060</v>
      </c>
      <c r="G322" s="181" t="s">
        <v>467</v>
      </c>
      <c r="H322" s="182">
        <v>9</v>
      </c>
      <c r="I322" s="183"/>
      <c r="J322" s="184"/>
      <c r="K322" s="185">
        <f>ROUND(P322*H322,2)</f>
        <v>0</v>
      </c>
      <c r="L322" s="184"/>
      <c r="M322" s="186"/>
      <c r="N322" s="187" t="s">
        <v>1</v>
      </c>
      <c r="O322" s="151" t="s">
        <v>43</v>
      </c>
      <c r="P322" s="152">
        <f>I322+J322</f>
        <v>0</v>
      </c>
      <c r="Q322" s="152">
        <f>ROUND(I322*H322,2)</f>
        <v>0</v>
      </c>
      <c r="R322" s="152">
        <f>ROUND(J322*H322,2)</f>
        <v>0</v>
      </c>
      <c r="T322" s="153">
        <f>S322*H322</f>
        <v>0</v>
      </c>
      <c r="U322" s="153">
        <v>5.0000000000000002E-5</v>
      </c>
      <c r="V322" s="153">
        <f>U322*H322</f>
        <v>4.5000000000000004E-4</v>
      </c>
      <c r="W322" s="153">
        <v>0</v>
      </c>
      <c r="X322" s="154">
        <f>W322*H322</f>
        <v>0</v>
      </c>
      <c r="AR322" s="155" t="s">
        <v>254</v>
      </c>
      <c r="AT322" s="155" t="s">
        <v>460</v>
      </c>
      <c r="AU322" s="155" t="s">
        <v>93</v>
      </c>
      <c r="AY322" s="15" t="s">
        <v>219</v>
      </c>
      <c r="BE322" s="156">
        <f>IF(O322="základní",K322,0)</f>
        <v>0</v>
      </c>
      <c r="BF322" s="156">
        <f>IF(O322="snížená",K322,0)</f>
        <v>0</v>
      </c>
      <c r="BG322" s="156">
        <f>IF(O322="zákl. přenesená",K322,0)</f>
        <v>0</v>
      </c>
      <c r="BH322" s="156">
        <f>IF(O322="sníž. přenesená",K322,0)</f>
        <v>0</v>
      </c>
      <c r="BI322" s="156">
        <f>IF(O322="nulová",K322,0)</f>
        <v>0</v>
      </c>
      <c r="BJ322" s="15" t="s">
        <v>87</v>
      </c>
      <c r="BK322" s="156">
        <f>ROUND(P322*H322,2)</f>
        <v>0</v>
      </c>
      <c r="BL322" s="15" t="s">
        <v>158</v>
      </c>
      <c r="BM322" s="155" t="s">
        <v>4061</v>
      </c>
    </row>
    <row r="323" spans="2:65" s="1" customFormat="1" ht="11.25">
      <c r="B323" s="30"/>
      <c r="D323" s="157" t="s">
        <v>226</v>
      </c>
      <c r="F323" s="158" t="s">
        <v>4060</v>
      </c>
      <c r="I323" s="159"/>
      <c r="J323" s="159"/>
      <c r="M323" s="30"/>
      <c r="N323" s="160"/>
      <c r="X323" s="54"/>
      <c r="AT323" s="15" t="s">
        <v>226</v>
      </c>
      <c r="AU323" s="15" t="s">
        <v>93</v>
      </c>
    </row>
    <row r="324" spans="2:65" s="12" customFormat="1" ht="11.25">
      <c r="B324" s="161"/>
      <c r="D324" s="157" t="s">
        <v>303</v>
      </c>
      <c r="E324" s="162" t="s">
        <v>1</v>
      </c>
      <c r="F324" s="163" t="s">
        <v>260</v>
      </c>
      <c r="H324" s="164">
        <v>9</v>
      </c>
      <c r="I324" s="165"/>
      <c r="J324" s="165"/>
      <c r="M324" s="161"/>
      <c r="N324" s="166"/>
      <c r="X324" s="167"/>
      <c r="AT324" s="162" t="s">
        <v>303</v>
      </c>
      <c r="AU324" s="162" t="s">
        <v>93</v>
      </c>
      <c r="AV324" s="12" t="s">
        <v>93</v>
      </c>
      <c r="AW324" s="12" t="s">
        <v>5</v>
      </c>
      <c r="AX324" s="12" t="s">
        <v>87</v>
      </c>
      <c r="AY324" s="162" t="s">
        <v>219</v>
      </c>
    </row>
    <row r="325" spans="2:65" s="1" customFormat="1" ht="16.5" customHeight="1">
      <c r="B325" s="30"/>
      <c r="C325" s="142" t="s">
        <v>700</v>
      </c>
      <c r="D325" s="142" t="s">
        <v>220</v>
      </c>
      <c r="E325" s="143" t="s">
        <v>2212</v>
      </c>
      <c r="F325" s="144" t="s">
        <v>2213</v>
      </c>
      <c r="G325" s="145" t="s">
        <v>467</v>
      </c>
      <c r="H325" s="146">
        <v>9</v>
      </c>
      <c r="I325" s="147"/>
      <c r="J325" s="147"/>
      <c r="K325" s="148">
        <f>ROUND(P325*H325,2)</f>
        <v>0</v>
      </c>
      <c r="L325" s="149"/>
      <c r="M325" s="30"/>
      <c r="N325" s="150" t="s">
        <v>1</v>
      </c>
      <c r="O325" s="151" t="s">
        <v>43</v>
      </c>
      <c r="P325" s="152">
        <f>I325+J325</f>
        <v>0</v>
      </c>
      <c r="Q325" s="152">
        <f>ROUND(I325*H325,2)</f>
        <v>0</v>
      </c>
      <c r="R325" s="152">
        <f>ROUND(J325*H325,2)</f>
        <v>0</v>
      </c>
      <c r="T325" s="153">
        <f>S325*H325</f>
        <v>0</v>
      </c>
      <c r="U325" s="153">
        <v>0.04</v>
      </c>
      <c r="V325" s="153">
        <f>U325*H325</f>
        <v>0.36</v>
      </c>
      <c r="W325" s="153">
        <v>0</v>
      </c>
      <c r="X325" s="154">
        <f>W325*H325</f>
        <v>0</v>
      </c>
      <c r="AR325" s="155" t="s">
        <v>158</v>
      </c>
      <c r="AT325" s="155" t="s">
        <v>220</v>
      </c>
      <c r="AU325" s="155" t="s">
        <v>93</v>
      </c>
      <c r="AY325" s="15" t="s">
        <v>219</v>
      </c>
      <c r="BE325" s="156">
        <f>IF(O325="základní",K325,0)</f>
        <v>0</v>
      </c>
      <c r="BF325" s="156">
        <f>IF(O325="snížená",K325,0)</f>
        <v>0</v>
      </c>
      <c r="BG325" s="156">
        <f>IF(O325="zákl. přenesená",K325,0)</f>
        <v>0</v>
      </c>
      <c r="BH325" s="156">
        <f>IF(O325="sníž. přenesená",K325,0)</f>
        <v>0</v>
      </c>
      <c r="BI325" s="156">
        <f>IF(O325="nulová",K325,0)</f>
        <v>0</v>
      </c>
      <c r="BJ325" s="15" t="s">
        <v>87</v>
      </c>
      <c r="BK325" s="156">
        <f>ROUND(P325*H325,2)</f>
        <v>0</v>
      </c>
      <c r="BL325" s="15" t="s">
        <v>158</v>
      </c>
      <c r="BM325" s="155" t="s">
        <v>4062</v>
      </c>
    </row>
    <row r="326" spans="2:65" s="1" customFormat="1" ht="11.25">
      <c r="B326" s="30"/>
      <c r="D326" s="157" t="s">
        <v>226</v>
      </c>
      <c r="F326" s="158" t="s">
        <v>2213</v>
      </c>
      <c r="I326" s="159"/>
      <c r="J326" s="159"/>
      <c r="M326" s="30"/>
      <c r="N326" s="160"/>
      <c r="X326" s="54"/>
      <c r="AT326" s="15" t="s">
        <v>226</v>
      </c>
      <c r="AU326" s="15" t="s">
        <v>93</v>
      </c>
    </row>
    <row r="327" spans="2:65" s="12" customFormat="1" ht="11.25">
      <c r="B327" s="161"/>
      <c r="D327" s="157" t="s">
        <v>303</v>
      </c>
      <c r="E327" s="162" t="s">
        <v>1</v>
      </c>
      <c r="F327" s="163" t="s">
        <v>260</v>
      </c>
      <c r="H327" s="164">
        <v>9</v>
      </c>
      <c r="I327" s="165"/>
      <c r="J327" s="165"/>
      <c r="M327" s="161"/>
      <c r="N327" s="166"/>
      <c r="X327" s="167"/>
      <c r="AT327" s="162" t="s">
        <v>303</v>
      </c>
      <c r="AU327" s="162" t="s">
        <v>93</v>
      </c>
      <c r="AV327" s="12" t="s">
        <v>93</v>
      </c>
      <c r="AW327" s="12" t="s">
        <v>5</v>
      </c>
      <c r="AX327" s="12" t="s">
        <v>87</v>
      </c>
      <c r="AY327" s="162" t="s">
        <v>219</v>
      </c>
    </row>
    <row r="328" spans="2:65" s="1" customFormat="1" ht="24.2" customHeight="1">
      <c r="B328" s="30"/>
      <c r="C328" s="142" t="s">
        <v>706</v>
      </c>
      <c r="D328" s="142" t="s">
        <v>220</v>
      </c>
      <c r="E328" s="143" t="s">
        <v>4063</v>
      </c>
      <c r="F328" s="144" t="s">
        <v>4064</v>
      </c>
      <c r="G328" s="145" t="s">
        <v>467</v>
      </c>
      <c r="H328" s="146">
        <v>9</v>
      </c>
      <c r="I328" s="147"/>
      <c r="J328" s="147"/>
      <c r="K328" s="148">
        <f>ROUND(P328*H328,2)</f>
        <v>0</v>
      </c>
      <c r="L328" s="149"/>
      <c r="M328" s="30"/>
      <c r="N328" s="150" t="s">
        <v>1</v>
      </c>
      <c r="O328" s="151" t="s">
        <v>43</v>
      </c>
      <c r="P328" s="152">
        <f>I328+J328</f>
        <v>0</v>
      </c>
      <c r="Q328" s="152">
        <f>ROUND(I328*H328,2)</f>
        <v>0</v>
      </c>
      <c r="R328" s="152">
        <f>ROUND(J328*H328,2)</f>
        <v>0</v>
      </c>
      <c r="T328" s="153">
        <f>S328*H328</f>
        <v>0</v>
      </c>
      <c r="U328" s="153">
        <v>0</v>
      </c>
      <c r="V328" s="153">
        <f>U328*H328</f>
        <v>0</v>
      </c>
      <c r="W328" s="153">
        <v>0</v>
      </c>
      <c r="X328" s="154">
        <f>W328*H328</f>
        <v>0</v>
      </c>
      <c r="AR328" s="155" t="s">
        <v>158</v>
      </c>
      <c r="AT328" s="155" t="s">
        <v>220</v>
      </c>
      <c r="AU328" s="155" t="s">
        <v>93</v>
      </c>
      <c r="AY328" s="15" t="s">
        <v>219</v>
      </c>
      <c r="BE328" s="156">
        <f>IF(O328="základní",K328,0)</f>
        <v>0</v>
      </c>
      <c r="BF328" s="156">
        <f>IF(O328="snížená",K328,0)</f>
        <v>0</v>
      </c>
      <c r="BG328" s="156">
        <f>IF(O328="zákl. přenesená",K328,0)</f>
        <v>0</v>
      </c>
      <c r="BH328" s="156">
        <f>IF(O328="sníž. přenesená",K328,0)</f>
        <v>0</v>
      </c>
      <c r="BI328" s="156">
        <f>IF(O328="nulová",K328,0)</f>
        <v>0</v>
      </c>
      <c r="BJ328" s="15" t="s">
        <v>87</v>
      </c>
      <c r="BK328" s="156">
        <f>ROUND(P328*H328,2)</f>
        <v>0</v>
      </c>
      <c r="BL328" s="15" t="s">
        <v>158</v>
      </c>
      <c r="BM328" s="155" t="s">
        <v>4065</v>
      </c>
    </row>
    <row r="329" spans="2:65" s="1" customFormat="1" ht="29.25">
      <c r="B329" s="30"/>
      <c r="D329" s="157" t="s">
        <v>226</v>
      </c>
      <c r="F329" s="158" t="s">
        <v>4066</v>
      </c>
      <c r="I329" s="159"/>
      <c r="J329" s="159"/>
      <c r="M329" s="30"/>
      <c r="N329" s="160"/>
      <c r="X329" s="54"/>
      <c r="AT329" s="15" t="s">
        <v>226</v>
      </c>
      <c r="AU329" s="15" t="s">
        <v>93</v>
      </c>
    </row>
    <row r="330" spans="2:65" s="1" customFormat="1" ht="24.2" customHeight="1">
      <c r="B330" s="30"/>
      <c r="C330" s="178" t="s">
        <v>710</v>
      </c>
      <c r="D330" s="178" t="s">
        <v>460</v>
      </c>
      <c r="E330" s="179" t="s">
        <v>4067</v>
      </c>
      <c r="F330" s="180" t="s">
        <v>4068</v>
      </c>
      <c r="G330" s="181" t="s">
        <v>467</v>
      </c>
      <c r="H330" s="182">
        <v>9</v>
      </c>
      <c r="I330" s="183"/>
      <c r="J330" s="184"/>
      <c r="K330" s="185">
        <f>ROUND(P330*H330,2)</f>
        <v>0</v>
      </c>
      <c r="L330" s="184"/>
      <c r="M330" s="186"/>
      <c r="N330" s="187" t="s">
        <v>1</v>
      </c>
      <c r="O330" s="151" t="s">
        <v>43</v>
      </c>
      <c r="P330" s="152">
        <f>I330+J330</f>
        <v>0</v>
      </c>
      <c r="Q330" s="152">
        <f>ROUND(I330*H330,2)</f>
        <v>0</v>
      </c>
      <c r="R330" s="152">
        <f>ROUND(J330*H330,2)</f>
        <v>0</v>
      </c>
      <c r="T330" s="153">
        <f>S330*H330</f>
        <v>0</v>
      </c>
      <c r="U330" s="153">
        <v>1.25E-3</v>
      </c>
      <c r="V330" s="153">
        <f>U330*H330</f>
        <v>1.125E-2</v>
      </c>
      <c r="W330" s="153">
        <v>0</v>
      </c>
      <c r="X330" s="154">
        <f>W330*H330</f>
        <v>0</v>
      </c>
      <c r="AR330" s="155" t="s">
        <v>254</v>
      </c>
      <c r="AT330" s="155" t="s">
        <v>460</v>
      </c>
      <c r="AU330" s="155" t="s">
        <v>93</v>
      </c>
      <c r="AY330" s="15" t="s">
        <v>219</v>
      </c>
      <c r="BE330" s="156">
        <f>IF(O330="základní",K330,0)</f>
        <v>0</v>
      </c>
      <c r="BF330" s="156">
        <f>IF(O330="snížená",K330,0)</f>
        <v>0</v>
      </c>
      <c r="BG330" s="156">
        <f>IF(O330="zákl. přenesená",K330,0)</f>
        <v>0</v>
      </c>
      <c r="BH330" s="156">
        <f>IF(O330="sníž. přenesená",K330,0)</f>
        <v>0</v>
      </c>
      <c r="BI330" s="156">
        <f>IF(O330="nulová",K330,0)</f>
        <v>0</v>
      </c>
      <c r="BJ330" s="15" t="s">
        <v>87</v>
      </c>
      <c r="BK330" s="156">
        <f>ROUND(P330*H330,2)</f>
        <v>0</v>
      </c>
      <c r="BL330" s="15" t="s">
        <v>158</v>
      </c>
      <c r="BM330" s="155" t="s">
        <v>4069</v>
      </c>
    </row>
    <row r="331" spans="2:65" s="1" customFormat="1" ht="11.25">
      <c r="B331" s="30"/>
      <c r="D331" s="157" t="s">
        <v>226</v>
      </c>
      <c r="F331" s="158" t="s">
        <v>4068</v>
      </c>
      <c r="I331" s="159"/>
      <c r="J331" s="159"/>
      <c r="M331" s="30"/>
      <c r="N331" s="160"/>
      <c r="X331" s="54"/>
      <c r="AT331" s="15" t="s">
        <v>226</v>
      </c>
      <c r="AU331" s="15" t="s">
        <v>93</v>
      </c>
    </row>
    <row r="332" spans="2:65" s="12" customFormat="1" ht="11.25">
      <c r="B332" s="161"/>
      <c r="D332" s="157" t="s">
        <v>303</v>
      </c>
      <c r="E332" s="162" t="s">
        <v>1</v>
      </c>
      <c r="F332" s="163" t="s">
        <v>260</v>
      </c>
      <c r="H332" s="164">
        <v>9</v>
      </c>
      <c r="I332" s="165"/>
      <c r="J332" s="165"/>
      <c r="M332" s="161"/>
      <c r="N332" s="166"/>
      <c r="X332" s="167"/>
      <c r="AT332" s="162" t="s">
        <v>303</v>
      </c>
      <c r="AU332" s="162" t="s">
        <v>93</v>
      </c>
      <c r="AV332" s="12" t="s">
        <v>93</v>
      </c>
      <c r="AW332" s="12" t="s">
        <v>5</v>
      </c>
      <c r="AX332" s="12" t="s">
        <v>87</v>
      </c>
      <c r="AY332" s="162" t="s">
        <v>219</v>
      </c>
    </row>
    <row r="333" spans="2:65" s="1" customFormat="1" ht="24.2" customHeight="1">
      <c r="B333" s="30"/>
      <c r="C333" s="178" t="s">
        <v>716</v>
      </c>
      <c r="D333" s="178" t="s">
        <v>460</v>
      </c>
      <c r="E333" s="179" t="s">
        <v>4070</v>
      </c>
      <c r="F333" s="180" t="s">
        <v>4071</v>
      </c>
      <c r="G333" s="181" t="s">
        <v>467</v>
      </c>
      <c r="H333" s="182">
        <v>9</v>
      </c>
      <c r="I333" s="183"/>
      <c r="J333" s="184"/>
      <c r="K333" s="185">
        <f>ROUND(P333*H333,2)</f>
        <v>0</v>
      </c>
      <c r="L333" s="184"/>
      <c r="M333" s="186"/>
      <c r="N333" s="187" t="s">
        <v>1</v>
      </c>
      <c r="O333" s="151" t="s">
        <v>43</v>
      </c>
      <c r="P333" s="152">
        <f>I333+J333</f>
        <v>0</v>
      </c>
      <c r="Q333" s="152">
        <f>ROUND(I333*H333,2)</f>
        <v>0</v>
      </c>
      <c r="R333" s="152">
        <f>ROUND(J333*H333,2)</f>
        <v>0</v>
      </c>
      <c r="T333" s="153">
        <f>S333*H333</f>
        <v>0</v>
      </c>
      <c r="U333" s="153">
        <v>9.2999999999999992E-3</v>
      </c>
      <c r="V333" s="153">
        <f>U333*H333</f>
        <v>8.3699999999999997E-2</v>
      </c>
      <c r="W333" s="153">
        <v>0</v>
      </c>
      <c r="X333" s="154">
        <f>W333*H333</f>
        <v>0</v>
      </c>
      <c r="AR333" s="155" t="s">
        <v>254</v>
      </c>
      <c r="AT333" s="155" t="s">
        <v>460</v>
      </c>
      <c r="AU333" s="155" t="s">
        <v>93</v>
      </c>
      <c r="AY333" s="15" t="s">
        <v>219</v>
      </c>
      <c r="BE333" s="156">
        <f>IF(O333="základní",K333,0)</f>
        <v>0</v>
      </c>
      <c r="BF333" s="156">
        <f>IF(O333="snížená",K333,0)</f>
        <v>0</v>
      </c>
      <c r="BG333" s="156">
        <f>IF(O333="zákl. přenesená",K333,0)</f>
        <v>0</v>
      </c>
      <c r="BH333" s="156">
        <f>IF(O333="sníž. přenesená",K333,0)</f>
        <v>0</v>
      </c>
      <c r="BI333" s="156">
        <f>IF(O333="nulová",K333,0)</f>
        <v>0</v>
      </c>
      <c r="BJ333" s="15" t="s">
        <v>87</v>
      </c>
      <c r="BK333" s="156">
        <f>ROUND(P333*H333,2)</f>
        <v>0</v>
      </c>
      <c r="BL333" s="15" t="s">
        <v>158</v>
      </c>
      <c r="BM333" s="155" t="s">
        <v>4072</v>
      </c>
    </row>
    <row r="334" spans="2:65" s="1" customFormat="1" ht="19.5">
      <c r="B334" s="30"/>
      <c r="D334" s="157" t="s">
        <v>226</v>
      </c>
      <c r="F334" s="158" t="s">
        <v>4071</v>
      </c>
      <c r="I334" s="159"/>
      <c r="J334" s="159"/>
      <c r="M334" s="30"/>
      <c r="N334" s="160"/>
      <c r="X334" s="54"/>
      <c r="AT334" s="15" t="s">
        <v>226</v>
      </c>
      <c r="AU334" s="15" t="s">
        <v>93</v>
      </c>
    </row>
    <row r="335" spans="2:65" s="1" customFormat="1" ht="24.2" customHeight="1">
      <c r="B335" s="30"/>
      <c r="C335" s="178" t="s">
        <v>722</v>
      </c>
      <c r="D335" s="178" t="s">
        <v>460</v>
      </c>
      <c r="E335" s="179" t="s">
        <v>4073</v>
      </c>
      <c r="F335" s="180" t="s">
        <v>4074</v>
      </c>
      <c r="G335" s="181" t="s">
        <v>467</v>
      </c>
      <c r="H335" s="182">
        <v>9</v>
      </c>
      <c r="I335" s="183"/>
      <c r="J335" s="184"/>
      <c r="K335" s="185">
        <f>ROUND(P335*H335,2)</f>
        <v>0</v>
      </c>
      <c r="L335" s="184"/>
      <c r="M335" s="186"/>
      <c r="N335" s="187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2.9999999999999997E-4</v>
      </c>
      <c r="V335" s="153">
        <f>U335*H335</f>
        <v>2.6999999999999997E-3</v>
      </c>
      <c r="W335" s="153">
        <v>0</v>
      </c>
      <c r="X335" s="154">
        <f>W335*H335</f>
        <v>0</v>
      </c>
      <c r="AR335" s="155" t="s">
        <v>254</v>
      </c>
      <c r="AT335" s="155" t="s">
        <v>460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4075</v>
      </c>
    </row>
    <row r="336" spans="2:65" s="1" customFormat="1" ht="11.25">
      <c r="B336" s="30"/>
      <c r="D336" s="157" t="s">
        <v>226</v>
      </c>
      <c r="F336" s="158" t="s">
        <v>4074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" customFormat="1" ht="21.75" customHeight="1">
      <c r="B337" s="30"/>
      <c r="C337" s="142" t="s">
        <v>727</v>
      </c>
      <c r="D337" s="142" t="s">
        <v>220</v>
      </c>
      <c r="E337" s="143" t="s">
        <v>4076</v>
      </c>
      <c r="F337" s="144" t="s">
        <v>4077</v>
      </c>
      <c r="G337" s="145" t="s">
        <v>467</v>
      </c>
      <c r="H337" s="146">
        <v>1</v>
      </c>
      <c r="I337" s="147"/>
      <c r="J337" s="147"/>
      <c r="K337" s="148">
        <f>ROUND(P337*H337,2)</f>
        <v>0</v>
      </c>
      <c r="L337" s="149"/>
      <c r="M337" s="30"/>
      <c r="N337" s="150" t="s">
        <v>1</v>
      </c>
      <c r="O337" s="151" t="s">
        <v>43</v>
      </c>
      <c r="P337" s="152">
        <f>I337+J337</f>
        <v>0</v>
      </c>
      <c r="Q337" s="152">
        <f>ROUND(I337*H337,2)</f>
        <v>0</v>
      </c>
      <c r="R337" s="152">
        <f>ROUND(J337*H337,2)</f>
        <v>0</v>
      </c>
      <c r="T337" s="153">
        <f>S337*H337</f>
        <v>0</v>
      </c>
      <c r="U337" s="153">
        <v>1.6199999999999999E-3</v>
      </c>
      <c r="V337" s="153">
        <f>U337*H337</f>
        <v>1.6199999999999999E-3</v>
      </c>
      <c r="W337" s="153">
        <v>0</v>
      </c>
      <c r="X337" s="154">
        <f>W337*H337</f>
        <v>0</v>
      </c>
      <c r="AR337" s="155" t="s">
        <v>158</v>
      </c>
      <c r="AT337" s="155" t="s">
        <v>220</v>
      </c>
      <c r="AU337" s="155" t="s">
        <v>93</v>
      </c>
      <c r="AY337" s="15" t="s">
        <v>219</v>
      </c>
      <c r="BE337" s="156">
        <f>IF(O337="základní",K337,0)</f>
        <v>0</v>
      </c>
      <c r="BF337" s="156">
        <f>IF(O337="snížená",K337,0)</f>
        <v>0</v>
      </c>
      <c r="BG337" s="156">
        <f>IF(O337="zákl. přenesená",K337,0)</f>
        <v>0</v>
      </c>
      <c r="BH337" s="156">
        <f>IF(O337="sníž. přenesená",K337,0)</f>
        <v>0</v>
      </c>
      <c r="BI337" s="156">
        <f>IF(O337="nulová",K337,0)</f>
        <v>0</v>
      </c>
      <c r="BJ337" s="15" t="s">
        <v>87</v>
      </c>
      <c r="BK337" s="156">
        <f>ROUND(P337*H337,2)</f>
        <v>0</v>
      </c>
      <c r="BL337" s="15" t="s">
        <v>158</v>
      </c>
      <c r="BM337" s="155" t="s">
        <v>4078</v>
      </c>
    </row>
    <row r="338" spans="2:65" s="1" customFormat="1" ht="29.25">
      <c r="B338" s="30"/>
      <c r="D338" s="157" t="s">
        <v>226</v>
      </c>
      <c r="F338" s="158" t="s">
        <v>4079</v>
      </c>
      <c r="I338" s="159"/>
      <c r="J338" s="159"/>
      <c r="M338" s="30"/>
      <c r="N338" s="160"/>
      <c r="X338" s="54"/>
      <c r="AT338" s="15" t="s">
        <v>226</v>
      </c>
      <c r="AU338" s="15" t="s">
        <v>93</v>
      </c>
    </row>
    <row r="339" spans="2:65" s="12" customFormat="1" ht="11.25">
      <c r="B339" s="161"/>
      <c r="D339" s="157" t="s">
        <v>303</v>
      </c>
      <c r="E339" s="162" t="s">
        <v>1</v>
      </c>
      <c r="F339" s="163" t="s">
        <v>87</v>
      </c>
      <c r="H339" s="164">
        <v>1</v>
      </c>
      <c r="I339" s="165"/>
      <c r="J339" s="165"/>
      <c r="M339" s="161"/>
      <c r="N339" s="166"/>
      <c r="X339" s="167"/>
      <c r="AT339" s="162" t="s">
        <v>303</v>
      </c>
      <c r="AU339" s="162" t="s">
        <v>93</v>
      </c>
      <c r="AV339" s="12" t="s">
        <v>93</v>
      </c>
      <c r="AW339" s="12" t="s">
        <v>5</v>
      </c>
      <c r="AX339" s="12" t="s">
        <v>87</v>
      </c>
      <c r="AY339" s="162" t="s">
        <v>219</v>
      </c>
    </row>
    <row r="340" spans="2:65" s="1" customFormat="1" ht="24.2" customHeight="1">
      <c r="B340" s="30"/>
      <c r="C340" s="178" t="s">
        <v>731</v>
      </c>
      <c r="D340" s="178" t="s">
        <v>460</v>
      </c>
      <c r="E340" s="179" t="s">
        <v>4080</v>
      </c>
      <c r="F340" s="180" t="s">
        <v>4081</v>
      </c>
      <c r="G340" s="181" t="s">
        <v>467</v>
      </c>
      <c r="H340" s="182">
        <v>1</v>
      </c>
      <c r="I340" s="183"/>
      <c r="J340" s="184"/>
      <c r="K340" s="185">
        <f>ROUND(P340*H340,2)</f>
        <v>0</v>
      </c>
      <c r="L340" s="184"/>
      <c r="M340" s="186"/>
      <c r="N340" s="187" t="s">
        <v>1</v>
      </c>
      <c r="O340" s="151" t="s">
        <v>43</v>
      </c>
      <c r="P340" s="152">
        <f>I340+J340</f>
        <v>0</v>
      </c>
      <c r="Q340" s="152">
        <f>ROUND(I340*H340,2)</f>
        <v>0</v>
      </c>
      <c r="R340" s="152">
        <f>ROUND(J340*H340,2)</f>
        <v>0</v>
      </c>
      <c r="T340" s="153">
        <f>S340*H340</f>
        <v>0</v>
      </c>
      <c r="U340" s="153">
        <v>1.7999999999999999E-2</v>
      </c>
      <c r="V340" s="153">
        <f>U340*H340</f>
        <v>1.7999999999999999E-2</v>
      </c>
      <c r="W340" s="153">
        <v>0</v>
      </c>
      <c r="X340" s="154">
        <f>W340*H340</f>
        <v>0</v>
      </c>
      <c r="AR340" s="155" t="s">
        <v>254</v>
      </c>
      <c r="AT340" s="155" t="s">
        <v>460</v>
      </c>
      <c r="AU340" s="155" t="s">
        <v>93</v>
      </c>
      <c r="AY340" s="15" t="s">
        <v>219</v>
      </c>
      <c r="BE340" s="156">
        <f>IF(O340="základní",K340,0)</f>
        <v>0</v>
      </c>
      <c r="BF340" s="156">
        <f>IF(O340="snížená",K340,0)</f>
        <v>0</v>
      </c>
      <c r="BG340" s="156">
        <f>IF(O340="zákl. přenesená",K340,0)</f>
        <v>0</v>
      </c>
      <c r="BH340" s="156">
        <f>IF(O340="sníž. přenesená",K340,0)</f>
        <v>0</v>
      </c>
      <c r="BI340" s="156">
        <f>IF(O340="nulová",K340,0)</f>
        <v>0</v>
      </c>
      <c r="BJ340" s="15" t="s">
        <v>87</v>
      </c>
      <c r="BK340" s="156">
        <f>ROUND(P340*H340,2)</f>
        <v>0</v>
      </c>
      <c r="BL340" s="15" t="s">
        <v>158</v>
      </c>
      <c r="BM340" s="155" t="s">
        <v>4082</v>
      </c>
    </row>
    <row r="341" spans="2:65" s="1" customFormat="1" ht="19.5">
      <c r="B341" s="30"/>
      <c r="D341" s="157" t="s">
        <v>226</v>
      </c>
      <c r="F341" s="158" t="s">
        <v>4081</v>
      </c>
      <c r="I341" s="159"/>
      <c r="J341" s="159"/>
      <c r="M341" s="30"/>
      <c r="N341" s="160"/>
      <c r="X341" s="54"/>
      <c r="AT341" s="15" t="s">
        <v>226</v>
      </c>
      <c r="AU341" s="15" t="s">
        <v>93</v>
      </c>
    </row>
    <row r="342" spans="2:65" s="12" customFormat="1" ht="11.25">
      <c r="B342" s="161"/>
      <c r="D342" s="157" t="s">
        <v>303</v>
      </c>
      <c r="E342" s="162" t="s">
        <v>1</v>
      </c>
      <c r="F342" s="163" t="s">
        <v>87</v>
      </c>
      <c r="H342" s="164">
        <v>1</v>
      </c>
      <c r="I342" s="165"/>
      <c r="J342" s="165"/>
      <c r="M342" s="161"/>
      <c r="N342" s="166"/>
      <c r="X342" s="167"/>
      <c r="AT342" s="162" t="s">
        <v>303</v>
      </c>
      <c r="AU342" s="162" t="s">
        <v>93</v>
      </c>
      <c r="AV342" s="12" t="s">
        <v>93</v>
      </c>
      <c r="AW342" s="12" t="s">
        <v>5</v>
      </c>
      <c r="AX342" s="12" t="s">
        <v>87</v>
      </c>
      <c r="AY342" s="162" t="s">
        <v>219</v>
      </c>
    </row>
    <row r="343" spans="2:65" s="1" customFormat="1" ht="24.2" customHeight="1">
      <c r="B343" s="30"/>
      <c r="C343" s="178" t="s">
        <v>735</v>
      </c>
      <c r="D343" s="178" t="s">
        <v>460</v>
      </c>
      <c r="E343" s="179" t="s">
        <v>4083</v>
      </c>
      <c r="F343" s="180" t="s">
        <v>4084</v>
      </c>
      <c r="G343" s="181" t="s">
        <v>467</v>
      </c>
      <c r="H343" s="182">
        <v>1</v>
      </c>
      <c r="I343" s="183"/>
      <c r="J343" s="184"/>
      <c r="K343" s="185">
        <f>ROUND(P343*H343,2)</f>
        <v>0</v>
      </c>
      <c r="L343" s="184"/>
      <c r="M343" s="186"/>
      <c r="N343" s="187" t="s">
        <v>1</v>
      </c>
      <c r="O343" s="151" t="s">
        <v>43</v>
      </c>
      <c r="P343" s="152">
        <f>I343+J343</f>
        <v>0</v>
      </c>
      <c r="Q343" s="152">
        <f>ROUND(I343*H343,2)</f>
        <v>0</v>
      </c>
      <c r="R343" s="152">
        <f>ROUND(J343*H343,2)</f>
        <v>0</v>
      </c>
      <c r="T343" s="153">
        <f>S343*H343</f>
        <v>0</v>
      </c>
      <c r="U343" s="153">
        <v>6.5399999999999998E-3</v>
      </c>
      <c r="V343" s="153">
        <f>U343*H343</f>
        <v>6.5399999999999998E-3</v>
      </c>
      <c r="W343" s="153">
        <v>0</v>
      </c>
      <c r="X343" s="154">
        <f>W343*H343</f>
        <v>0</v>
      </c>
      <c r="AR343" s="155" t="s">
        <v>254</v>
      </c>
      <c r="AT343" s="155" t="s">
        <v>460</v>
      </c>
      <c r="AU343" s="155" t="s">
        <v>93</v>
      </c>
      <c r="AY343" s="15" t="s">
        <v>219</v>
      </c>
      <c r="BE343" s="156">
        <f>IF(O343="základní",K343,0)</f>
        <v>0</v>
      </c>
      <c r="BF343" s="156">
        <f>IF(O343="snížená",K343,0)</f>
        <v>0</v>
      </c>
      <c r="BG343" s="156">
        <f>IF(O343="zákl. přenesená",K343,0)</f>
        <v>0</v>
      </c>
      <c r="BH343" s="156">
        <f>IF(O343="sníž. přenesená",K343,0)</f>
        <v>0</v>
      </c>
      <c r="BI343" s="156">
        <f>IF(O343="nulová",K343,0)</f>
        <v>0</v>
      </c>
      <c r="BJ343" s="15" t="s">
        <v>87</v>
      </c>
      <c r="BK343" s="156">
        <f>ROUND(P343*H343,2)</f>
        <v>0</v>
      </c>
      <c r="BL343" s="15" t="s">
        <v>158</v>
      </c>
      <c r="BM343" s="155" t="s">
        <v>4085</v>
      </c>
    </row>
    <row r="344" spans="2:65" s="1" customFormat="1" ht="19.5">
      <c r="B344" s="30"/>
      <c r="D344" s="157" t="s">
        <v>226</v>
      </c>
      <c r="F344" s="158" t="s">
        <v>4084</v>
      </c>
      <c r="I344" s="159"/>
      <c r="J344" s="159"/>
      <c r="M344" s="30"/>
      <c r="N344" s="160"/>
      <c r="X344" s="54"/>
      <c r="AT344" s="15" t="s">
        <v>226</v>
      </c>
      <c r="AU344" s="15" t="s">
        <v>93</v>
      </c>
    </row>
    <row r="345" spans="2:65" s="12" customFormat="1" ht="11.25">
      <c r="B345" s="161"/>
      <c r="D345" s="157" t="s">
        <v>303</v>
      </c>
      <c r="E345" s="162" t="s">
        <v>1</v>
      </c>
      <c r="F345" s="163" t="s">
        <v>87</v>
      </c>
      <c r="H345" s="164">
        <v>1</v>
      </c>
      <c r="I345" s="165"/>
      <c r="J345" s="165"/>
      <c r="M345" s="161"/>
      <c r="N345" s="166"/>
      <c r="X345" s="167"/>
      <c r="AT345" s="162" t="s">
        <v>303</v>
      </c>
      <c r="AU345" s="162" t="s">
        <v>93</v>
      </c>
      <c r="AV345" s="12" t="s">
        <v>93</v>
      </c>
      <c r="AW345" s="12" t="s">
        <v>5</v>
      </c>
      <c r="AX345" s="12" t="s">
        <v>87</v>
      </c>
      <c r="AY345" s="162" t="s">
        <v>219</v>
      </c>
    </row>
    <row r="346" spans="2:65" s="1" customFormat="1" ht="21.75" customHeight="1">
      <c r="B346" s="30"/>
      <c r="C346" s="142" t="s">
        <v>740</v>
      </c>
      <c r="D346" s="142" t="s">
        <v>220</v>
      </c>
      <c r="E346" s="143" t="s">
        <v>4086</v>
      </c>
      <c r="F346" s="144" t="s">
        <v>4087</v>
      </c>
      <c r="G346" s="145" t="s">
        <v>467</v>
      </c>
      <c r="H346" s="146">
        <v>1</v>
      </c>
      <c r="I346" s="147"/>
      <c r="J346" s="147"/>
      <c r="K346" s="148">
        <f>ROUND(P346*H346,2)</f>
        <v>0</v>
      </c>
      <c r="L346" s="149"/>
      <c r="M346" s="30"/>
      <c r="N346" s="150" t="s">
        <v>1</v>
      </c>
      <c r="O346" s="151" t="s">
        <v>43</v>
      </c>
      <c r="P346" s="152">
        <f>I346+J346</f>
        <v>0</v>
      </c>
      <c r="Q346" s="152">
        <f>ROUND(I346*H346,2)</f>
        <v>0</v>
      </c>
      <c r="R346" s="152">
        <f>ROUND(J346*H346,2)</f>
        <v>0</v>
      </c>
      <c r="T346" s="153">
        <f>S346*H346</f>
        <v>0</v>
      </c>
      <c r="U346" s="153">
        <v>1.65E-3</v>
      </c>
      <c r="V346" s="153">
        <f>U346*H346</f>
        <v>1.65E-3</v>
      </c>
      <c r="W346" s="153">
        <v>0</v>
      </c>
      <c r="X346" s="154">
        <f>W346*H346</f>
        <v>0</v>
      </c>
      <c r="AR346" s="155" t="s">
        <v>158</v>
      </c>
      <c r="AT346" s="155" t="s">
        <v>220</v>
      </c>
      <c r="AU346" s="155" t="s">
        <v>93</v>
      </c>
      <c r="AY346" s="15" t="s">
        <v>219</v>
      </c>
      <c r="BE346" s="156">
        <f>IF(O346="základní",K346,0)</f>
        <v>0</v>
      </c>
      <c r="BF346" s="156">
        <f>IF(O346="snížená",K346,0)</f>
        <v>0</v>
      </c>
      <c r="BG346" s="156">
        <f>IF(O346="zákl. přenesená",K346,0)</f>
        <v>0</v>
      </c>
      <c r="BH346" s="156">
        <f>IF(O346="sníž. přenesená",K346,0)</f>
        <v>0</v>
      </c>
      <c r="BI346" s="156">
        <f>IF(O346="nulová",K346,0)</f>
        <v>0</v>
      </c>
      <c r="BJ346" s="15" t="s">
        <v>87</v>
      </c>
      <c r="BK346" s="156">
        <f>ROUND(P346*H346,2)</f>
        <v>0</v>
      </c>
      <c r="BL346" s="15" t="s">
        <v>158</v>
      </c>
      <c r="BM346" s="155" t="s">
        <v>4088</v>
      </c>
    </row>
    <row r="347" spans="2:65" s="1" customFormat="1" ht="29.25">
      <c r="B347" s="30"/>
      <c r="D347" s="157" t="s">
        <v>226</v>
      </c>
      <c r="F347" s="158" t="s">
        <v>4089</v>
      </c>
      <c r="I347" s="159"/>
      <c r="J347" s="159"/>
      <c r="M347" s="30"/>
      <c r="N347" s="160"/>
      <c r="X347" s="54"/>
      <c r="AT347" s="15" t="s">
        <v>226</v>
      </c>
      <c r="AU347" s="15" t="s">
        <v>93</v>
      </c>
    </row>
    <row r="348" spans="2:65" s="1" customFormat="1" ht="24.2" customHeight="1">
      <c r="B348" s="30"/>
      <c r="C348" s="178" t="s">
        <v>744</v>
      </c>
      <c r="D348" s="178" t="s">
        <v>460</v>
      </c>
      <c r="E348" s="179" t="s">
        <v>4090</v>
      </c>
      <c r="F348" s="180" t="s">
        <v>4091</v>
      </c>
      <c r="G348" s="181" t="s">
        <v>467</v>
      </c>
      <c r="H348" s="182">
        <v>1</v>
      </c>
      <c r="I348" s="183"/>
      <c r="J348" s="184"/>
      <c r="K348" s="185">
        <f>ROUND(P348*H348,2)</f>
        <v>0</v>
      </c>
      <c r="L348" s="184"/>
      <c r="M348" s="186"/>
      <c r="N348" s="187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2.7E-2</v>
      </c>
      <c r="V348" s="153">
        <f>U348*H348</f>
        <v>2.7E-2</v>
      </c>
      <c r="W348" s="153">
        <v>0</v>
      </c>
      <c r="X348" s="154">
        <f>W348*H348</f>
        <v>0</v>
      </c>
      <c r="AR348" s="155" t="s">
        <v>254</v>
      </c>
      <c r="AT348" s="155" t="s">
        <v>460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4092</v>
      </c>
    </row>
    <row r="349" spans="2:65" s="1" customFormat="1" ht="11.25">
      <c r="B349" s="30"/>
      <c r="D349" s="157" t="s">
        <v>226</v>
      </c>
      <c r="F349" s="158" t="s">
        <v>4091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" customFormat="1" ht="24.2" customHeight="1">
      <c r="B350" s="30"/>
      <c r="C350" s="178" t="s">
        <v>749</v>
      </c>
      <c r="D350" s="178" t="s">
        <v>460</v>
      </c>
      <c r="E350" s="179" t="s">
        <v>4093</v>
      </c>
      <c r="F350" s="180" t="s">
        <v>4094</v>
      </c>
      <c r="G350" s="181" t="s">
        <v>467</v>
      </c>
      <c r="H350" s="182">
        <v>1</v>
      </c>
      <c r="I350" s="183"/>
      <c r="J350" s="184"/>
      <c r="K350" s="185">
        <f>ROUND(P350*H350,2)</f>
        <v>0</v>
      </c>
      <c r="L350" s="184"/>
      <c r="M350" s="186"/>
      <c r="N350" s="187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7.3000000000000001E-3</v>
      </c>
      <c r="V350" s="153">
        <f>U350*H350</f>
        <v>7.3000000000000001E-3</v>
      </c>
      <c r="W350" s="153">
        <v>0</v>
      </c>
      <c r="X350" s="154">
        <f>W350*H350</f>
        <v>0</v>
      </c>
      <c r="AR350" s="155" t="s">
        <v>254</v>
      </c>
      <c r="AT350" s="155" t="s">
        <v>460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4095</v>
      </c>
    </row>
    <row r="351" spans="2:65" s="1" customFormat="1" ht="19.5">
      <c r="B351" s="30"/>
      <c r="D351" s="157" t="s">
        <v>226</v>
      </c>
      <c r="F351" s="158" t="s">
        <v>4094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" customFormat="1" ht="16.5" customHeight="1">
      <c r="B352" s="30"/>
      <c r="C352" s="142" t="s">
        <v>753</v>
      </c>
      <c r="D352" s="142" t="s">
        <v>220</v>
      </c>
      <c r="E352" s="143" t="s">
        <v>2242</v>
      </c>
      <c r="F352" s="144" t="s">
        <v>2243</v>
      </c>
      <c r="G352" s="145" t="s">
        <v>467</v>
      </c>
      <c r="H352" s="146">
        <v>4</v>
      </c>
      <c r="I352" s="147"/>
      <c r="J352" s="147"/>
      <c r="K352" s="148">
        <f>ROUND(P352*H352,2)</f>
        <v>0</v>
      </c>
      <c r="L352" s="149"/>
      <c r="M352" s="30"/>
      <c r="N352" s="150" t="s">
        <v>1</v>
      </c>
      <c r="O352" s="151" t="s">
        <v>43</v>
      </c>
      <c r="P352" s="152">
        <f>I352+J352</f>
        <v>0</v>
      </c>
      <c r="Q352" s="152">
        <f>ROUND(I352*H352,2)</f>
        <v>0</v>
      </c>
      <c r="R352" s="152">
        <f>ROUND(J352*H352,2)</f>
        <v>0</v>
      </c>
      <c r="T352" s="153">
        <f>S352*H352</f>
        <v>0</v>
      </c>
      <c r="U352" s="153">
        <v>0.04</v>
      </c>
      <c r="V352" s="153">
        <f>U352*H352</f>
        <v>0.16</v>
      </c>
      <c r="W352" s="153">
        <v>0</v>
      </c>
      <c r="X352" s="154">
        <f>W352*H352</f>
        <v>0</v>
      </c>
      <c r="AR352" s="155" t="s">
        <v>158</v>
      </c>
      <c r="AT352" s="155" t="s">
        <v>220</v>
      </c>
      <c r="AU352" s="155" t="s">
        <v>93</v>
      </c>
      <c r="AY352" s="15" t="s">
        <v>219</v>
      </c>
      <c r="BE352" s="156">
        <f>IF(O352="základní",K352,0)</f>
        <v>0</v>
      </c>
      <c r="BF352" s="156">
        <f>IF(O352="snížená",K352,0)</f>
        <v>0</v>
      </c>
      <c r="BG352" s="156">
        <f>IF(O352="zákl. přenesená",K352,0)</f>
        <v>0</v>
      </c>
      <c r="BH352" s="156">
        <f>IF(O352="sníž. přenesená",K352,0)</f>
        <v>0</v>
      </c>
      <c r="BI352" s="156">
        <f>IF(O352="nulová",K352,0)</f>
        <v>0</v>
      </c>
      <c r="BJ352" s="15" t="s">
        <v>87</v>
      </c>
      <c r="BK352" s="156">
        <f>ROUND(P352*H352,2)</f>
        <v>0</v>
      </c>
      <c r="BL352" s="15" t="s">
        <v>158</v>
      </c>
      <c r="BM352" s="155" t="s">
        <v>4096</v>
      </c>
    </row>
    <row r="353" spans="2:65" s="1" customFormat="1" ht="11.25">
      <c r="B353" s="30"/>
      <c r="D353" s="157" t="s">
        <v>226</v>
      </c>
      <c r="F353" s="158" t="s">
        <v>2243</v>
      </c>
      <c r="I353" s="159"/>
      <c r="J353" s="159"/>
      <c r="M353" s="30"/>
      <c r="N353" s="160"/>
      <c r="X353" s="54"/>
      <c r="AT353" s="15" t="s">
        <v>226</v>
      </c>
      <c r="AU353" s="15" t="s">
        <v>93</v>
      </c>
    </row>
    <row r="354" spans="2:65" s="12" customFormat="1" ht="11.25">
      <c r="B354" s="161"/>
      <c r="D354" s="157" t="s">
        <v>303</v>
      </c>
      <c r="E354" s="162" t="s">
        <v>1</v>
      </c>
      <c r="F354" s="163" t="s">
        <v>158</v>
      </c>
      <c r="H354" s="164">
        <v>4</v>
      </c>
      <c r="I354" s="165"/>
      <c r="J354" s="165"/>
      <c r="M354" s="161"/>
      <c r="N354" s="166"/>
      <c r="X354" s="167"/>
      <c r="AT354" s="162" t="s">
        <v>303</v>
      </c>
      <c r="AU354" s="162" t="s">
        <v>93</v>
      </c>
      <c r="AV354" s="12" t="s">
        <v>93</v>
      </c>
      <c r="AW354" s="12" t="s">
        <v>5</v>
      </c>
      <c r="AX354" s="12" t="s">
        <v>87</v>
      </c>
      <c r="AY354" s="162" t="s">
        <v>219</v>
      </c>
    </row>
    <row r="355" spans="2:65" s="1" customFormat="1" ht="16.5" customHeight="1">
      <c r="B355" s="30"/>
      <c r="C355" s="178" t="s">
        <v>759</v>
      </c>
      <c r="D355" s="178" t="s">
        <v>460</v>
      </c>
      <c r="E355" s="179" t="s">
        <v>2245</v>
      </c>
      <c r="F355" s="180" t="s">
        <v>2246</v>
      </c>
      <c r="G355" s="181" t="s">
        <v>467</v>
      </c>
      <c r="H355" s="182">
        <v>4</v>
      </c>
      <c r="I355" s="183"/>
      <c r="J355" s="184"/>
      <c r="K355" s="185">
        <f>ROUND(P355*H355,2)</f>
        <v>0</v>
      </c>
      <c r="L355" s="184"/>
      <c r="M355" s="186"/>
      <c r="N355" s="187" t="s">
        <v>1</v>
      </c>
      <c r="O355" s="151" t="s">
        <v>43</v>
      </c>
      <c r="P355" s="152">
        <f>I355+J355</f>
        <v>0</v>
      </c>
      <c r="Q355" s="152">
        <f>ROUND(I355*H355,2)</f>
        <v>0</v>
      </c>
      <c r="R355" s="152">
        <f>ROUND(J355*H355,2)</f>
        <v>0</v>
      </c>
      <c r="T355" s="153">
        <f>S355*H355</f>
        <v>0</v>
      </c>
      <c r="U355" s="153">
        <v>1.3299999999999999E-2</v>
      </c>
      <c r="V355" s="153">
        <f>U355*H355</f>
        <v>5.3199999999999997E-2</v>
      </c>
      <c r="W355" s="153">
        <v>0</v>
      </c>
      <c r="X355" s="154">
        <f>W355*H355</f>
        <v>0</v>
      </c>
      <c r="AR355" s="155" t="s">
        <v>254</v>
      </c>
      <c r="AT355" s="155" t="s">
        <v>460</v>
      </c>
      <c r="AU355" s="155" t="s">
        <v>93</v>
      </c>
      <c r="AY355" s="15" t="s">
        <v>219</v>
      </c>
      <c r="BE355" s="156">
        <f>IF(O355="základní",K355,0)</f>
        <v>0</v>
      </c>
      <c r="BF355" s="156">
        <f>IF(O355="snížená",K355,0)</f>
        <v>0</v>
      </c>
      <c r="BG355" s="156">
        <f>IF(O355="zákl. přenesená",K355,0)</f>
        <v>0</v>
      </c>
      <c r="BH355" s="156">
        <f>IF(O355="sníž. přenesená",K355,0)</f>
        <v>0</v>
      </c>
      <c r="BI355" s="156">
        <f>IF(O355="nulová",K355,0)</f>
        <v>0</v>
      </c>
      <c r="BJ355" s="15" t="s">
        <v>87</v>
      </c>
      <c r="BK355" s="156">
        <f>ROUND(P355*H355,2)</f>
        <v>0</v>
      </c>
      <c r="BL355" s="15" t="s">
        <v>158</v>
      </c>
      <c r="BM355" s="155" t="s">
        <v>4097</v>
      </c>
    </row>
    <row r="356" spans="2:65" s="1" customFormat="1" ht="11.25">
      <c r="B356" s="30"/>
      <c r="D356" s="157" t="s">
        <v>226</v>
      </c>
      <c r="F356" s="158" t="s">
        <v>2246</v>
      </c>
      <c r="I356" s="159"/>
      <c r="J356" s="159"/>
      <c r="M356" s="30"/>
      <c r="N356" s="160"/>
      <c r="X356" s="54"/>
      <c r="AT356" s="15" t="s">
        <v>226</v>
      </c>
      <c r="AU356" s="15" t="s">
        <v>93</v>
      </c>
    </row>
    <row r="357" spans="2:65" s="12" customFormat="1" ht="11.25">
      <c r="B357" s="161"/>
      <c r="D357" s="157" t="s">
        <v>303</v>
      </c>
      <c r="E357" s="162" t="s">
        <v>1</v>
      </c>
      <c r="F357" s="163" t="s">
        <v>158</v>
      </c>
      <c r="H357" s="164">
        <v>4</v>
      </c>
      <c r="I357" s="165"/>
      <c r="J357" s="165"/>
      <c r="M357" s="161"/>
      <c r="N357" s="166"/>
      <c r="X357" s="167"/>
      <c r="AT357" s="162" t="s">
        <v>303</v>
      </c>
      <c r="AU357" s="162" t="s">
        <v>93</v>
      </c>
      <c r="AV357" s="12" t="s">
        <v>93</v>
      </c>
      <c r="AW357" s="12" t="s">
        <v>5</v>
      </c>
      <c r="AX357" s="12" t="s">
        <v>87</v>
      </c>
      <c r="AY357" s="162" t="s">
        <v>219</v>
      </c>
    </row>
    <row r="358" spans="2:65" s="1" customFormat="1" ht="24.2" customHeight="1">
      <c r="B358" s="30"/>
      <c r="C358" s="178" t="s">
        <v>764</v>
      </c>
      <c r="D358" s="178" t="s">
        <v>460</v>
      </c>
      <c r="E358" s="179" t="s">
        <v>2225</v>
      </c>
      <c r="F358" s="180" t="s">
        <v>2226</v>
      </c>
      <c r="G358" s="181" t="s">
        <v>467</v>
      </c>
      <c r="H358" s="182">
        <v>4</v>
      </c>
      <c r="I358" s="183"/>
      <c r="J358" s="184"/>
      <c r="K358" s="185">
        <f>ROUND(P358*H358,2)</f>
        <v>0</v>
      </c>
      <c r="L358" s="184"/>
      <c r="M358" s="186"/>
      <c r="N358" s="187" t="s">
        <v>1</v>
      </c>
      <c r="O358" s="151" t="s">
        <v>43</v>
      </c>
      <c r="P358" s="152">
        <f>I358+J358</f>
        <v>0</v>
      </c>
      <c r="Q358" s="152">
        <f>ROUND(I358*H358,2)</f>
        <v>0</v>
      </c>
      <c r="R358" s="152">
        <f>ROUND(J358*H358,2)</f>
        <v>0</v>
      </c>
      <c r="T358" s="153">
        <f>S358*H358</f>
        <v>0</v>
      </c>
      <c r="U358" s="153">
        <v>6.4999999999999997E-4</v>
      </c>
      <c r="V358" s="153">
        <f>U358*H358</f>
        <v>2.5999999999999999E-3</v>
      </c>
      <c r="W358" s="153">
        <v>0</v>
      </c>
      <c r="X358" s="154">
        <f>W358*H358</f>
        <v>0</v>
      </c>
      <c r="AR358" s="155" t="s">
        <v>254</v>
      </c>
      <c r="AT358" s="155" t="s">
        <v>460</v>
      </c>
      <c r="AU358" s="155" t="s">
        <v>93</v>
      </c>
      <c r="AY358" s="15" t="s">
        <v>219</v>
      </c>
      <c r="BE358" s="156">
        <f>IF(O358="základní",K358,0)</f>
        <v>0</v>
      </c>
      <c r="BF358" s="156">
        <f>IF(O358="snížená",K358,0)</f>
        <v>0</v>
      </c>
      <c r="BG358" s="156">
        <f>IF(O358="zákl. přenesená",K358,0)</f>
        <v>0</v>
      </c>
      <c r="BH358" s="156">
        <f>IF(O358="sníž. přenesená",K358,0)</f>
        <v>0</v>
      </c>
      <c r="BI358" s="156">
        <f>IF(O358="nulová",K358,0)</f>
        <v>0</v>
      </c>
      <c r="BJ358" s="15" t="s">
        <v>87</v>
      </c>
      <c r="BK358" s="156">
        <f>ROUND(P358*H358,2)</f>
        <v>0</v>
      </c>
      <c r="BL358" s="15" t="s">
        <v>158</v>
      </c>
      <c r="BM358" s="155" t="s">
        <v>4098</v>
      </c>
    </row>
    <row r="359" spans="2:65" s="1" customFormat="1" ht="11.25">
      <c r="B359" s="30"/>
      <c r="D359" s="157" t="s">
        <v>226</v>
      </c>
      <c r="F359" s="158" t="s">
        <v>2226</v>
      </c>
      <c r="I359" s="159"/>
      <c r="J359" s="159"/>
      <c r="M359" s="30"/>
      <c r="N359" s="160"/>
      <c r="X359" s="54"/>
      <c r="AT359" s="15" t="s">
        <v>226</v>
      </c>
      <c r="AU359" s="15" t="s">
        <v>93</v>
      </c>
    </row>
    <row r="360" spans="2:65" s="12" customFormat="1" ht="11.25">
      <c r="B360" s="161"/>
      <c r="D360" s="157" t="s">
        <v>303</v>
      </c>
      <c r="E360" s="162" t="s">
        <v>1</v>
      </c>
      <c r="F360" s="163" t="s">
        <v>158</v>
      </c>
      <c r="H360" s="164">
        <v>4</v>
      </c>
      <c r="I360" s="165"/>
      <c r="J360" s="165"/>
      <c r="M360" s="161"/>
      <c r="N360" s="166"/>
      <c r="X360" s="167"/>
      <c r="AT360" s="162" t="s">
        <v>303</v>
      </c>
      <c r="AU360" s="162" t="s">
        <v>93</v>
      </c>
      <c r="AV360" s="12" t="s">
        <v>93</v>
      </c>
      <c r="AW360" s="12" t="s">
        <v>5</v>
      </c>
      <c r="AX360" s="12" t="s">
        <v>87</v>
      </c>
      <c r="AY360" s="162" t="s">
        <v>219</v>
      </c>
    </row>
    <row r="361" spans="2:65" s="1" customFormat="1" ht="16.5" customHeight="1">
      <c r="B361" s="30"/>
      <c r="C361" s="142" t="s">
        <v>769</v>
      </c>
      <c r="D361" s="142" t="s">
        <v>220</v>
      </c>
      <c r="E361" s="143" t="s">
        <v>2235</v>
      </c>
      <c r="F361" s="144" t="s">
        <v>2236</v>
      </c>
      <c r="G361" s="145" t="s">
        <v>467</v>
      </c>
      <c r="H361" s="146">
        <v>1</v>
      </c>
      <c r="I361" s="147"/>
      <c r="J361" s="147"/>
      <c r="K361" s="148">
        <f>ROUND(P361*H361,2)</f>
        <v>0</v>
      </c>
      <c r="L361" s="149"/>
      <c r="M361" s="30"/>
      <c r="N361" s="150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1.3600000000000001E-3</v>
      </c>
      <c r="V361" s="153">
        <f>U361*H361</f>
        <v>1.3600000000000001E-3</v>
      </c>
      <c r="W361" s="153">
        <v>0</v>
      </c>
      <c r="X361" s="154">
        <f>W361*H361</f>
        <v>0</v>
      </c>
      <c r="AR361" s="155" t="s">
        <v>158</v>
      </c>
      <c r="AT361" s="155" t="s">
        <v>220</v>
      </c>
      <c r="AU361" s="155" t="s">
        <v>93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4099</v>
      </c>
    </row>
    <row r="362" spans="2:65" s="1" customFormat="1" ht="19.5">
      <c r="B362" s="30"/>
      <c r="D362" s="157" t="s">
        <v>226</v>
      </c>
      <c r="F362" s="158" t="s">
        <v>2238</v>
      </c>
      <c r="I362" s="159"/>
      <c r="J362" s="159"/>
      <c r="M362" s="30"/>
      <c r="N362" s="160"/>
      <c r="X362" s="54"/>
      <c r="AT362" s="15" t="s">
        <v>226</v>
      </c>
      <c r="AU362" s="15" t="s">
        <v>93</v>
      </c>
    </row>
    <row r="363" spans="2:65" s="1" customFormat="1" ht="24.2" customHeight="1">
      <c r="B363" s="30"/>
      <c r="C363" s="178" t="s">
        <v>773</v>
      </c>
      <c r="D363" s="178" t="s">
        <v>460</v>
      </c>
      <c r="E363" s="179" t="s">
        <v>4100</v>
      </c>
      <c r="F363" s="180" t="s">
        <v>4101</v>
      </c>
      <c r="G363" s="181" t="s">
        <v>467</v>
      </c>
      <c r="H363" s="182">
        <v>1</v>
      </c>
      <c r="I363" s="183"/>
      <c r="J363" s="184"/>
      <c r="K363" s="185">
        <f>ROUND(P363*H363,2)</f>
        <v>0</v>
      </c>
      <c r="L363" s="184"/>
      <c r="M363" s="186"/>
      <c r="N363" s="187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3.95E-2</v>
      </c>
      <c r="V363" s="153">
        <f>U363*H363</f>
        <v>3.95E-2</v>
      </c>
      <c r="W363" s="153">
        <v>0</v>
      </c>
      <c r="X363" s="154">
        <f>W363*H363</f>
        <v>0</v>
      </c>
      <c r="AR363" s="155" t="s">
        <v>254</v>
      </c>
      <c r="AT363" s="155" t="s">
        <v>460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4102</v>
      </c>
    </row>
    <row r="364" spans="2:65" s="1" customFormat="1" ht="11.25">
      <c r="B364" s="30"/>
      <c r="D364" s="157" t="s">
        <v>226</v>
      </c>
      <c r="F364" s="158" t="s">
        <v>4101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" customFormat="1" ht="16.5" customHeight="1">
      <c r="B365" s="30"/>
      <c r="C365" s="142" t="s">
        <v>777</v>
      </c>
      <c r="D365" s="142" t="s">
        <v>220</v>
      </c>
      <c r="E365" s="143" t="s">
        <v>2248</v>
      </c>
      <c r="F365" s="144" t="s">
        <v>2249</v>
      </c>
      <c r="G365" s="145" t="s">
        <v>467</v>
      </c>
      <c r="H365" s="146">
        <v>1</v>
      </c>
      <c r="I365" s="147"/>
      <c r="J365" s="147"/>
      <c r="K365" s="148">
        <f>ROUND(P365*H365,2)</f>
        <v>0</v>
      </c>
      <c r="L365" s="149"/>
      <c r="M365" s="30"/>
      <c r="N365" s="150" t="s">
        <v>1</v>
      </c>
      <c r="O365" s="151" t="s">
        <v>43</v>
      </c>
      <c r="P365" s="152">
        <f>I365+J365</f>
        <v>0</v>
      </c>
      <c r="Q365" s="152">
        <f>ROUND(I365*H365,2)</f>
        <v>0</v>
      </c>
      <c r="R365" s="152">
        <f>ROUND(J365*H365,2)</f>
        <v>0</v>
      </c>
      <c r="T365" s="153">
        <f>S365*H365</f>
        <v>0</v>
      </c>
      <c r="U365" s="153">
        <v>0.05</v>
      </c>
      <c r="V365" s="153">
        <f>U365*H365</f>
        <v>0.05</v>
      </c>
      <c r="W365" s="153">
        <v>0</v>
      </c>
      <c r="X365" s="154">
        <f>W365*H365</f>
        <v>0</v>
      </c>
      <c r="AR365" s="155" t="s">
        <v>158</v>
      </c>
      <c r="AT365" s="155" t="s">
        <v>220</v>
      </c>
      <c r="AU365" s="155" t="s">
        <v>93</v>
      </c>
      <c r="AY365" s="15" t="s">
        <v>219</v>
      </c>
      <c r="BE365" s="156">
        <f>IF(O365="základní",K365,0)</f>
        <v>0</v>
      </c>
      <c r="BF365" s="156">
        <f>IF(O365="snížená",K365,0)</f>
        <v>0</v>
      </c>
      <c r="BG365" s="156">
        <f>IF(O365="zákl. přenesená",K365,0)</f>
        <v>0</v>
      </c>
      <c r="BH365" s="156">
        <f>IF(O365="sníž. přenesená",K365,0)</f>
        <v>0</v>
      </c>
      <c r="BI365" s="156">
        <f>IF(O365="nulová",K365,0)</f>
        <v>0</v>
      </c>
      <c r="BJ365" s="15" t="s">
        <v>87</v>
      </c>
      <c r="BK365" s="156">
        <f>ROUND(P365*H365,2)</f>
        <v>0</v>
      </c>
      <c r="BL365" s="15" t="s">
        <v>158</v>
      </c>
      <c r="BM365" s="155" t="s">
        <v>4103</v>
      </c>
    </row>
    <row r="366" spans="2:65" s="1" customFormat="1" ht="11.25">
      <c r="B366" s="30"/>
      <c r="D366" s="157" t="s">
        <v>226</v>
      </c>
      <c r="F366" s="158" t="s">
        <v>2249</v>
      </c>
      <c r="I366" s="159"/>
      <c r="J366" s="159"/>
      <c r="M366" s="30"/>
      <c r="N366" s="160"/>
      <c r="X366" s="54"/>
      <c r="AT366" s="15" t="s">
        <v>226</v>
      </c>
      <c r="AU366" s="15" t="s">
        <v>93</v>
      </c>
    </row>
    <row r="367" spans="2:65" s="1" customFormat="1" ht="16.5" customHeight="1">
      <c r="B367" s="30"/>
      <c r="C367" s="178" t="s">
        <v>781</v>
      </c>
      <c r="D367" s="178" t="s">
        <v>460</v>
      </c>
      <c r="E367" s="179" t="s">
        <v>2251</v>
      </c>
      <c r="F367" s="180" t="s">
        <v>2252</v>
      </c>
      <c r="G367" s="181" t="s">
        <v>467</v>
      </c>
      <c r="H367" s="182">
        <v>1</v>
      </c>
      <c r="I367" s="183"/>
      <c r="J367" s="184"/>
      <c r="K367" s="185">
        <f>ROUND(P367*H367,2)</f>
        <v>0</v>
      </c>
      <c r="L367" s="184"/>
      <c r="M367" s="186"/>
      <c r="N367" s="187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2.9499999999999998E-2</v>
      </c>
      <c r="V367" s="153">
        <f>U367*H367</f>
        <v>2.9499999999999998E-2</v>
      </c>
      <c r="W367" s="153">
        <v>0</v>
      </c>
      <c r="X367" s="154">
        <f>W367*H367</f>
        <v>0</v>
      </c>
      <c r="AR367" s="155" t="s">
        <v>254</v>
      </c>
      <c r="AT367" s="155" t="s">
        <v>460</v>
      </c>
      <c r="AU367" s="155" t="s">
        <v>93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4104</v>
      </c>
    </row>
    <row r="368" spans="2:65" s="1" customFormat="1" ht="11.25">
      <c r="B368" s="30"/>
      <c r="D368" s="157" t="s">
        <v>226</v>
      </c>
      <c r="F368" s="158" t="s">
        <v>2252</v>
      </c>
      <c r="I368" s="159"/>
      <c r="J368" s="159"/>
      <c r="M368" s="30"/>
      <c r="N368" s="160"/>
      <c r="X368" s="54"/>
      <c r="AT368" s="15" t="s">
        <v>226</v>
      </c>
      <c r="AU368" s="15" t="s">
        <v>93</v>
      </c>
    </row>
    <row r="369" spans="2:65" s="1" customFormat="1" ht="24.2" customHeight="1">
      <c r="B369" s="30"/>
      <c r="C369" s="178" t="s">
        <v>785</v>
      </c>
      <c r="D369" s="178" t="s">
        <v>460</v>
      </c>
      <c r="E369" s="179" t="s">
        <v>4105</v>
      </c>
      <c r="F369" s="180" t="s">
        <v>4106</v>
      </c>
      <c r="G369" s="181" t="s">
        <v>467</v>
      </c>
      <c r="H369" s="182">
        <v>1</v>
      </c>
      <c r="I369" s="183"/>
      <c r="J369" s="184"/>
      <c r="K369" s="185">
        <f>ROUND(P369*H369,2)</f>
        <v>0</v>
      </c>
      <c r="L369" s="184"/>
      <c r="M369" s="186"/>
      <c r="N369" s="187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2.5000000000000001E-3</v>
      </c>
      <c r="V369" s="153">
        <f>U369*H369</f>
        <v>2.5000000000000001E-3</v>
      </c>
      <c r="W369" s="153">
        <v>0</v>
      </c>
      <c r="X369" s="154">
        <f>W369*H369</f>
        <v>0</v>
      </c>
      <c r="AR369" s="155" t="s">
        <v>254</v>
      </c>
      <c r="AT369" s="155" t="s">
        <v>460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4107</v>
      </c>
    </row>
    <row r="370" spans="2:65" s="1" customFormat="1" ht="11.25">
      <c r="B370" s="30"/>
      <c r="D370" s="157" t="s">
        <v>226</v>
      </c>
      <c r="F370" s="158" t="s">
        <v>4106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" customFormat="1" ht="24.2" customHeight="1">
      <c r="B371" s="30"/>
      <c r="C371" s="142" t="s">
        <v>790</v>
      </c>
      <c r="D371" s="142" t="s">
        <v>220</v>
      </c>
      <c r="E371" s="143" t="s">
        <v>862</v>
      </c>
      <c r="F371" s="144" t="s">
        <v>863</v>
      </c>
      <c r="G371" s="145" t="s">
        <v>467</v>
      </c>
      <c r="H371" s="146">
        <v>14</v>
      </c>
      <c r="I371" s="147"/>
      <c r="J371" s="147"/>
      <c r="K371" s="148">
        <f>ROUND(P371*H371,2)</f>
        <v>0</v>
      </c>
      <c r="L371" s="149"/>
      <c r="M371" s="30"/>
      <c r="N371" s="150" t="s">
        <v>1</v>
      </c>
      <c r="O371" s="151" t="s">
        <v>43</v>
      </c>
      <c r="P371" s="152">
        <f>I371+J371</f>
        <v>0</v>
      </c>
      <c r="Q371" s="152">
        <f>ROUND(I371*H371,2)</f>
        <v>0</v>
      </c>
      <c r="R371" s="152">
        <f>ROUND(J371*H371,2)</f>
        <v>0</v>
      </c>
      <c r="T371" s="153">
        <f>S371*H371</f>
        <v>0</v>
      </c>
      <c r="U371" s="153">
        <v>0.42080000000000001</v>
      </c>
      <c r="V371" s="153">
        <f>U371*H371</f>
        <v>5.8912000000000004</v>
      </c>
      <c r="W371" s="153">
        <v>0</v>
      </c>
      <c r="X371" s="154">
        <f>W371*H371</f>
        <v>0</v>
      </c>
      <c r="AR371" s="155" t="s">
        <v>158</v>
      </c>
      <c r="AT371" s="155" t="s">
        <v>220</v>
      </c>
      <c r="AU371" s="155" t="s">
        <v>93</v>
      </c>
      <c r="AY371" s="15" t="s">
        <v>219</v>
      </c>
      <c r="BE371" s="156">
        <f>IF(O371="základní",K371,0)</f>
        <v>0</v>
      </c>
      <c r="BF371" s="156">
        <f>IF(O371="snížená",K371,0)</f>
        <v>0</v>
      </c>
      <c r="BG371" s="156">
        <f>IF(O371="zákl. přenesená",K371,0)</f>
        <v>0</v>
      </c>
      <c r="BH371" s="156">
        <f>IF(O371="sníž. přenesená",K371,0)</f>
        <v>0</v>
      </c>
      <c r="BI371" s="156">
        <f>IF(O371="nulová",K371,0)</f>
        <v>0</v>
      </c>
      <c r="BJ371" s="15" t="s">
        <v>87</v>
      </c>
      <c r="BK371" s="156">
        <f>ROUND(P371*H371,2)</f>
        <v>0</v>
      </c>
      <c r="BL371" s="15" t="s">
        <v>158</v>
      </c>
      <c r="BM371" s="155" t="s">
        <v>4108</v>
      </c>
    </row>
    <row r="372" spans="2:65" s="1" customFormat="1" ht="19.5">
      <c r="B372" s="30"/>
      <c r="D372" s="157" t="s">
        <v>226</v>
      </c>
      <c r="F372" s="158" t="s">
        <v>865</v>
      </c>
      <c r="I372" s="159"/>
      <c r="J372" s="159"/>
      <c r="M372" s="30"/>
      <c r="N372" s="160"/>
      <c r="X372" s="54"/>
      <c r="AT372" s="15" t="s">
        <v>226</v>
      </c>
      <c r="AU372" s="15" t="s">
        <v>93</v>
      </c>
    </row>
    <row r="373" spans="2:65" s="12" customFormat="1" ht="11.25">
      <c r="B373" s="161"/>
      <c r="D373" s="157" t="s">
        <v>303</v>
      </c>
      <c r="E373" s="162" t="s">
        <v>1</v>
      </c>
      <c r="F373" s="163" t="s">
        <v>4109</v>
      </c>
      <c r="H373" s="164">
        <v>14</v>
      </c>
      <c r="I373" s="165"/>
      <c r="J373" s="165"/>
      <c r="M373" s="161"/>
      <c r="N373" s="166"/>
      <c r="X373" s="167"/>
      <c r="AT373" s="162" t="s">
        <v>303</v>
      </c>
      <c r="AU373" s="162" t="s">
        <v>93</v>
      </c>
      <c r="AV373" s="12" t="s">
        <v>93</v>
      </c>
      <c r="AW373" s="12" t="s">
        <v>5</v>
      </c>
      <c r="AX373" s="12" t="s">
        <v>87</v>
      </c>
      <c r="AY373" s="162" t="s">
        <v>219</v>
      </c>
    </row>
    <row r="374" spans="2:65" s="1" customFormat="1" ht="24.2" customHeight="1">
      <c r="B374" s="30"/>
      <c r="C374" s="142" t="s">
        <v>794</v>
      </c>
      <c r="D374" s="142" t="s">
        <v>220</v>
      </c>
      <c r="E374" s="143" t="s">
        <v>2955</v>
      </c>
      <c r="F374" s="144" t="s">
        <v>2956</v>
      </c>
      <c r="G374" s="145" t="s">
        <v>467</v>
      </c>
      <c r="H374" s="146">
        <v>1</v>
      </c>
      <c r="I374" s="147"/>
      <c r="J374" s="147"/>
      <c r="K374" s="148">
        <f>ROUND(P374*H374,2)</f>
        <v>0</v>
      </c>
      <c r="L374" s="149"/>
      <c r="M374" s="30"/>
      <c r="N374" s="150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1.7099999999999999E-3</v>
      </c>
      <c r="V374" s="153">
        <f>U374*H374</f>
        <v>1.7099999999999999E-3</v>
      </c>
      <c r="W374" s="153">
        <v>0</v>
      </c>
      <c r="X374" s="154">
        <f>W374*H374</f>
        <v>0</v>
      </c>
      <c r="AR374" s="155" t="s">
        <v>158</v>
      </c>
      <c r="AT374" s="155" t="s">
        <v>220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158</v>
      </c>
      <c r="BM374" s="155" t="s">
        <v>4110</v>
      </c>
    </row>
    <row r="375" spans="2:65" s="1" customFormat="1" ht="29.25">
      <c r="B375" s="30"/>
      <c r="D375" s="157" t="s">
        <v>226</v>
      </c>
      <c r="F375" s="158" t="s">
        <v>2958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" customFormat="1" ht="24.2" customHeight="1">
      <c r="B376" s="30"/>
      <c r="C376" s="178" t="s">
        <v>799</v>
      </c>
      <c r="D376" s="178" t="s">
        <v>460</v>
      </c>
      <c r="E376" s="179" t="s">
        <v>4111</v>
      </c>
      <c r="F376" s="180" t="s">
        <v>4112</v>
      </c>
      <c r="G376" s="181" t="s">
        <v>467</v>
      </c>
      <c r="H376" s="182">
        <v>1</v>
      </c>
      <c r="I376" s="183"/>
      <c r="J376" s="184"/>
      <c r="K376" s="185">
        <f>ROUND(P376*H376,2)</f>
        <v>0</v>
      </c>
      <c r="L376" s="184"/>
      <c r="M376" s="186"/>
      <c r="N376" s="187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1.9699999999999999E-2</v>
      </c>
      <c r="V376" s="153">
        <f>U376*H376</f>
        <v>1.9699999999999999E-2</v>
      </c>
      <c r="W376" s="153">
        <v>0</v>
      </c>
      <c r="X376" s="154">
        <f>W376*H376</f>
        <v>0</v>
      </c>
      <c r="AR376" s="155" t="s">
        <v>254</v>
      </c>
      <c r="AT376" s="155" t="s">
        <v>460</v>
      </c>
      <c r="AU376" s="155" t="s">
        <v>93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4113</v>
      </c>
    </row>
    <row r="377" spans="2:65" s="1" customFormat="1" ht="19.5">
      <c r="B377" s="30"/>
      <c r="D377" s="157" t="s">
        <v>226</v>
      </c>
      <c r="F377" s="158" t="s">
        <v>4112</v>
      </c>
      <c r="I377" s="159"/>
      <c r="J377" s="159"/>
      <c r="M377" s="30"/>
      <c r="N377" s="160"/>
      <c r="X377" s="54"/>
      <c r="AT377" s="15" t="s">
        <v>226</v>
      </c>
      <c r="AU377" s="15" t="s">
        <v>93</v>
      </c>
    </row>
    <row r="378" spans="2:65" s="1" customFormat="1" ht="24.2" customHeight="1">
      <c r="B378" s="30"/>
      <c r="C378" s="142" t="s">
        <v>803</v>
      </c>
      <c r="D378" s="142" t="s">
        <v>220</v>
      </c>
      <c r="E378" s="143" t="s">
        <v>4114</v>
      </c>
      <c r="F378" s="144" t="s">
        <v>4115</v>
      </c>
      <c r="G378" s="145" t="s">
        <v>467</v>
      </c>
      <c r="H378" s="146">
        <v>3</v>
      </c>
      <c r="I378" s="147"/>
      <c r="J378" s="147"/>
      <c r="K378" s="148">
        <f>ROUND(P378*H378,2)</f>
        <v>0</v>
      </c>
      <c r="L378" s="149"/>
      <c r="M378" s="30"/>
      <c r="N378" s="150" t="s">
        <v>1</v>
      </c>
      <c r="O378" s="151" t="s">
        <v>43</v>
      </c>
      <c r="P378" s="152">
        <f>I378+J378</f>
        <v>0</v>
      </c>
      <c r="Q378" s="152">
        <f>ROUND(I378*H378,2)</f>
        <v>0</v>
      </c>
      <c r="R378" s="152">
        <f>ROUND(J378*H378,2)</f>
        <v>0</v>
      </c>
      <c r="T378" s="153">
        <f>S378*H378</f>
        <v>0</v>
      </c>
      <c r="U378" s="153">
        <v>3.6600000000000001E-3</v>
      </c>
      <c r="V378" s="153">
        <f>U378*H378</f>
        <v>1.098E-2</v>
      </c>
      <c r="W378" s="153">
        <v>0</v>
      </c>
      <c r="X378" s="154">
        <f>W378*H378</f>
        <v>0</v>
      </c>
      <c r="AR378" s="155" t="s">
        <v>158</v>
      </c>
      <c r="AT378" s="155" t="s">
        <v>220</v>
      </c>
      <c r="AU378" s="155" t="s">
        <v>93</v>
      </c>
      <c r="AY378" s="15" t="s">
        <v>219</v>
      </c>
      <c r="BE378" s="156">
        <f>IF(O378="základní",K378,0)</f>
        <v>0</v>
      </c>
      <c r="BF378" s="156">
        <f>IF(O378="snížená",K378,0)</f>
        <v>0</v>
      </c>
      <c r="BG378" s="156">
        <f>IF(O378="zákl. přenesená",K378,0)</f>
        <v>0</v>
      </c>
      <c r="BH378" s="156">
        <f>IF(O378="sníž. přenesená",K378,0)</f>
        <v>0</v>
      </c>
      <c r="BI378" s="156">
        <f>IF(O378="nulová",K378,0)</f>
        <v>0</v>
      </c>
      <c r="BJ378" s="15" t="s">
        <v>87</v>
      </c>
      <c r="BK378" s="156">
        <f>ROUND(P378*H378,2)</f>
        <v>0</v>
      </c>
      <c r="BL378" s="15" t="s">
        <v>158</v>
      </c>
      <c r="BM378" s="155" t="s">
        <v>4116</v>
      </c>
    </row>
    <row r="379" spans="2:65" s="1" customFormat="1" ht="29.25">
      <c r="B379" s="30"/>
      <c r="D379" s="157" t="s">
        <v>226</v>
      </c>
      <c r="F379" s="158" t="s">
        <v>4117</v>
      </c>
      <c r="I379" s="159"/>
      <c r="J379" s="159"/>
      <c r="M379" s="30"/>
      <c r="N379" s="160"/>
      <c r="X379" s="54"/>
      <c r="AT379" s="15" t="s">
        <v>226</v>
      </c>
      <c r="AU379" s="15" t="s">
        <v>93</v>
      </c>
    </row>
    <row r="380" spans="2:65" s="12" customFormat="1" ht="11.25">
      <c r="B380" s="161"/>
      <c r="D380" s="157" t="s">
        <v>303</v>
      </c>
      <c r="E380" s="162" t="s">
        <v>1</v>
      </c>
      <c r="F380" s="163" t="s">
        <v>2258</v>
      </c>
      <c r="H380" s="164">
        <v>3</v>
      </c>
      <c r="I380" s="165"/>
      <c r="J380" s="165"/>
      <c r="M380" s="161"/>
      <c r="N380" s="166"/>
      <c r="X380" s="167"/>
      <c r="AT380" s="162" t="s">
        <v>303</v>
      </c>
      <c r="AU380" s="162" t="s">
        <v>93</v>
      </c>
      <c r="AV380" s="12" t="s">
        <v>93</v>
      </c>
      <c r="AW380" s="12" t="s">
        <v>5</v>
      </c>
      <c r="AX380" s="12" t="s">
        <v>87</v>
      </c>
      <c r="AY380" s="162" t="s">
        <v>219</v>
      </c>
    </row>
    <row r="381" spans="2:65" s="1" customFormat="1" ht="33" customHeight="1">
      <c r="B381" s="30"/>
      <c r="C381" s="178" t="s">
        <v>807</v>
      </c>
      <c r="D381" s="178" t="s">
        <v>460</v>
      </c>
      <c r="E381" s="179" t="s">
        <v>4118</v>
      </c>
      <c r="F381" s="180" t="s">
        <v>4119</v>
      </c>
      <c r="G381" s="181" t="s">
        <v>467</v>
      </c>
      <c r="H381" s="182">
        <v>3</v>
      </c>
      <c r="I381" s="183"/>
      <c r="J381" s="184"/>
      <c r="K381" s="185">
        <f>ROUND(P381*H381,2)</f>
        <v>0</v>
      </c>
      <c r="L381" s="184"/>
      <c r="M381" s="186"/>
      <c r="N381" s="187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2.8400000000000002E-2</v>
      </c>
      <c r="V381" s="153">
        <f>U381*H381</f>
        <v>8.5199999999999998E-2</v>
      </c>
      <c r="W381" s="153">
        <v>0</v>
      </c>
      <c r="X381" s="154">
        <f>W381*H381</f>
        <v>0</v>
      </c>
      <c r="AR381" s="155" t="s">
        <v>254</v>
      </c>
      <c r="AT381" s="155" t="s">
        <v>460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4120</v>
      </c>
    </row>
    <row r="382" spans="2:65" s="1" customFormat="1" ht="19.5">
      <c r="B382" s="30"/>
      <c r="D382" s="157" t="s">
        <v>226</v>
      </c>
      <c r="F382" s="158" t="s">
        <v>4119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" customFormat="1" ht="24.2" customHeight="1">
      <c r="B383" s="30"/>
      <c r="C383" s="142" t="s">
        <v>798</v>
      </c>
      <c r="D383" s="142" t="s">
        <v>220</v>
      </c>
      <c r="E383" s="143" t="s">
        <v>2152</v>
      </c>
      <c r="F383" s="144" t="s">
        <v>2153</v>
      </c>
      <c r="G383" s="145" t="s">
        <v>467</v>
      </c>
      <c r="H383" s="146">
        <v>1</v>
      </c>
      <c r="I383" s="147"/>
      <c r="J383" s="147"/>
      <c r="K383" s="148">
        <f>ROUND(P383*H383,2)</f>
        <v>0</v>
      </c>
      <c r="L383" s="149"/>
      <c r="M383" s="30"/>
      <c r="N383" s="150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1.67E-3</v>
      </c>
      <c r="V383" s="153">
        <f>U383*H383</f>
        <v>1.67E-3</v>
      </c>
      <c r="W383" s="153">
        <v>0</v>
      </c>
      <c r="X383" s="154">
        <f>W383*H383</f>
        <v>0</v>
      </c>
      <c r="AR383" s="155" t="s">
        <v>158</v>
      </c>
      <c r="AT383" s="155" t="s">
        <v>220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4121</v>
      </c>
    </row>
    <row r="384" spans="2:65" s="1" customFormat="1" ht="19.5">
      <c r="B384" s="30"/>
      <c r="D384" s="157" t="s">
        <v>226</v>
      </c>
      <c r="F384" s="158" t="s">
        <v>2153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2" customFormat="1" ht="11.25">
      <c r="B385" s="161"/>
      <c r="D385" s="157" t="s">
        <v>303</v>
      </c>
      <c r="E385" s="162" t="s">
        <v>1</v>
      </c>
      <c r="F385" s="163" t="s">
        <v>87</v>
      </c>
      <c r="H385" s="164">
        <v>1</v>
      </c>
      <c r="I385" s="165"/>
      <c r="J385" s="165"/>
      <c r="M385" s="161"/>
      <c r="N385" s="166"/>
      <c r="X385" s="167"/>
      <c r="AT385" s="162" t="s">
        <v>303</v>
      </c>
      <c r="AU385" s="162" t="s">
        <v>93</v>
      </c>
      <c r="AV385" s="12" t="s">
        <v>93</v>
      </c>
      <c r="AW385" s="12" t="s">
        <v>5</v>
      </c>
      <c r="AX385" s="12" t="s">
        <v>87</v>
      </c>
      <c r="AY385" s="162" t="s">
        <v>219</v>
      </c>
    </row>
    <row r="386" spans="2:65" s="1" customFormat="1" ht="24.2" customHeight="1">
      <c r="B386" s="30"/>
      <c r="C386" s="178" t="s">
        <v>814</v>
      </c>
      <c r="D386" s="178" t="s">
        <v>460</v>
      </c>
      <c r="E386" s="179" t="s">
        <v>4122</v>
      </c>
      <c r="F386" s="180" t="s">
        <v>4123</v>
      </c>
      <c r="G386" s="181" t="s">
        <v>467</v>
      </c>
      <c r="H386" s="182">
        <v>1</v>
      </c>
      <c r="I386" s="183"/>
      <c r="J386" s="184"/>
      <c r="K386" s="185">
        <f>ROUND(P386*H386,2)</f>
        <v>0</v>
      </c>
      <c r="L386" s="184"/>
      <c r="M386" s="186"/>
      <c r="N386" s="187" t="s">
        <v>1</v>
      </c>
      <c r="O386" s="151" t="s">
        <v>43</v>
      </c>
      <c r="P386" s="152">
        <f>I386+J386</f>
        <v>0</v>
      </c>
      <c r="Q386" s="152">
        <f>ROUND(I386*H386,2)</f>
        <v>0</v>
      </c>
      <c r="R386" s="152">
        <f>ROUND(J386*H386,2)</f>
        <v>0</v>
      </c>
      <c r="T386" s="153">
        <f>S386*H386</f>
        <v>0</v>
      </c>
      <c r="U386" s="153">
        <v>1.6E-2</v>
      </c>
      <c r="V386" s="153">
        <f>U386*H386</f>
        <v>1.6E-2</v>
      </c>
      <c r="W386" s="153">
        <v>0</v>
      </c>
      <c r="X386" s="154">
        <f>W386*H386</f>
        <v>0</v>
      </c>
      <c r="AR386" s="155" t="s">
        <v>254</v>
      </c>
      <c r="AT386" s="155" t="s">
        <v>460</v>
      </c>
      <c r="AU386" s="155" t="s">
        <v>93</v>
      </c>
      <c r="AY386" s="15" t="s">
        <v>219</v>
      </c>
      <c r="BE386" s="156">
        <f>IF(O386="základní",K386,0)</f>
        <v>0</v>
      </c>
      <c r="BF386" s="156">
        <f>IF(O386="snížená",K386,0)</f>
        <v>0</v>
      </c>
      <c r="BG386" s="156">
        <f>IF(O386="zákl. přenesená",K386,0)</f>
        <v>0</v>
      </c>
      <c r="BH386" s="156">
        <f>IF(O386="sníž. přenesená",K386,0)</f>
        <v>0</v>
      </c>
      <c r="BI386" s="156">
        <f>IF(O386="nulová",K386,0)</f>
        <v>0</v>
      </c>
      <c r="BJ386" s="15" t="s">
        <v>87</v>
      </c>
      <c r="BK386" s="156">
        <f>ROUND(P386*H386,2)</f>
        <v>0</v>
      </c>
      <c r="BL386" s="15" t="s">
        <v>158</v>
      </c>
      <c r="BM386" s="155" t="s">
        <v>4124</v>
      </c>
    </row>
    <row r="387" spans="2:65" s="1" customFormat="1" ht="11.25">
      <c r="B387" s="30"/>
      <c r="D387" s="157" t="s">
        <v>226</v>
      </c>
      <c r="F387" s="158" t="s">
        <v>4123</v>
      </c>
      <c r="I387" s="159"/>
      <c r="J387" s="159"/>
      <c r="M387" s="30"/>
      <c r="N387" s="160"/>
      <c r="X387" s="54"/>
      <c r="AT387" s="15" t="s">
        <v>226</v>
      </c>
      <c r="AU387" s="15" t="s">
        <v>93</v>
      </c>
    </row>
    <row r="388" spans="2:65" s="1" customFormat="1" ht="37.9" customHeight="1">
      <c r="B388" s="30"/>
      <c r="C388" s="178" t="s">
        <v>818</v>
      </c>
      <c r="D388" s="178" t="s">
        <v>460</v>
      </c>
      <c r="E388" s="179" t="s">
        <v>4125</v>
      </c>
      <c r="F388" s="180" t="s">
        <v>4126</v>
      </c>
      <c r="G388" s="181" t="s">
        <v>467</v>
      </c>
      <c r="H388" s="182">
        <v>2</v>
      </c>
      <c r="I388" s="183"/>
      <c r="J388" s="184"/>
      <c r="K388" s="185">
        <f>ROUND(P388*H388,2)</f>
        <v>0</v>
      </c>
      <c r="L388" s="184"/>
      <c r="M388" s="186"/>
      <c r="N388" s="187" t="s">
        <v>1</v>
      </c>
      <c r="O388" s="151" t="s">
        <v>43</v>
      </c>
      <c r="P388" s="152">
        <f>I388+J388</f>
        <v>0</v>
      </c>
      <c r="Q388" s="152">
        <f>ROUND(I388*H388,2)</f>
        <v>0</v>
      </c>
      <c r="R388" s="152">
        <f>ROUND(J388*H388,2)</f>
        <v>0</v>
      </c>
      <c r="T388" s="153">
        <f>S388*H388</f>
        <v>0</v>
      </c>
      <c r="U388" s="153">
        <v>1.396E-2</v>
      </c>
      <c r="V388" s="153">
        <f>U388*H388</f>
        <v>2.792E-2</v>
      </c>
      <c r="W388" s="153">
        <v>0</v>
      </c>
      <c r="X388" s="154">
        <f>W388*H388</f>
        <v>0</v>
      </c>
      <c r="AR388" s="155" t="s">
        <v>254</v>
      </c>
      <c r="AT388" s="155" t="s">
        <v>460</v>
      </c>
      <c r="AU388" s="155" t="s">
        <v>93</v>
      </c>
      <c r="AY388" s="15" t="s">
        <v>219</v>
      </c>
      <c r="BE388" s="156">
        <f>IF(O388="základní",K388,0)</f>
        <v>0</v>
      </c>
      <c r="BF388" s="156">
        <f>IF(O388="snížená",K388,0)</f>
        <v>0</v>
      </c>
      <c r="BG388" s="156">
        <f>IF(O388="zákl. přenesená",K388,0)</f>
        <v>0</v>
      </c>
      <c r="BH388" s="156">
        <f>IF(O388="sníž. přenesená",K388,0)</f>
        <v>0</v>
      </c>
      <c r="BI388" s="156">
        <f>IF(O388="nulová",K388,0)</f>
        <v>0</v>
      </c>
      <c r="BJ388" s="15" t="s">
        <v>87</v>
      </c>
      <c r="BK388" s="156">
        <f>ROUND(P388*H388,2)</f>
        <v>0</v>
      </c>
      <c r="BL388" s="15" t="s">
        <v>158</v>
      </c>
      <c r="BM388" s="155" t="s">
        <v>4127</v>
      </c>
    </row>
    <row r="389" spans="2:65" s="1" customFormat="1" ht="29.25">
      <c r="B389" s="30"/>
      <c r="D389" s="157" t="s">
        <v>226</v>
      </c>
      <c r="F389" s="158" t="s">
        <v>4126</v>
      </c>
      <c r="I389" s="159"/>
      <c r="J389" s="159"/>
      <c r="M389" s="30"/>
      <c r="N389" s="160"/>
      <c r="X389" s="54"/>
      <c r="AT389" s="15" t="s">
        <v>226</v>
      </c>
      <c r="AU389" s="15" t="s">
        <v>93</v>
      </c>
    </row>
    <row r="390" spans="2:65" s="12" customFormat="1" ht="11.25">
      <c r="B390" s="161"/>
      <c r="D390" s="157" t="s">
        <v>303</v>
      </c>
      <c r="E390" s="162" t="s">
        <v>1</v>
      </c>
      <c r="F390" s="163" t="s">
        <v>93</v>
      </c>
      <c r="H390" s="164">
        <v>2</v>
      </c>
      <c r="I390" s="165"/>
      <c r="J390" s="165"/>
      <c r="M390" s="161"/>
      <c r="N390" s="166"/>
      <c r="X390" s="167"/>
      <c r="AT390" s="162" t="s">
        <v>303</v>
      </c>
      <c r="AU390" s="162" t="s">
        <v>93</v>
      </c>
      <c r="AV390" s="12" t="s">
        <v>93</v>
      </c>
      <c r="AW390" s="12" t="s">
        <v>5</v>
      </c>
      <c r="AX390" s="12" t="s">
        <v>87</v>
      </c>
      <c r="AY390" s="162" t="s">
        <v>219</v>
      </c>
    </row>
    <row r="391" spans="2:65" s="1" customFormat="1" ht="24.2" customHeight="1">
      <c r="B391" s="30"/>
      <c r="C391" s="142" t="s">
        <v>822</v>
      </c>
      <c r="D391" s="142" t="s">
        <v>220</v>
      </c>
      <c r="E391" s="143" t="s">
        <v>4128</v>
      </c>
      <c r="F391" s="144" t="s">
        <v>4129</v>
      </c>
      <c r="G391" s="145" t="s">
        <v>467</v>
      </c>
      <c r="H391" s="146">
        <v>4</v>
      </c>
      <c r="I391" s="147"/>
      <c r="J391" s="147"/>
      <c r="K391" s="148">
        <f>ROUND(P391*H391,2)</f>
        <v>0</v>
      </c>
      <c r="L391" s="149"/>
      <c r="M391" s="30"/>
      <c r="N391" s="150" t="s">
        <v>1</v>
      </c>
      <c r="O391" s="151" t="s">
        <v>43</v>
      </c>
      <c r="P391" s="152">
        <f>I391+J391</f>
        <v>0</v>
      </c>
      <c r="Q391" s="152">
        <f>ROUND(I391*H391,2)</f>
        <v>0</v>
      </c>
      <c r="R391" s="152">
        <f>ROUND(J391*H391,2)</f>
        <v>0</v>
      </c>
      <c r="T391" s="153">
        <f>S391*H391</f>
        <v>0</v>
      </c>
      <c r="U391" s="153">
        <v>1.67E-3</v>
      </c>
      <c r="V391" s="153">
        <f>U391*H391</f>
        <v>6.6800000000000002E-3</v>
      </c>
      <c r="W391" s="153">
        <v>0</v>
      </c>
      <c r="X391" s="154">
        <f>W391*H391</f>
        <v>0</v>
      </c>
      <c r="AR391" s="155" t="s">
        <v>158</v>
      </c>
      <c r="AT391" s="155" t="s">
        <v>220</v>
      </c>
      <c r="AU391" s="155" t="s">
        <v>93</v>
      </c>
      <c r="AY391" s="15" t="s">
        <v>219</v>
      </c>
      <c r="BE391" s="156">
        <f>IF(O391="základní",K391,0)</f>
        <v>0</v>
      </c>
      <c r="BF391" s="156">
        <f>IF(O391="snížená",K391,0)</f>
        <v>0</v>
      </c>
      <c r="BG391" s="156">
        <f>IF(O391="zákl. přenesená",K391,0)</f>
        <v>0</v>
      </c>
      <c r="BH391" s="156">
        <f>IF(O391="sníž. přenesená",K391,0)</f>
        <v>0</v>
      </c>
      <c r="BI391" s="156">
        <f>IF(O391="nulová",K391,0)</f>
        <v>0</v>
      </c>
      <c r="BJ391" s="15" t="s">
        <v>87</v>
      </c>
      <c r="BK391" s="156">
        <f>ROUND(P391*H391,2)</f>
        <v>0</v>
      </c>
      <c r="BL391" s="15" t="s">
        <v>158</v>
      </c>
      <c r="BM391" s="155" t="s">
        <v>4130</v>
      </c>
    </row>
    <row r="392" spans="2:65" s="1" customFormat="1" ht="29.25">
      <c r="B392" s="30"/>
      <c r="D392" s="157" t="s">
        <v>226</v>
      </c>
      <c r="F392" s="158" t="s">
        <v>4131</v>
      </c>
      <c r="I392" s="159"/>
      <c r="J392" s="159"/>
      <c r="M392" s="30"/>
      <c r="N392" s="160"/>
      <c r="X392" s="54"/>
      <c r="AT392" s="15" t="s">
        <v>226</v>
      </c>
      <c r="AU392" s="15" t="s">
        <v>93</v>
      </c>
    </row>
    <row r="393" spans="2:65" s="12" customFormat="1" ht="11.25">
      <c r="B393" s="161"/>
      <c r="D393" s="157" t="s">
        <v>303</v>
      </c>
      <c r="E393" s="162" t="s">
        <v>1</v>
      </c>
      <c r="F393" s="163" t="s">
        <v>4132</v>
      </c>
      <c r="H393" s="164">
        <v>4</v>
      </c>
      <c r="I393" s="165"/>
      <c r="J393" s="165"/>
      <c r="M393" s="161"/>
      <c r="N393" s="166"/>
      <c r="X393" s="167"/>
      <c r="AT393" s="162" t="s">
        <v>303</v>
      </c>
      <c r="AU393" s="162" t="s">
        <v>93</v>
      </c>
      <c r="AV393" s="12" t="s">
        <v>93</v>
      </c>
      <c r="AW393" s="12" t="s">
        <v>5</v>
      </c>
      <c r="AX393" s="12" t="s">
        <v>87</v>
      </c>
      <c r="AY393" s="162" t="s">
        <v>219</v>
      </c>
    </row>
    <row r="394" spans="2:65" s="1" customFormat="1" ht="21.75" customHeight="1">
      <c r="B394" s="30"/>
      <c r="C394" s="178" t="s">
        <v>826</v>
      </c>
      <c r="D394" s="178" t="s">
        <v>460</v>
      </c>
      <c r="E394" s="179" t="s">
        <v>4133</v>
      </c>
      <c r="F394" s="180" t="s">
        <v>4134</v>
      </c>
      <c r="G394" s="181" t="s">
        <v>467</v>
      </c>
      <c r="H394" s="182">
        <v>1</v>
      </c>
      <c r="I394" s="183"/>
      <c r="J394" s="184"/>
      <c r="K394" s="185">
        <f>ROUND(P394*H394,2)</f>
        <v>0</v>
      </c>
      <c r="L394" s="184"/>
      <c r="M394" s="186"/>
      <c r="N394" s="187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1.0699999999999999E-2</v>
      </c>
      <c r="V394" s="153">
        <f>U394*H394</f>
        <v>1.0699999999999999E-2</v>
      </c>
      <c r="W394" s="153">
        <v>0</v>
      </c>
      <c r="X394" s="154">
        <f>W394*H394</f>
        <v>0</v>
      </c>
      <c r="AR394" s="155" t="s">
        <v>254</v>
      </c>
      <c r="AT394" s="155" t="s">
        <v>460</v>
      </c>
      <c r="AU394" s="155" t="s">
        <v>93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4135</v>
      </c>
    </row>
    <row r="395" spans="2:65" s="1" customFormat="1" ht="11.25">
      <c r="B395" s="30"/>
      <c r="D395" s="157" t="s">
        <v>226</v>
      </c>
      <c r="F395" s="158" t="s">
        <v>4134</v>
      </c>
      <c r="I395" s="159"/>
      <c r="J395" s="159"/>
      <c r="M395" s="30"/>
      <c r="N395" s="160"/>
      <c r="X395" s="54"/>
      <c r="AT395" s="15" t="s">
        <v>226</v>
      </c>
      <c r="AU395" s="15" t="s">
        <v>93</v>
      </c>
    </row>
    <row r="396" spans="2:65" s="1" customFormat="1" ht="33" customHeight="1">
      <c r="B396" s="30"/>
      <c r="C396" s="178" t="s">
        <v>830</v>
      </c>
      <c r="D396" s="178" t="s">
        <v>460</v>
      </c>
      <c r="E396" s="179" t="s">
        <v>4136</v>
      </c>
      <c r="F396" s="180" t="s">
        <v>4137</v>
      </c>
      <c r="G396" s="181" t="s">
        <v>467</v>
      </c>
      <c r="H396" s="182">
        <v>2</v>
      </c>
      <c r="I396" s="183"/>
      <c r="J396" s="184"/>
      <c r="K396" s="185">
        <f>ROUND(P396*H396,2)</f>
        <v>0</v>
      </c>
      <c r="L396" s="184"/>
      <c r="M396" s="186"/>
      <c r="N396" s="187" t="s">
        <v>1</v>
      </c>
      <c r="O396" s="151" t="s">
        <v>43</v>
      </c>
      <c r="P396" s="152">
        <f>I396+J396</f>
        <v>0</v>
      </c>
      <c r="Q396" s="152">
        <f>ROUND(I396*H396,2)</f>
        <v>0</v>
      </c>
      <c r="R396" s="152">
        <f>ROUND(J396*H396,2)</f>
        <v>0</v>
      </c>
      <c r="T396" s="153">
        <f>S396*H396</f>
        <v>0</v>
      </c>
      <c r="U396" s="153">
        <v>1.5399999999999999E-3</v>
      </c>
      <c r="V396" s="153">
        <f>U396*H396</f>
        <v>3.0799999999999998E-3</v>
      </c>
      <c r="W396" s="153">
        <v>0</v>
      </c>
      <c r="X396" s="154">
        <f>W396*H396</f>
        <v>0</v>
      </c>
      <c r="AR396" s="155" t="s">
        <v>254</v>
      </c>
      <c r="AT396" s="155" t="s">
        <v>460</v>
      </c>
      <c r="AU396" s="155" t="s">
        <v>93</v>
      </c>
      <c r="AY396" s="15" t="s">
        <v>219</v>
      </c>
      <c r="BE396" s="156">
        <f>IF(O396="základní",K396,0)</f>
        <v>0</v>
      </c>
      <c r="BF396" s="156">
        <f>IF(O396="snížená",K396,0)</f>
        <v>0</v>
      </c>
      <c r="BG396" s="156">
        <f>IF(O396="zákl. přenesená",K396,0)</f>
        <v>0</v>
      </c>
      <c r="BH396" s="156">
        <f>IF(O396="sníž. přenesená",K396,0)</f>
        <v>0</v>
      </c>
      <c r="BI396" s="156">
        <f>IF(O396="nulová",K396,0)</f>
        <v>0</v>
      </c>
      <c r="BJ396" s="15" t="s">
        <v>87</v>
      </c>
      <c r="BK396" s="156">
        <f>ROUND(P396*H396,2)</f>
        <v>0</v>
      </c>
      <c r="BL396" s="15" t="s">
        <v>158</v>
      </c>
      <c r="BM396" s="155" t="s">
        <v>4138</v>
      </c>
    </row>
    <row r="397" spans="2:65" s="1" customFormat="1" ht="19.5">
      <c r="B397" s="30"/>
      <c r="D397" s="157" t="s">
        <v>226</v>
      </c>
      <c r="F397" s="158" t="s">
        <v>4137</v>
      </c>
      <c r="I397" s="159"/>
      <c r="J397" s="159"/>
      <c r="M397" s="30"/>
      <c r="N397" s="160"/>
      <c r="X397" s="54"/>
      <c r="AT397" s="15" t="s">
        <v>226</v>
      </c>
      <c r="AU397" s="15" t="s">
        <v>93</v>
      </c>
    </row>
    <row r="398" spans="2:65" s="12" customFormat="1" ht="11.25">
      <c r="B398" s="161"/>
      <c r="D398" s="157" t="s">
        <v>303</v>
      </c>
      <c r="E398" s="162" t="s">
        <v>1</v>
      </c>
      <c r="F398" s="163" t="s">
        <v>93</v>
      </c>
      <c r="H398" s="164">
        <v>2</v>
      </c>
      <c r="I398" s="165"/>
      <c r="J398" s="165"/>
      <c r="M398" s="161"/>
      <c r="N398" s="166"/>
      <c r="X398" s="167"/>
      <c r="AT398" s="162" t="s">
        <v>303</v>
      </c>
      <c r="AU398" s="162" t="s">
        <v>93</v>
      </c>
      <c r="AV398" s="12" t="s">
        <v>93</v>
      </c>
      <c r="AW398" s="12" t="s">
        <v>5</v>
      </c>
      <c r="AX398" s="12" t="s">
        <v>87</v>
      </c>
      <c r="AY398" s="162" t="s">
        <v>219</v>
      </c>
    </row>
    <row r="399" spans="2:65" s="1" customFormat="1" ht="16.5" customHeight="1">
      <c r="B399" s="30"/>
      <c r="C399" s="178" t="s">
        <v>834</v>
      </c>
      <c r="D399" s="178" t="s">
        <v>460</v>
      </c>
      <c r="E399" s="179" t="s">
        <v>4139</v>
      </c>
      <c r="F399" s="180" t="s">
        <v>4140</v>
      </c>
      <c r="G399" s="181" t="s">
        <v>467</v>
      </c>
      <c r="H399" s="182">
        <v>2</v>
      </c>
      <c r="I399" s="183"/>
      <c r="J399" s="184"/>
      <c r="K399" s="185">
        <f>ROUND(P399*H399,2)</f>
        <v>0</v>
      </c>
      <c r="L399" s="184"/>
      <c r="M399" s="186"/>
      <c r="N399" s="187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7.2000000000000005E-4</v>
      </c>
      <c r="V399" s="153">
        <f>U399*H399</f>
        <v>1.4400000000000001E-3</v>
      </c>
      <c r="W399" s="153">
        <v>0</v>
      </c>
      <c r="X399" s="154">
        <f>W399*H399</f>
        <v>0</v>
      </c>
      <c r="AR399" s="155" t="s">
        <v>254</v>
      </c>
      <c r="AT399" s="155" t="s">
        <v>460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4141</v>
      </c>
    </row>
    <row r="400" spans="2:65" s="1" customFormat="1" ht="11.25">
      <c r="B400" s="30"/>
      <c r="D400" s="157" t="s">
        <v>226</v>
      </c>
      <c r="F400" s="158" t="s">
        <v>4140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2" customFormat="1" ht="11.25">
      <c r="B401" s="161"/>
      <c r="D401" s="157" t="s">
        <v>303</v>
      </c>
      <c r="E401" s="162" t="s">
        <v>1</v>
      </c>
      <c r="F401" s="163" t="s">
        <v>93</v>
      </c>
      <c r="H401" s="164">
        <v>2</v>
      </c>
      <c r="I401" s="165"/>
      <c r="J401" s="165"/>
      <c r="M401" s="161"/>
      <c r="N401" s="166"/>
      <c r="X401" s="167"/>
      <c r="AT401" s="162" t="s">
        <v>303</v>
      </c>
      <c r="AU401" s="162" t="s">
        <v>93</v>
      </c>
      <c r="AV401" s="12" t="s">
        <v>93</v>
      </c>
      <c r="AW401" s="12" t="s">
        <v>5</v>
      </c>
      <c r="AX401" s="12" t="s">
        <v>87</v>
      </c>
      <c r="AY401" s="162" t="s">
        <v>219</v>
      </c>
    </row>
    <row r="402" spans="2:65" s="1" customFormat="1" ht="16.5" customHeight="1">
      <c r="B402" s="30"/>
      <c r="C402" s="178" t="s">
        <v>838</v>
      </c>
      <c r="D402" s="178" t="s">
        <v>460</v>
      </c>
      <c r="E402" s="179" t="s">
        <v>4142</v>
      </c>
      <c r="F402" s="180" t="s">
        <v>4143</v>
      </c>
      <c r="G402" s="181" t="s">
        <v>467</v>
      </c>
      <c r="H402" s="182">
        <v>1</v>
      </c>
      <c r="I402" s="183"/>
      <c r="J402" s="184"/>
      <c r="K402" s="185">
        <f>ROUND(P402*H402,2)</f>
        <v>0</v>
      </c>
      <c r="L402" s="184"/>
      <c r="M402" s="186"/>
      <c r="N402" s="187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7.2000000000000005E-4</v>
      </c>
      <c r="V402" s="153">
        <f>U402*H402</f>
        <v>7.2000000000000005E-4</v>
      </c>
      <c r="W402" s="153">
        <v>0</v>
      </c>
      <c r="X402" s="154">
        <f>W402*H402</f>
        <v>0</v>
      </c>
      <c r="AR402" s="155" t="s">
        <v>254</v>
      </c>
      <c r="AT402" s="155" t="s">
        <v>460</v>
      </c>
      <c r="AU402" s="155" t="s">
        <v>93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4144</v>
      </c>
    </row>
    <row r="403" spans="2:65" s="1" customFormat="1" ht="11.25">
      <c r="B403" s="30"/>
      <c r="D403" s="157" t="s">
        <v>226</v>
      </c>
      <c r="F403" s="158" t="s">
        <v>4143</v>
      </c>
      <c r="I403" s="159"/>
      <c r="J403" s="159"/>
      <c r="M403" s="30"/>
      <c r="N403" s="160"/>
      <c r="X403" s="54"/>
      <c r="AT403" s="15" t="s">
        <v>226</v>
      </c>
      <c r="AU403" s="15" t="s">
        <v>93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87</v>
      </c>
      <c r="H404" s="164">
        <v>1</v>
      </c>
      <c r="I404" s="165"/>
      <c r="J404" s="165"/>
      <c r="M404" s="161"/>
      <c r="N404" s="166"/>
      <c r="X404" s="167"/>
      <c r="AT404" s="162" t="s">
        <v>303</v>
      </c>
      <c r="AU404" s="162" t="s">
        <v>93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33" customHeight="1">
      <c r="B405" s="30"/>
      <c r="C405" s="142" t="s">
        <v>842</v>
      </c>
      <c r="D405" s="142" t="s">
        <v>220</v>
      </c>
      <c r="E405" s="143" t="s">
        <v>2254</v>
      </c>
      <c r="F405" s="144" t="s">
        <v>2255</v>
      </c>
      <c r="G405" s="145" t="s">
        <v>467</v>
      </c>
      <c r="H405" s="146">
        <v>14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0.31108000000000002</v>
      </c>
      <c r="V405" s="153">
        <f>U405*H405</f>
        <v>4.3551200000000003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93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4145</v>
      </c>
    </row>
    <row r="406" spans="2:65" s="1" customFormat="1" ht="19.5">
      <c r="B406" s="30"/>
      <c r="D406" s="157" t="s">
        <v>226</v>
      </c>
      <c r="F406" s="158" t="s">
        <v>2257</v>
      </c>
      <c r="I406" s="159"/>
      <c r="J406" s="159"/>
      <c r="M406" s="30"/>
      <c r="N406" s="160"/>
      <c r="X406" s="54"/>
      <c r="AT406" s="15" t="s">
        <v>226</v>
      </c>
      <c r="AU406" s="15" t="s">
        <v>93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4146</v>
      </c>
      <c r="H407" s="164">
        <v>14</v>
      </c>
      <c r="I407" s="165"/>
      <c r="J407" s="165"/>
      <c r="M407" s="161"/>
      <c r="N407" s="166"/>
      <c r="X407" s="167"/>
      <c r="AT407" s="162" t="s">
        <v>303</v>
      </c>
      <c r="AU407" s="162" t="s">
        <v>93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24.2" customHeight="1">
      <c r="B408" s="30"/>
      <c r="C408" s="142" t="s">
        <v>847</v>
      </c>
      <c r="D408" s="142" t="s">
        <v>220</v>
      </c>
      <c r="E408" s="143" t="s">
        <v>2161</v>
      </c>
      <c r="F408" s="144" t="s">
        <v>2162</v>
      </c>
      <c r="G408" s="145" t="s">
        <v>370</v>
      </c>
      <c r="H408" s="146">
        <v>340</v>
      </c>
      <c r="I408" s="147"/>
      <c r="J408" s="147"/>
      <c r="K408" s="148">
        <f>ROUND(P408*H408,2)</f>
        <v>0</v>
      </c>
      <c r="L408" s="149"/>
      <c r="M408" s="30"/>
      <c r="N408" s="150" t="s">
        <v>1</v>
      </c>
      <c r="O408" s="151" t="s">
        <v>43</v>
      </c>
      <c r="P408" s="152">
        <f>I408+J408</f>
        <v>0</v>
      </c>
      <c r="Q408" s="152">
        <f>ROUND(I408*H408,2)</f>
        <v>0</v>
      </c>
      <c r="R408" s="152">
        <f>ROUND(J408*H408,2)</f>
        <v>0</v>
      </c>
      <c r="T408" s="153">
        <f>S408*H408</f>
        <v>0</v>
      </c>
      <c r="U408" s="153">
        <v>0</v>
      </c>
      <c r="V408" s="153">
        <f>U408*H408</f>
        <v>0</v>
      </c>
      <c r="W408" s="153">
        <v>0</v>
      </c>
      <c r="X408" s="154">
        <f>W408*H408</f>
        <v>0</v>
      </c>
      <c r="AR408" s="155" t="s">
        <v>158</v>
      </c>
      <c r="AT408" s="155" t="s">
        <v>220</v>
      </c>
      <c r="AU408" s="155" t="s">
        <v>93</v>
      </c>
      <c r="AY408" s="15" t="s">
        <v>219</v>
      </c>
      <c r="BE408" s="156">
        <f>IF(O408="základní",K408,0)</f>
        <v>0</v>
      </c>
      <c r="BF408" s="156">
        <f>IF(O408="snížená",K408,0)</f>
        <v>0</v>
      </c>
      <c r="BG408" s="156">
        <f>IF(O408="zákl. přenesená",K408,0)</f>
        <v>0</v>
      </c>
      <c r="BH408" s="156">
        <f>IF(O408="sníž. přenesená",K408,0)</f>
        <v>0</v>
      </c>
      <c r="BI408" s="156">
        <f>IF(O408="nulová",K408,0)</f>
        <v>0</v>
      </c>
      <c r="BJ408" s="15" t="s">
        <v>87</v>
      </c>
      <c r="BK408" s="156">
        <f>ROUND(P408*H408,2)</f>
        <v>0</v>
      </c>
      <c r="BL408" s="15" t="s">
        <v>158</v>
      </c>
      <c r="BM408" s="155" t="s">
        <v>4147</v>
      </c>
    </row>
    <row r="409" spans="2:65" s="1" customFormat="1" ht="29.25">
      <c r="B409" s="30"/>
      <c r="D409" s="157" t="s">
        <v>226</v>
      </c>
      <c r="F409" s="158" t="s">
        <v>2164</v>
      </c>
      <c r="I409" s="159"/>
      <c r="J409" s="159"/>
      <c r="M409" s="30"/>
      <c r="N409" s="160"/>
      <c r="X409" s="54"/>
      <c r="AT409" s="15" t="s">
        <v>226</v>
      </c>
      <c r="AU409" s="15" t="s">
        <v>93</v>
      </c>
    </row>
    <row r="410" spans="2:65" s="1" customFormat="1" ht="24.2" customHeight="1">
      <c r="B410" s="30"/>
      <c r="C410" s="178" t="s">
        <v>851</v>
      </c>
      <c r="D410" s="178" t="s">
        <v>460</v>
      </c>
      <c r="E410" s="179" t="s">
        <v>4148</v>
      </c>
      <c r="F410" s="180" t="s">
        <v>4149</v>
      </c>
      <c r="G410" s="181" t="s">
        <v>370</v>
      </c>
      <c r="H410" s="182">
        <v>345.1</v>
      </c>
      <c r="I410" s="183"/>
      <c r="J410" s="184"/>
      <c r="K410" s="185">
        <f>ROUND(P410*H410,2)</f>
        <v>0</v>
      </c>
      <c r="L410" s="184"/>
      <c r="M410" s="186"/>
      <c r="N410" s="187" t="s">
        <v>1</v>
      </c>
      <c r="O410" s="151" t="s">
        <v>43</v>
      </c>
      <c r="P410" s="152">
        <f>I410+J410</f>
        <v>0</v>
      </c>
      <c r="Q410" s="152">
        <f>ROUND(I410*H410,2)</f>
        <v>0</v>
      </c>
      <c r="R410" s="152">
        <f>ROUND(J410*H410,2)</f>
        <v>0</v>
      </c>
      <c r="T410" s="153">
        <f>S410*H410</f>
        <v>0</v>
      </c>
      <c r="U410" s="153">
        <v>1.0499999999999999E-3</v>
      </c>
      <c r="V410" s="153">
        <f>U410*H410</f>
        <v>0.36235499999999998</v>
      </c>
      <c r="W410" s="153">
        <v>0</v>
      </c>
      <c r="X410" s="154">
        <f>W410*H410</f>
        <v>0</v>
      </c>
      <c r="AR410" s="155" t="s">
        <v>254</v>
      </c>
      <c r="AT410" s="155" t="s">
        <v>460</v>
      </c>
      <c r="AU410" s="155" t="s">
        <v>93</v>
      </c>
      <c r="AY410" s="15" t="s">
        <v>219</v>
      </c>
      <c r="BE410" s="156">
        <f>IF(O410="základní",K410,0)</f>
        <v>0</v>
      </c>
      <c r="BF410" s="156">
        <f>IF(O410="snížená",K410,0)</f>
        <v>0</v>
      </c>
      <c r="BG410" s="156">
        <f>IF(O410="zákl. přenesená",K410,0)</f>
        <v>0</v>
      </c>
      <c r="BH410" s="156">
        <f>IF(O410="sníž. přenesená",K410,0)</f>
        <v>0</v>
      </c>
      <c r="BI410" s="156">
        <f>IF(O410="nulová",K410,0)</f>
        <v>0</v>
      </c>
      <c r="BJ410" s="15" t="s">
        <v>87</v>
      </c>
      <c r="BK410" s="156">
        <f>ROUND(P410*H410,2)</f>
        <v>0</v>
      </c>
      <c r="BL410" s="15" t="s">
        <v>158</v>
      </c>
      <c r="BM410" s="155" t="s">
        <v>4150</v>
      </c>
    </row>
    <row r="411" spans="2:65" s="1" customFormat="1" ht="11.25">
      <c r="B411" s="30"/>
      <c r="D411" s="157" t="s">
        <v>226</v>
      </c>
      <c r="F411" s="158" t="s">
        <v>4149</v>
      </c>
      <c r="I411" s="159"/>
      <c r="J411" s="159"/>
      <c r="M411" s="30"/>
      <c r="N411" s="160"/>
      <c r="X411" s="54"/>
      <c r="AT411" s="15" t="s">
        <v>226</v>
      </c>
      <c r="AU411" s="15" t="s">
        <v>93</v>
      </c>
    </row>
    <row r="412" spans="2:65" s="12" customFormat="1" ht="11.25">
      <c r="B412" s="161"/>
      <c r="D412" s="157" t="s">
        <v>303</v>
      </c>
      <c r="E412" s="162" t="s">
        <v>1</v>
      </c>
      <c r="F412" s="163" t="s">
        <v>4151</v>
      </c>
      <c r="H412" s="164">
        <v>345.09999999999997</v>
      </c>
      <c r="I412" s="165"/>
      <c r="J412" s="165"/>
      <c r="M412" s="161"/>
      <c r="N412" s="166"/>
      <c r="X412" s="167"/>
      <c r="AT412" s="162" t="s">
        <v>303</v>
      </c>
      <c r="AU412" s="162" t="s">
        <v>93</v>
      </c>
      <c r="AV412" s="12" t="s">
        <v>93</v>
      </c>
      <c r="AW412" s="12" t="s">
        <v>5</v>
      </c>
      <c r="AX412" s="12" t="s">
        <v>87</v>
      </c>
      <c r="AY412" s="162" t="s">
        <v>219</v>
      </c>
    </row>
    <row r="413" spans="2:65" s="1" customFormat="1" ht="24.2" customHeight="1">
      <c r="B413" s="30"/>
      <c r="C413" s="142" t="s">
        <v>857</v>
      </c>
      <c r="D413" s="142" t="s">
        <v>220</v>
      </c>
      <c r="E413" s="143" t="s">
        <v>2175</v>
      </c>
      <c r="F413" s="144" t="s">
        <v>2176</v>
      </c>
      <c r="G413" s="145" t="s">
        <v>467</v>
      </c>
      <c r="H413" s="146">
        <v>5</v>
      </c>
      <c r="I413" s="147"/>
      <c r="J413" s="147"/>
      <c r="K413" s="148">
        <f>ROUND(P413*H413,2)</f>
        <v>0</v>
      </c>
      <c r="L413" s="149"/>
      <c r="M413" s="30"/>
      <c r="N413" s="150" t="s">
        <v>1</v>
      </c>
      <c r="O413" s="151" t="s">
        <v>43</v>
      </c>
      <c r="P413" s="152">
        <f>I413+J413</f>
        <v>0</v>
      </c>
      <c r="Q413" s="152">
        <f>ROUND(I413*H413,2)</f>
        <v>0</v>
      </c>
      <c r="R413" s="152">
        <f>ROUND(J413*H413,2)</f>
        <v>0</v>
      </c>
      <c r="T413" s="153">
        <f>S413*H413</f>
        <v>0</v>
      </c>
      <c r="U413" s="153">
        <v>0</v>
      </c>
      <c r="V413" s="153">
        <f>U413*H413</f>
        <v>0</v>
      </c>
      <c r="W413" s="153">
        <v>0</v>
      </c>
      <c r="X413" s="154">
        <f>W413*H413</f>
        <v>0</v>
      </c>
      <c r="AR413" s="155" t="s">
        <v>158</v>
      </c>
      <c r="AT413" s="155" t="s">
        <v>220</v>
      </c>
      <c r="AU413" s="155" t="s">
        <v>93</v>
      </c>
      <c r="AY413" s="15" t="s">
        <v>219</v>
      </c>
      <c r="BE413" s="156">
        <f>IF(O413="základní",K413,0)</f>
        <v>0</v>
      </c>
      <c r="BF413" s="156">
        <f>IF(O413="snížená",K413,0)</f>
        <v>0</v>
      </c>
      <c r="BG413" s="156">
        <f>IF(O413="zákl. přenesená",K413,0)</f>
        <v>0</v>
      </c>
      <c r="BH413" s="156">
        <f>IF(O413="sníž. přenesená",K413,0)</f>
        <v>0</v>
      </c>
      <c r="BI413" s="156">
        <f>IF(O413="nulová",K413,0)</f>
        <v>0</v>
      </c>
      <c r="BJ413" s="15" t="s">
        <v>87</v>
      </c>
      <c r="BK413" s="156">
        <f>ROUND(P413*H413,2)</f>
        <v>0</v>
      </c>
      <c r="BL413" s="15" t="s">
        <v>158</v>
      </c>
      <c r="BM413" s="155" t="s">
        <v>4152</v>
      </c>
    </row>
    <row r="414" spans="2:65" s="1" customFormat="1" ht="29.25">
      <c r="B414" s="30"/>
      <c r="D414" s="157" t="s">
        <v>226</v>
      </c>
      <c r="F414" s="158" t="s">
        <v>2178</v>
      </c>
      <c r="I414" s="159"/>
      <c r="J414" s="159"/>
      <c r="M414" s="30"/>
      <c r="N414" s="160"/>
      <c r="X414" s="54"/>
      <c r="AT414" s="15" t="s">
        <v>226</v>
      </c>
      <c r="AU414" s="15" t="s">
        <v>93</v>
      </c>
    </row>
    <row r="415" spans="2:65" s="1" customFormat="1" ht="16.5" customHeight="1">
      <c r="B415" s="30"/>
      <c r="C415" s="178" t="s">
        <v>861</v>
      </c>
      <c r="D415" s="178" t="s">
        <v>460</v>
      </c>
      <c r="E415" s="179" t="s">
        <v>2179</v>
      </c>
      <c r="F415" s="180" t="s">
        <v>2180</v>
      </c>
      <c r="G415" s="181" t="s">
        <v>467</v>
      </c>
      <c r="H415" s="182">
        <v>5</v>
      </c>
      <c r="I415" s="183"/>
      <c r="J415" s="184"/>
      <c r="K415" s="185">
        <f>ROUND(P415*H415,2)</f>
        <v>0</v>
      </c>
      <c r="L415" s="184"/>
      <c r="M415" s="186"/>
      <c r="N415" s="187" t="s">
        <v>1</v>
      </c>
      <c r="O415" s="151" t="s">
        <v>43</v>
      </c>
      <c r="P415" s="152">
        <f>I415+J415</f>
        <v>0</v>
      </c>
      <c r="Q415" s="152">
        <f>ROUND(I415*H415,2)</f>
        <v>0</v>
      </c>
      <c r="R415" s="152">
        <f>ROUND(J415*H415,2)</f>
        <v>0</v>
      </c>
      <c r="T415" s="153">
        <f>S415*H415</f>
        <v>0</v>
      </c>
      <c r="U415" s="153">
        <v>2.2000000000000001E-4</v>
      </c>
      <c r="V415" s="153">
        <f>U415*H415</f>
        <v>1.1000000000000001E-3</v>
      </c>
      <c r="W415" s="153">
        <v>0</v>
      </c>
      <c r="X415" s="154">
        <f>W415*H415</f>
        <v>0</v>
      </c>
      <c r="AR415" s="155" t="s">
        <v>254</v>
      </c>
      <c r="AT415" s="155" t="s">
        <v>460</v>
      </c>
      <c r="AU415" s="155" t="s">
        <v>93</v>
      </c>
      <c r="AY415" s="15" t="s">
        <v>219</v>
      </c>
      <c r="BE415" s="156">
        <f>IF(O415="základní",K415,0)</f>
        <v>0</v>
      </c>
      <c r="BF415" s="156">
        <f>IF(O415="snížená",K415,0)</f>
        <v>0</v>
      </c>
      <c r="BG415" s="156">
        <f>IF(O415="zákl. přenesená",K415,0)</f>
        <v>0</v>
      </c>
      <c r="BH415" s="156">
        <f>IF(O415="sníž. přenesená",K415,0)</f>
        <v>0</v>
      </c>
      <c r="BI415" s="156">
        <f>IF(O415="nulová",K415,0)</f>
        <v>0</v>
      </c>
      <c r="BJ415" s="15" t="s">
        <v>87</v>
      </c>
      <c r="BK415" s="156">
        <f>ROUND(P415*H415,2)</f>
        <v>0</v>
      </c>
      <c r="BL415" s="15" t="s">
        <v>158</v>
      </c>
      <c r="BM415" s="155" t="s">
        <v>4153</v>
      </c>
    </row>
    <row r="416" spans="2:65" s="1" customFormat="1" ht="11.25">
      <c r="B416" s="30"/>
      <c r="D416" s="157" t="s">
        <v>226</v>
      </c>
      <c r="F416" s="158" t="s">
        <v>2180</v>
      </c>
      <c r="I416" s="159"/>
      <c r="J416" s="159"/>
      <c r="M416" s="30"/>
      <c r="N416" s="160"/>
      <c r="X416" s="54"/>
      <c r="AT416" s="15" t="s">
        <v>226</v>
      </c>
      <c r="AU416" s="15" t="s">
        <v>93</v>
      </c>
    </row>
    <row r="417" spans="2:65" s="1" customFormat="1" ht="24.2" customHeight="1">
      <c r="B417" s="30"/>
      <c r="C417" s="142" t="s">
        <v>866</v>
      </c>
      <c r="D417" s="142" t="s">
        <v>220</v>
      </c>
      <c r="E417" s="143" t="s">
        <v>4024</v>
      </c>
      <c r="F417" s="144" t="s">
        <v>4025</v>
      </c>
      <c r="G417" s="145" t="s">
        <v>370</v>
      </c>
      <c r="H417" s="146">
        <v>90</v>
      </c>
      <c r="I417" s="147"/>
      <c r="J417" s="147"/>
      <c r="K417" s="148">
        <f>ROUND(P417*H417,2)</f>
        <v>0</v>
      </c>
      <c r="L417" s="149"/>
      <c r="M417" s="30"/>
      <c r="N417" s="150" t="s">
        <v>1</v>
      </c>
      <c r="O417" s="151" t="s">
        <v>43</v>
      </c>
      <c r="P417" s="152">
        <f>I417+J417</f>
        <v>0</v>
      </c>
      <c r="Q417" s="152">
        <f>ROUND(I417*H417,2)</f>
        <v>0</v>
      </c>
      <c r="R417" s="152">
        <f>ROUND(J417*H417,2)</f>
        <v>0</v>
      </c>
      <c r="T417" s="153">
        <f>S417*H417</f>
        <v>0</v>
      </c>
      <c r="U417" s="153">
        <v>0</v>
      </c>
      <c r="V417" s="153">
        <f>U417*H417</f>
        <v>0</v>
      </c>
      <c r="W417" s="153">
        <v>0</v>
      </c>
      <c r="X417" s="154">
        <f>W417*H417</f>
        <v>0</v>
      </c>
      <c r="AR417" s="155" t="s">
        <v>158</v>
      </c>
      <c r="AT417" s="155" t="s">
        <v>220</v>
      </c>
      <c r="AU417" s="155" t="s">
        <v>93</v>
      </c>
      <c r="AY417" s="15" t="s">
        <v>219</v>
      </c>
      <c r="BE417" s="156">
        <f>IF(O417="základní",K417,0)</f>
        <v>0</v>
      </c>
      <c r="BF417" s="156">
        <f>IF(O417="snížená",K417,0)</f>
        <v>0</v>
      </c>
      <c r="BG417" s="156">
        <f>IF(O417="zákl. přenesená",K417,0)</f>
        <v>0</v>
      </c>
      <c r="BH417" s="156">
        <f>IF(O417="sníž. přenesená",K417,0)</f>
        <v>0</v>
      </c>
      <c r="BI417" s="156">
        <f>IF(O417="nulová",K417,0)</f>
        <v>0</v>
      </c>
      <c r="BJ417" s="15" t="s">
        <v>87</v>
      </c>
      <c r="BK417" s="156">
        <f>ROUND(P417*H417,2)</f>
        <v>0</v>
      </c>
      <c r="BL417" s="15" t="s">
        <v>158</v>
      </c>
      <c r="BM417" s="155" t="s">
        <v>4154</v>
      </c>
    </row>
    <row r="418" spans="2:65" s="1" customFormat="1" ht="29.25">
      <c r="B418" s="30"/>
      <c r="D418" s="157" t="s">
        <v>226</v>
      </c>
      <c r="F418" s="158" t="s">
        <v>4027</v>
      </c>
      <c r="I418" s="159"/>
      <c r="J418" s="159"/>
      <c r="M418" s="30"/>
      <c r="N418" s="160"/>
      <c r="X418" s="54"/>
      <c r="AT418" s="15" t="s">
        <v>226</v>
      </c>
      <c r="AU418" s="15" t="s">
        <v>93</v>
      </c>
    </row>
    <row r="419" spans="2:65" s="1" customFormat="1" ht="24.2" customHeight="1">
      <c r="B419" s="30"/>
      <c r="C419" s="178" t="s">
        <v>871</v>
      </c>
      <c r="D419" s="178" t="s">
        <v>460</v>
      </c>
      <c r="E419" s="179" t="s">
        <v>4028</v>
      </c>
      <c r="F419" s="180" t="s">
        <v>4029</v>
      </c>
      <c r="G419" s="181" t="s">
        <v>370</v>
      </c>
      <c r="H419" s="182">
        <v>91.35</v>
      </c>
      <c r="I419" s="183"/>
      <c r="J419" s="184"/>
      <c r="K419" s="185">
        <f>ROUND(P419*H419,2)</f>
        <v>0</v>
      </c>
      <c r="L419" s="184"/>
      <c r="M419" s="186"/>
      <c r="N419" s="187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2.7E-4</v>
      </c>
      <c r="V419" s="153">
        <f>U419*H419</f>
        <v>2.4664499999999999E-2</v>
      </c>
      <c r="W419" s="153">
        <v>0</v>
      </c>
      <c r="X419" s="154">
        <f>W419*H419</f>
        <v>0</v>
      </c>
      <c r="AR419" s="155" t="s">
        <v>254</v>
      </c>
      <c r="AT419" s="155" t="s">
        <v>460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4155</v>
      </c>
    </row>
    <row r="420" spans="2:65" s="1" customFormat="1" ht="11.25">
      <c r="B420" s="30"/>
      <c r="D420" s="157" t="s">
        <v>226</v>
      </c>
      <c r="F420" s="158" t="s">
        <v>4029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4156</v>
      </c>
      <c r="H421" s="164">
        <v>91.35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24.2" customHeight="1">
      <c r="B422" s="30"/>
      <c r="C422" s="178" t="s">
        <v>390</v>
      </c>
      <c r="D422" s="178" t="s">
        <v>460</v>
      </c>
      <c r="E422" s="179" t="s">
        <v>4157</v>
      </c>
      <c r="F422" s="180" t="s">
        <v>4158</v>
      </c>
      <c r="G422" s="181" t="s">
        <v>467</v>
      </c>
      <c r="H422" s="182">
        <v>9</v>
      </c>
      <c r="I422" s="183"/>
      <c r="J422" s="184"/>
      <c r="K422" s="185">
        <f>ROUND(P422*H422,2)</f>
        <v>0</v>
      </c>
      <c r="L422" s="184"/>
      <c r="M422" s="186"/>
      <c r="N422" s="187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1.6000000000000001E-4</v>
      </c>
      <c r="V422" s="153">
        <f>U422*H422</f>
        <v>1.4400000000000001E-3</v>
      </c>
      <c r="W422" s="153">
        <v>0</v>
      </c>
      <c r="X422" s="154">
        <f>W422*H422</f>
        <v>0</v>
      </c>
      <c r="AR422" s="155" t="s">
        <v>254</v>
      </c>
      <c r="AT422" s="155" t="s">
        <v>460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4159</v>
      </c>
    </row>
    <row r="423" spans="2:65" s="1" customFormat="1" ht="11.25">
      <c r="B423" s="30"/>
      <c r="D423" s="157" t="s">
        <v>226</v>
      </c>
      <c r="F423" s="158" t="s">
        <v>4158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" customFormat="1" ht="21.75" customHeight="1">
      <c r="B424" s="30"/>
      <c r="C424" s="142" t="s">
        <v>883</v>
      </c>
      <c r="D424" s="142" t="s">
        <v>220</v>
      </c>
      <c r="E424" s="143" t="s">
        <v>4160</v>
      </c>
      <c r="F424" s="144" t="s">
        <v>4161</v>
      </c>
      <c r="G424" s="145" t="s">
        <v>467</v>
      </c>
      <c r="H424" s="146">
        <v>1</v>
      </c>
      <c r="I424" s="147"/>
      <c r="J424" s="147"/>
      <c r="K424" s="148">
        <f>ROUND(P424*H424,2)</f>
        <v>0</v>
      </c>
      <c r="L424" s="149"/>
      <c r="M424" s="30"/>
      <c r="N424" s="150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7.2000000000000005E-4</v>
      </c>
      <c r="V424" s="153">
        <f>U424*H424</f>
        <v>7.2000000000000005E-4</v>
      </c>
      <c r="W424" s="153">
        <v>0</v>
      </c>
      <c r="X424" s="154">
        <f>W424*H424</f>
        <v>0</v>
      </c>
      <c r="AR424" s="155" t="s">
        <v>158</v>
      </c>
      <c r="AT424" s="155" t="s">
        <v>220</v>
      </c>
      <c r="AU424" s="155" t="s">
        <v>93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4162</v>
      </c>
    </row>
    <row r="425" spans="2:65" s="1" customFormat="1" ht="29.25">
      <c r="B425" s="30"/>
      <c r="D425" s="157" t="s">
        <v>226</v>
      </c>
      <c r="F425" s="158" t="s">
        <v>4163</v>
      </c>
      <c r="I425" s="159"/>
      <c r="J425" s="159"/>
      <c r="M425" s="30"/>
      <c r="N425" s="160"/>
      <c r="X425" s="54"/>
      <c r="AT425" s="15" t="s">
        <v>226</v>
      </c>
      <c r="AU425" s="15" t="s">
        <v>93</v>
      </c>
    </row>
    <row r="426" spans="2:65" s="1" customFormat="1" ht="21.75" customHeight="1">
      <c r="B426" s="30"/>
      <c r="C426" s="178" t="s">
        <v>888</v>
      </c>
      <c r="D426" s="178" t="s">
        <v>460</v>
      </c>
      <c r="E426" s="179" t="s">
        <v>4164</v>
      </c>
      <c r="F426" s="180" t="s">
        <v>4165</v>
      </c>
      <c r="G426" s="181" t="s">
        <v>467</v>
      </c>
      <c r="H426" s="182">
        <v>1</v>
      </c>
      <c r="I426" s="183"/>
      <c r="J426" s="184"/>
      <c r="K426" s="185">
        <f>ROUND(P426*H426,2)</f>
        <v>0</v>
      </c>
      <c r="L426" s="184"/>
      <c r="M426" s="186"/>
      <c r="N426" s="187" t="s">
        <v>1</v>
      </c>
      <c r="O426" s="151" t="s">
        <v>43</v>
      </c>
      <c r="P426" s="152">
        <f>I426+J426</f>
        <v>0</v>
      </c>
      <c r="Q426" s="152">
        <f>ROUND(I426*H426,2)</f>
        <v>0</v>
      </c>
      <c r="R426" s="152">
        <f>ROUND(J426*H426,2)</f>
        <v>0</v>
      </c>
      <c r="T426" s="153">
        <f>S426*H426</f>
        <v>0</v>
      </c>
      <c r="U426" s="153">
        <v>8.9999999999999998E-4</v>
      </c>
      <c r="V426" s="153">
        <f>U426*H426</f>
        <v>8.9999999999999998E-4</v>
      </c>
      <c r="W426" s="153">
        <v>0</v>
      </c>
      <c r="X426" s="154">
        <f>W426*H426</f>
        <v>0</v>
      </c>
      <c r="AR426" s="155" t="s">
        <v>254</v>
      </c>
      <c r="AT426" s="155" t="s">
        <v>460</v>
      </c>
      <c r="AU426" s="155" t="s">
        <v>93</v>
      </c>
      <c r="AY426" s="15" t="s">
        <v>219</v>
      </c>
      <c r="BE426" s="156">
        <f>IF(O426="základní",K426,0)</f>
        <v>0</v>
      </c>
      <c r="BF426" s="156">
        <f>IF(O426="snížená",K426,0)</f>
        <v>0</v>
      </c>
      <c r="BG426" s="156">
        <f>IF(O426="zákl. přenesená",K426,0)</f>
        <v>0</v>
      </c>
      <c r="BH426" s="156">
        <f>IF(O426="sníž. přenesená",K426,0)</f>
        <v>0</v>
      </c>
      <c r="BI426" s="156">
        <f>IF(O426="nulová",K426,0)</f>
        <v>0</v>
      </c>
      <c r="BJ426" s="15" t="s">
        <v>87</v>
      </c>
      <c r="BK426" s="156">
        <f>ROUND(P426*H426,2)</f>
        <v>0</v>
      </c>
      <c r="BL426" s="15" t="s">
        <v>158</v>
      </c>
      <c r="BM426" s="155" t="s">
        <v>4166</v>
      </c>
    </row>
    <row r="427" spans="2:65" s="1" customFormat="1" ht="11.25">
      <c r="B427" s="30"/>
      <c r="D427" s="157" t="s">
        <v>226</v>
      </c>
      <c r="F427" s="158" t="s">
        <v>4167</v>
      </c>
      <c r="I427" s="159"/>
      <c r="J427" s="159"/>
      <c r="M427" s="30"/>
      <c r="N427" s="160"/>
      <c r="X427" s="54"/>
      <c r="AT427" s="15" t="s">
        <v>226</v>
      </c>
      <c r="AU427" s="15" t="s">
        <v>93</v>
      </c>
    </row>
    <row r="428" spans="2:65" s="1" customFormat="1" ht="16.5" customHeight="1">
      <c r="B428" s="30"/>
      <c r="C428" s="178" t="s">
        <v>893</v>
      </c>
      <c r="D428" s="178" t="s">
        <v>460</v>
      </c>
      <c r="E428" s="179" t="s">
        <v>4168</v>
      </c>
      <c r="F428" s="180" t="s">
        <v>4169</v>
      </c>
      <c r="G428" s="181" t="s">
        <v>467</v>
      </c>
      <c r="H428" s="182">
        <v>1</v>
      </c>
      <c r="I428" s="183"/>
      <c r="J428" s="184"/>
      <c r="K428" s="185">
        <f>ROUND(P428*H428,2)</f>
        <v>0</v>
      </c>
      <c r="L428" s="184"/>
      <c r="M428" s="186"/>
      <c r="N428" s="187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1.9000000000000001E-4</v>
      </c>
      <c r="V428" s="153">
        <f>U428*H428</f>
        <v>1.9000000000000001E-4</v>
      </c>
      <c r="W428" s="153">
        <v>0</v>
      </c>
      <c r="X428" s="154">
        <f>W428*H428</f>
        <v>0</v>
      </c>
      <c r="AR428" s="155" t="s">
        <v>254</v>
      </c>
      <c r="AT428" s="155" t="s">
        <v>460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4170</v>
      </c>
    </row>
    <row r="429" spans="2:65" s="1" customFormat="1" ht="11.25">
      <c r="B429" s="30"/>
      <c r="D429" s="157" t="s">
        <v>226</v>
      </c>
      <c r="F429" s="158" t="s">
        <v>4169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" customFormat="1" ht="16.5" customHeight="1">
      <c r="B430" s="30"/>
      <c r="C430" s="178" t="s">
        <v>898</v>
      </c>
      <c r="D430" s="178" t="s">
        <v>460</v>
      </c>
      <c r="E430" s="179" t="s">
        <v>4171</v>
      </c>
      <c r="F430" s="180" t="s">
        <v>4172</v>
      </c>
      <c r="G430" s="181" t="s">
        <v>467</v>
      </c>
      <c r="H430" s="182">
        <v>1</v>
      </c>
      <c r="I430" s="183"/>
      <c r="J430" s="184"/>
      <c r="K430" s="185">
        <f>ROUND(P430*H430,2)</f>
        <v>0</v>
      </c>
      <c r="L430" s="184"/>
      <c r="M430" s="186"/>
      <c r="N430" s="187" t="s">
        <v>1</v>
      </c>
      <c r="O430" s="151" t="s">
        <v>43</v>
      </c>
      <c r="P430" s="152">
        <f>I430+J430</f>
        <v>0</v>
      </c>
      <c r="Q430" s="152">
        <f>ROUND(I430*H430,2)</f>
        <v>0</v>
      </c>
      <c r="R430" s="152">
        <f>ROUND(J430*H430,2)</f>
        <v>0</v>
      </c>
      <c r="T430" s="153">
        <f>S430*H430</f>
        <v>0</v>
      </c>
      <c r="U430" s="153">
        <v>4.6999999999999999E-4</v>
      </c>
      <c r="V430" s="153">
        <f>U430*H430</f>
        <v>4.6999999999999999E-4</v>
      </c>
      <c r="W430" s="153">
        <v>0</v>
      </c>
      <c r="X430" s="154">
        <f>W430*H430</f>
        <v>0</v>
      </c>
      <c r="AR430" s="155" t="s">
        <v>254</v>
      </c>
      <c r="AT430" s="155" t="s">
        <v>460</v>
      </c>
      <c r="AU430" s="155" t="s">
        <v>93</v>
      </c>
      <c r="AY430" s="15" t="s">
        <v>219</v>
      </c>
      <c r="BE430" s="156">
        <f>IF(O430="základní",K430,0)</f>
        <v>0</v>
      </c>
      <c r="BF430" s="156">
        <f>IF(O430="snížená",K430,0)</f>
        <v>0</v>
      </c>
      <c r="BG430" s="156">
        <f>IF(O430="zákl. přenesená",K430,0)</f>
        <v>0</v>
      </c>
      <c r="BH430" s="156">
        <f>IF(O430="sníž. přenesená",K430,0)</f>
        <v>0</v>
      </c>
      <c r="BI430" s="156">
        <f>IF(O430="nulová",K430,0)</f>
        <v>0</v>
      </c>
      <c r="BJ430" s="15" t="s">
        <v>87</v>
      </c>
      <c r="BK430" s="156">
        <f>ROUND(P430*H430,2)</f>
        <v>0</v>
      </c>
      <c r="BL430" s="15" t="s">
        <v>158</v>
      </c>
      <c r="BM430" s="155" t="s">
        <v>4173</v>
      </c>
    </row>
    <row r="431" spans="2:65" s="1" customFormat="1" ht="11.25">
      <c r="B431" s="30"/>
      <c r="D431" s="157" t="s">
        <v>226</v>
      </c>
      <c r="F431" s="158" t="s">
        <v>4172</v>
      </c>
      <c r="I431" s="159"/>
      <c r="J431" s="159"/>
      <c r="M431" s="30"/>
      <c r="N431" s="160"/>
      <c r="X431" s="54"/>
      <c r="AT431" s="15" t="s">
        <v>226</v>
      </c>
      <c r="AU431" s="15" t="s">
        <v>93</v>
      </c>
    </row>
    <row r="432" spans="2:65" s="1" customFormat="1" ht="16.5" customHeight="1">
      <c r="B432" s="30"/>
      <c r="C432" s="178" t="s">
        <v>905</v>
      </c>
      <c r="D432" s="178" t="s">
        <v>460</v>
      </c>
      <c r="E432" s="179" t="s">
        <v>4174</v>
      </c>
      <c r="F432" s="180" t="s">
        <v>4175</v>
      </c>
      <c r="G432" s="181" t="s">
        <v>467</v>
      </c>
      <c r="H432" s="182">
        <v>1</v>
      </c>
      <c r="I432" s="183"/>
      <c r="J432" s="184"/>
      <c r="K432" s="185">
        <f>ROUND(P432*H432,2)</f>
        <v>0</v>
      </c>
      <c r="L432" s="184"/>
      <c r="M432" s="186"/>
      <c r="N432" s="187" t="s">
        <v>1</v>
      </c>
      <c r="O432" s="151" t="s">
        <v>43</v>
      </c>
      <c r="P432" s="152">
        <f>I432+J432</f>
        <v>0</v>
      </c>
      <c r="Q432" s="152">
        <f>ROUND(I432*H432,2)</f>
        <v>0</v>
      </c>
      <c r="R432" s="152">
        <f>ROUND(J432*H432,2)</f>
        <v>0</v>
      </c>
      <c r="T432" s="153">
        <f>S432*H432</f>
        <v>0</v>
      </c>
      <c r="U432" s="153">
        <v>1.0970000000000001E-2</v>
      </c>
      <c r="V432" s="153">
        <f>U432*H432</f>
        <v>1.0970000000000001E-2</v>
      </c>
      <c r="W432" s="153">
        <v>0</v>
      </c>
      <c r="X432" s="154">
        <f>W432*H432</f>
        <v>0</v>
      </c>
      <c r="AR432" s="155" t="s">
        <v>254</v>
      </c>
      <c r="AT432" s="155" t="s">
        <v>460</v>
      </c>
      <c r="AU432" s="155" t="s">
        <v>93</v>
      </c>
      <c r="AY432" s="15" t="s">
        <v>219</v>
      </c>
      <c r="BE432" s="156">
        <f>IF(O432="základní",K432,0)</f>
        <v>0</v>
      </c>
      <c r="BF432" s="156">
        <f>IF(O432="snížená",K432,0)</f>
        <v>0</v>
      </c>
      <c r="BG432" s="156">
        <f>IF(O432="zákl. přenesená",K432,0)</f>
        <v>0</v>
      </c>
      <c r="BH432" s="156">
        <f>IF(O432="sníž. přenesená",K432,0)</f>
        <v>0</v>
      </c>
      <c r="BI432" s="156">
        <f>IF(O432="nulová",K432,0)</f>
        <v>0</v>
      </c>
      <c r="BJ432" s="15" t="s">
        <v>87</v>
      </c>
      <c r="BK432" s="156">
        <f>ROUND(P432*H432,2)</f>
        <v>0</v>
      </c>
      <c r="BL432" s="15" t="s">
        <v>158</v>
      </c>
      <c r="BM432" s="155" t="s">
        <v>4176</v>
      </c>
    </row>
    <row r="433" spans="2:65" s="1" customFormat="1" ht="11.25">
      <c r="B433" s="30"/>
      <c r="D433" s="157" t="s">
        <v>226</v>
      </c>
      <c r="F433" s="158" t="s">
        <v>4175</v>
      </c>
      <c r="I433" s="159"/>
      <c r="J433" s="159"/>
      <c r="M433" s="30"/>
      <c r="N433" s="160"/>
      <c r="X433" s="54"/>
      <c r="AT433" s="15" t="s">
        <v>226</v>
      </c>
      <c r="AU433" s="15" t="s">
        <v>93</v>
      </c>
    </row>
    <row r="434" spans="2:65" s="1" customFormat="1" ht="24.2" customHeight="1">
      <c r="B434" s="30"/>
      <c r="C434" s="142" t="s">
        <v>910</v>
      </c>
      <c r="D434" s="142" t="s">
        <v>220</v>
      </c>
      <c r="E434" s="143" t="s">
        <v>4177</v>
      </c>
      <c r="F434" s="144" t="s">
        <v>4178</v>
      </c>
      <c r="G434" s="145" t="s">
        <v>467</v>
      </c>
      <c r="H434" s="146">
        <v>1</v>
      </c>
      <c r="I434" s="147"/>
      <c r="J434" s="147"/>
      <c r="K434" s="148">
        <f>ROUND(P434*H434,2)</f>
        <v>0</v>
      </c>
      <c r="L434" s="149"/>
      <c r="M434" s="30"/>
      <c r="N434" s="150" t="s">
        <v>1</v>
      </c>
      <c r="O434" s="151" t="s">
        <v>43</v>
      </c>
      <c r="P434" s="152">
        <f>I434+J434</f>
        <v>0</v>
      </c>
      <c r="Q434" s="152">
        <f>ROUND(I434*H434,2)</f>
        <v>0</v>
      </c>
      <c r="R434" s="152">
        <f>ROUND(J434*H434,2)</f>
        <v>0</v>
      </c>
      <c r="T434" s="153">
        <f>S434*H434</f>
        <v>0</v>
      </c>
      <c r="U434" s="153">
        <v>0</v>
      </c>
      <c r="V434" s="153">
        <f>U434*H434</f>
        <v>0</v>
      </c>
      <c r="W434" s="153">
        <v>0</v>
      </c>
      <c r="X434" s="154">
        <f>W434*H434</f>
        <v>0</v>
      </c>
      <c r="AR434" s="155" t="s">
        <v>158</v>
      </c>
      <c r="AT434" s="155" t="s">
        <v>220</v>
      </c>
      <c r="AU434" s="155" t="s">
        <v>93</v>
      </c>
      <c r="AY434" s="15" t="s">
        <v>219</v>
      </c>
      <c r="BE434" s="156">
        <f>IF(O434="základní",K434,0)</f>
        <v>0</v>
      </c>
      <c r="BF434" s="156">
        <f>IF(O434="snížená",K434,0)</f>
        <v>0</v>
      </c>
      <c r="BG434" s="156">
        <f>IF(O434="zákl. přenesená",K434,0)</f>
        <v>0</v>
      </c>
      <c r="BH434" s="156">
        <f>IF(O434="sníž. přenesená",K434,0)</f>
        <v>0</v>
      </c>
      <c r="BI434" s="156">
        <f>IF(O434="nulová",K434,0)</f>
        <v>0</v>
      </c>
      <c r="BJ434" s="15" t="s">
        <v>87</v>
      </c>
      <c r="BK434" s="156">
        <f>ROUND(P434*H434,2)</f>
        <v>0</v>
      </c>
      <c r="BL434" s="15" t="s">
        <v>158</v>
      </c>
      <c r="BM434" s="155" t="s">
        <v>4179</v>
      </c>
    </row>
    <row r="435" spans="2:65" s="1" customFormat="1" ht="29.25">
      <c r="B435" s="30"/>
      <c r="D435" s="157" t="s">
        <v>226</v>
      </c>
      <c r="F435" s="158" t="s">
        <v>4180</v>
      </c>
      <c r="I435" s="159"/>
      <c r="J435" s="159"/>
      <c r="M435" s="30"/>
      <c r="N435" s="160"/>
      <c r="X435" s="54"/>
      <c r="AT435" s="15" t="s">
        <v>226</v>
      </c>
      <c r="AU435" s="15" t="s">
        <v>93</v>
      </c>
    </row>
    <row r="436" spans="2:65" s="1" customFormat="1" ht="24.2" customHeight="1">
      <c r="B436" s="30"/>
      <c r="C436" s="178" t="s">
        <v>917</v>
      </c>
      <c r="D436" s="178" t="s">
        <v>460</v>
      </c>
      <c r="E436" s="179" t="s">
        <v>4181</v>
      </c>
      <c r="F436" s="180" t="s">
        <v>4182</v>
      </c>
      <c r="G436" s="181" t="s">
        <v>467</v>
      </c>
      <c r="H436" s="182">
        <v>9</v>
      </c>
      <c r="I436" s="183"/>
      <c r="J436" s="184"/>
      <c r="K436" s="185">
        <f>ROUND(P436*H436,2)</f>
        <v>0</v>
      </c>
      <c r="L436" s="184"/>
      <c r="M436" s="186"/>
      <c r="N436" s="187" t="s">
        <v>1</v>
      </c>
      <c r="O436" s="151" t="s">
        <v>43</v>
      </c>
      <c r="P436" s="152">
        <f>I436+J436</f>
        <v>0</v>
      </c>
      <c r="Q436" s="152">
        <f>ROUND(I436*H436,2)</f>
        <v>0</v>
      </c>
      <c r="R436" s="152">
        <f>ROUND(J436*H436,2)</f>
        <v>0</v>
      </c>
      <c r="T436" s="153">
        <f>S436*H436</f>
        <v>0</v>
      </c>
      <c r="U436" s="153">
        <v>6.1999999999999998E-3</v>
      </c>
      <c r="V436" s="153">
        <f>U436*H436</f>
        <v>5.5799999999999995E-2</v>
      </c>
      <c r="W436" s="153">
        <v>0</v>
      </c>
      <c r="X436" s="154">
        <f>W436*H436</f>
        <v>0</v>
      </c>
      <c r="AR436" s="155" t="s">
        <v>254</v>
      </c>
      <c r="AT436" s="155" t="s">
        <v>460</v>
      </c>
      <c r="AU436" s="155" t="s">
        <v>93</v>
      </c>
      <c r="AY436" s="15" t="s">
        <v>219</v>
      </c>
      <c r="BE436" s="156">
        <f>IF(O436="základní",K436,0)</f>
        <v>0</v>
      </c>
      <c r="BF436" s="156">
        <f>IF(O436="snížená",K436,0)</f>
        <v>0</v>
      </c>
      <c r="BG436" s="156">
        <f>IF(O436="zákl. přenesená",K436,0)</f>
        <v>0</v>
      </c>
      <c r="BH436" s="156">
        <f>IF(O436="sníž. přenesená",K436,0)</f>
        <v>0</v>
      </c>
      <c r="BI436" s="156">
        <f>IF(O436="nulová",K436,0)</f>
        <v>0</v>
      </c>
      <c r="BJ436" s="15" t="s">
        <v>87</v>
      </c>
      <c r="BK436" s="156">
        <f>ROUND(P436*H436,2)</f>
        <v>0</v>
      </c>
      <c r="BL436" s="15" t="s">
        <v>158</v>
      </c>
      <c r="BM436" s="155" t="s">
        <v>4183</v>
      </c>
    </row>
    <row r="437" spans="2:65" s="1" customFormat="1" ht="19.5">
      <c r="B437" s="30"/>
      <c r="D437" s="157" t="s">
        <v>226</v>
      </c>
      <c r="F437" s="158" t="s">
        <v>4182</v>
      </c>
      <c r="I437" s="159"/>
      <c r="J437" s="159"/>
      <c r="M437" s="30"/>
      <c r="N437" s="160"/>
      <c r="X437" s="54"/>
      <c r="AT437" s="15" t="s">
        <v>226</v>
      </c>
      <c r="AU437" s="15" t="s">
        <v>93</v>
      </c>
    </row>
    <row r="438" spans="2:65" s="1" customFormat="1" ht="24.2" customHeight="1">
      <c r="B438" s="30"/>
      <c r="C438" s="142" t="s">
        <v>922</v>
      </c>
      <c r="D438" s="142" t="s">
        <v>220</v>
      </c>
      <c r="E438" s="143" t="s">
        <v>2201</v>
      </c>
      <c r="F438" s="144" t="s">
        <v>2202</v>
      </c>
      <c r="G438" s="145" t="s">
        <v>467</v>
      </c>
      <c r="H438" s="146">
        <v>9</v>
      </c>
      <c r="I438" s="147"/>
      <c r="J438" s="147"/>
      <c r="K438" s="148">
        <f>ROUND(P438*H438,2)</f>
        <v>0</v>
      </c>
      <c r="L438" s="149"/>
      <c r="M438" s="30"/>
      <c r="N438" s="150" t="s">
        <v>1</v>
      </c>
      <c r="O438" s="151" t="s">
        <v>43</v>
      </c>
      <c r="P438" s="152">
        <f>I438+J438</f>
        <v>0</v>
      </c>
      <c r="Q438" s="152">
        <f>ROUND(I438*H438,2)</f>
        <v>0</v>
      </c>
      <c r="R438" s="152">
        <f>ROUND(J438*H438,2)</f>
        <v>0</v>
      </c>
      <c r="T438" s="153">
        <f>S438*H438</f>
        <v>0</v>
      </c>
      <c r="U438" s="153">
        <v>0</v>
      </c>
      <c r="V438" s="153">
        <f>U438*H438</f>
        <v>0</v>
      </c>
      <c r="W438" s="153">
        <v>0</v>
      </c>
      <c r="X438" s="154">
        <f>W438*H438</f>
        <v>0</v>
      </c>
      <c r="AR438" s="155" t="s">
        <v>158</v>
      </c>
      <c r="AT438" s="155" t="s">
        <v>220</v>
      </c>
      <c r="AU438" s="155" t="s">
        <v>93</v>
      </c>
      <c r="AY438" s="15" t="s">
        <v>219</v>
      </c>
      <c r="BE438" s="156">
        <f>IF(O438="základní",K438,0)</f>
        <v>0</v>
      </c>
      <c r="BF438" s="156">
        <f>IF(O438="snížená",K438,0)</f>
        <v>0</v>
      </c>
      <c r="BG438" s="156">
        <f>IF(O438="zákl. přenesená",K438,0)</f>
        <v>0</v>
      </c>
      <c r="BH438" s="156">
        <f>IF(O438="sníž. přenesená",K438,0)</f>
        <v>0</v>
      </c>
      <c r="BI438" s="156">
        <f>IF(O438="nulová",K438,0)</f>
        <v>0</v>
      </c>
      <c r="BJ438" s="15" t="s">
        <v>87</v>
      </c>
      <c r="BK438" s="156">
        <f>ROUND(P438*H438,2)</f>
        <v>0</v>
      </c>
      <c r="BL438" s="15" t="s">
        <v>158</v>
      </c>
      <c r="BM438" s="155" t="s">
        <v>4184</v>
      </c>
    </row>
    <row r="439" spans="2:65" s="1" customFormat="1" ht="29.25">
      <c r="B439" s="30"/>
      <c r="D439" s="157" t="s">
        <v>226</v>
      </c>
      <c r="F439" s="158" t="s">
        <v>2204</v>
      </c>
      <c r="I439" s="159"/>
      <c r="J439" s="159"/>
      <c r="M439" s="30"/>
      <c r="N439" s="160"/>
      <c r="X439" s="54"/>
      <c r="AT439" s="15" t="s">
        <v>226</v>
      </c>
      <c r="AU439" s="15" t="s">
        <v>93</v>
      </c>
    </row>
    <row r="440" spans="2:65" s="1" customFormat="1" ht="24.2" customHeight="1">
      <c r="B440" s="30"/>
      <c r="C440" s="178" t="s">
        <v>927</v>
      </c>
      <c r="D440" s="178" t="s">
        <v>460</v>
      </c>
      <c r="E440" s="179" t="s">
        <v>4185</v>
      </c>
      <c r="F440" s="180" t="s">
        <v>4186</v>
      </c>
      <c r="G440" s="181" t="s">
        <v>467</v>
      </c>
      <c r="H440" s="182">
        <v>9</v>
      </c>
      <c r="I440" s="183"/>
      <c r="J440" s="184"/>
      <c r="K440" s="185">
        <f>ROUND(P440*H440,2)</f>
        <v>0</v>
      </c>
      <c r="L440" s="184"/>
      <c r="M440" s="186"/>
      <c r="N440" s="187" t="s">
        <v>1</v>
      </c>
      <c r="O440" s="151" t="s">
        <v>43</v>
      </c>
      <c r="P440" s="152">
        <f>I440+J440</f>
        <v>0</v>
      </c>
      <c r="Q440" s="152">
        <f>ROUND(I440*H440,2)</f>
        <v>0</v>
      </c>
      <c r="R440" s="152">
        <f>ROUND(J440*H440,2)</f>
        <v>0</v>
      </c>
      <c r="T440" s="153">
        <f>S440*H440</f>
        <v>0</v>
      </c>
      <c r="U440" s="153">
        <v>1.8E-3</v>
      </c>
      <c r="V440" s="153">
        <f>U440*H440</f>
        <v>1.6199999999999999E-2</v>
      </c>
      <c r="W440" s="153">
        <v>0</v>
      </c>
      <c r="X440" s="154">
        <f>W440*H440</f>
        <v>0</v>
      </c>
      <c r="AR440" s="155" t="s">
        <v>254</v>
      </c>
      <c r="AT440" s="155" t="s">
        <v>460</v>
      </c>
      <c r="AU440" s="155" t="s">
        <v>93</v>
      </c>
      <c r="AY440" s="15" t="s">
        <v>219</v>
      </c>
      <c r="BE440" s="156">
        <f>IF(O440="základní",K440,0)</f>
        <v>0</v>
      </c>
      <c r="BF440" s="156">
        <f>IF(O440="snížená",K440,0)</f>
        <v>0</v>
      </c>
      <c r="BG440" s="156">
        <f>IF(O440="zákl. přenesená",K440,0)</f>
        <v>0</v>
      </c>
      <c r="BH440" s="156">
        <f>IF(O440="sníž. přenesená",K440,0)</f>
        <v>0</v>
      </c>
      <c r="BI440" s="156">
        <f>IF(O440="nulová",K440,0)</f>
        <v>0</v>
      </c>
      <c r="BJ440" s="15" t="s">
        <v>87</v>
      </c>
      <c r="BK440" s="156">
        <f>ROUND(P440*H440,2)</f>
        <v>0</v>
      </c>
      <c r="BL440" s="15" t="s">
        <v>158</v>
      </c>
      <c r="BM440" s="155" t="s">
        <v>4187</v>
      </c>
    </row>
    <row r="441" spans="2:65" s="1" customFormat="1" ht="19.5">
      <c r="B441" s="30"/>
      <c r="D441" s="157" t="s">
        <v>226</v>
      </c>
      <c r="F441" s="158" t="s">
        <v>4186</v>
      </c>
      <c r="I441" s="159"/>
      <c r="J441" s="159"/>
      <c r="M441" s="30"/>
      <c r="N441" s="160"/>
      <c r="X441" s="54"/>
      <c r="AT441" s="15" t="s">
        <v>226</v>
      </c>
      <c r="AU441" s="15" t="s">
        <v>93</v>
      </c>
    </row>
    <row r="442" spans="2:65" s="1" customFormat="1" ht="24.2" customHeight="1">
      <c r="B442" s="30"/>
      <c r="C442" s="142" t="s">
        <v>933</v>
      </c>
      <c r="D442" s="142" t="s">
        <v>220</v>
      </c>
      <c r="E442" s="143" t="s">
        <v>4188</v>
      </c>
      <c r="F442" s="144" t="s">
        <v>4189</v>
      </c>
      <c r="G442" s="145" t="s">
        <v>467</v>
      </c>
      <c r="H442" s="146">
        <v>9</v>
      </c>
      <c r="I442" s="147"/>
      <c r="J442" s="147"/>
      <c r="K442" s="148">
        <f>ROUND(P442*H442,2)</f>
        <v>0</v>
      </c>
      <c r="L442" s="149"/>
      <c r="M442" s="30"/>
      <c r="N442" s="150" t="s">
        <v>1</v>
      </c>
      <c r="O442" s="151" t="s">
        <v>43</v>
      </c>
      <c r="P442" s="152">
        <f>I442+J442</f>
        <v>0</v>
      </c>
      <c r="Q442" s="152">
        <f>ROUND(I442*H442,2)</f>
        <v>0</v>
      </c>
      <c r="R442" s="152">
        <f>ROUND(J442*H442,2)</f>
        <v>0</v>
      </c>
      <c r="T442" s="153">
        <f>S442*H442</f>
        <v>0</v>
      </c>
      <c r="U442" s="153">
        <v>1.6000000000000001E-4</v>
      </c>
      <c r="V442" s="153">
        <f>U442*H442</f>
        <v>1.4400000000000001E-3</v>
      </c>
      <c r="W442" s="153">
        <v>0</v>
      </c>
      <c r="X442" s="154">
        <f>W442*H442</f>
        <v>0</v>
      </c>
      <c r="AR442" s="155" t="s">
        <v>158</v>
      </c>
      <c r="AT442" s="155" t="s">
        <v>220</v>
      </c>
      <c r="AU442" s="155" t="s">
        <v>93</v>
      </c>
      <c r="AY442" s="15" t="s">
        <v>219</v>
      </c>
      <c r="BE442" s="156">
        <f>IF(O442="základní",K442,0)</f>
        <v>0</v>
      </c>
      <c r="BF442" s="156">
        <f>IF(O442="snížená",K442,0)</f>
        <v>0</v>
      </c>
      <c r="BG442" s="156">
        <f>IF(O442="zákl. přenesená",K442,0)</f>
        <v>0</v>
      </c>
      <c r="BH442" s="156">
        <f>IF(O442="sníž. přenesená",K442,0)</f>
        <v>0</v>
      </c>
      <c r="BI442" s="156">
        <f>IF(O442="nulová",K442,0)</f>
        <v>0</v>
      </c>
      <c r="BJ442" s="15" t="s">
        <v>87</v>
      </c>
      <c r="BK442" s="156">
        <f>ROUND(P442*H442,2)</f>
        <v>0</v>
      </c>
      <c r="BL442" s="15" t="s">
        <v>158</v>
      </c>
      <c r="BM442" s="155" t="s">
        <v>4190</v>
      </c>
    </row>
    <row r="443" spans="2:65" s="1" customFormat="1" ht="19.5">
      <c r="B443" s="30"/>
      <c r="D443" s="157" t="s">
        <v>226</v>
      </c>
      <c r="F443" s="158" t="s">
        <v>4191</v>
      </c>
      <c r="I443" s="159"/>
      <c r="J443" s="159"/>
      <c r="M443" s="30"/>
      <c r="N443" s="160"/>
      <c r="X443" s="54"/>
      <c r="AT443" s="15" t="s">
        <v>226</v>
      </c>
      <c r="AU443" s="15" t="s">
        <v>93</v>
      </c>
    </row>
    <row r="444" spans="2:65" s="1" customFormat="1" ht="24.2" customHeight="1">
      <c r="B444" s="30"/>
      <c r="C444" s="178" t="s">
        <v>941</v>
      </c>
      <c r="D444" s="178" t="s">
        <v>460</v>
      </c>
      <c r="E444" s="179" t="s">
        <v>4192</v>
      </c>
      <c r="F444" s="180" t="s">
        <v>4193</v>
      </c>
      <c r="G444" s="181" t="s">
        <v>467</v>
      </c>
      <c r="H444" s="182">
        <v>9</v>
      </c>
      <c r="I444" s="183"/>
      <c r="J444" s="184"/>
      <c r="K444" s="185">
        <f>ROUND(P444*H444,2)</f>
        <v>0</v>
      </c>
      <c r="L444" s="184"/>
      <c r="M444" s="186"/>
      <c r="N444" s="187" t="s">
        <v>1</v>
      </c>
      <c r="O444" s="151" t="s">
        <v>43</v>
      </c>
      <c r="P444" s="152">
        <f>I444+J444</f>
        <v>0</v>
      </c>
      <c r="Q444" s="152">
        <f>ROUND(I444*H444,2)</f>
        <v>0</v>
      </c>
      <c r="R444" s="152">
        <f>ROUND(J444*H444,2)</f>
        <v>0</v>
      </c>
      <c r="T444" s="153">
        <f>S444*H444</f>
        <v>0</v>
      </c>
      <c r="U444" s="153">
        <v>2.5999999999999999E-3</v>
      </c>
      <c r="V444" s="153">
        <f>U444*H444</f>
        <v>2.3399999999999997E-2</v>
      </c>
      <c r="W444" s="153">
        <v>0</v>
      </c>
      <c r="X444" s="154">
        <f>W444*H444</f>
        <v>0</v>
      </c>
      <c r="AR444" s="155" t="s">
        <v>254</v>
      </c>
      <c r="AT444" s="155" t="s">
        <v>460</v>
      </c>
      <c r="AU444" s="155" t="s">
        <v>93</v>
      </c>
      <c r="AY444" s="15" t="s">
        <v>219</v>
      </c>
      <c r="BE444" s="156">
        <f>IF(O444="základní",K444,0)</f>
        <v>0</v>
      </c>
      <c r="BF444" s="156">
        <f>IF(O444="snížená",K444,0)</f>
        <v>0</v>
      </c>
      <c r="BG444" s="156">
        <f>IF(O444="zákl. přenesená",K444,0)</f>
        <v>0</v>
      </c>
      <c r="BH444" s="156">
        <f>IF(O444="sníž. přenesená",K444,0)</f>
        <v>0</v>
      </c>
      <c r="BI444" s="156">
        <f>IF(O444="nulová",K444,0)</f>
        <v>0</v>
      </c>
      <c r="BJ444" s="15" t="s">
        <v>87</v>
      </c>
      <c r="BK444" s="156">
        <f>ROUND(P444*H444,2)</f>
        <v>0</v>
      </c>
      <c r="BL444" s="15" t="s">
        <v>158</v>
      </c>
      <c r="BM444" s="155" t="s">
        <v>4194</v>
      </c>
    </row>
    <row r="445" spans="2:65" s="1" customFormat="1" ht="11.25">
      <c r="B445" s="30"/>
      <c r="D445" s="157" t="s">
        <v>226</v>
      </c>
      <c r="F445" s="158" t="s">
        <v>4193</v>
      </c>
      <c r="I445" s="159"/>
      <c r="J445" s="159"/>
      <c r="M445" s="30"/>
      <c r="N445" s="160"/>
      <c r="X445" s="54"/>
      <c r="AT445" s="15" t="s">
        <v>226</v>
      </c>
      <c r="AU445" s="15" t="s">
        <v>93</v>
      </c>
    </row>
    <row r="446" spans="2:65" s="1" customFormat="1" ht="16.5" customHeight="1">
      <c r="B446" s="30"/>
      <c r="C446" s="142" t="s">
        <v>946</v>
      </c>
      <c r="D446" s="142" t="s">
        <v>220</v>
      </c>
      <c r="E446" s="143" t="s">
        <v>2259</v>
      </c>
      <c r="F446" s="144" t="s">
        <v>2260</v>
      </c>
      <c r="G446" s="145" t="s">
        <v>467</v>
      </c>
      <c r="H446" s="146">
        <v>12</v>
      </c>
      <c r="I446" s="147"/>
      <c r="J446" s="147"/>
      <c r="K446" s="148">
        <f>ROUND(P446*H446,2)</f>
        <v>0</v>
      </c>
      <c r="L446" s="149"/>
      <c r="M446" s="30"/>
      <c r="N446" s="150" t="s">
        <v>1</v>
      </c>
      <c r="O446" s="151" t="s">
        <v>43</v>
      </c>
      <c r="P446" s="152">
        <f>I446+J446</f>
        <v>0</v>
      </c>
      <c r="Q446" s="152">
        <f>ROUND(I446*H446,2)</f>
        <v>0</v>
      </c>
      <c r="R446" s="152">
        <f>ROUND(J446*H446,2)</f>
        <v>0</v>
      </c>
      <c r="T446" s="153">
        <f>S446*H446</f>
        <v>0</v>
      </c>
      <c r="U446" s="153">
        <v>3.3E-4</v>
      </c>
      <c r="V446" s="153">
        <f>U446*H446</f>
        <v>3.96E-3</v>
      </c>
      <c r="W446" s="153">
        <v>0</v>
      </c>
      <c r="X446" s="154">
        <f>W446*H446</f>
        <v>0</v>
      </c>
      <c r="AR446" s="155" t="s">
        <v>158</v>
      </c>
      <c r="AT446" s="155" t="s">
        <v>220</v>
      </c>
      <c r="AU446" s="155" t="s">
        <v>93</v>
      </c>
      <c r="AY446" s="15" t="s">
        <v>219</v>
      </c>
      <c r="BE446" s="156">
        <f>IF(O446="základní",K446,0)</f>
        <v>0</v>
      </c>
      <c r="BF446" s="156">
        <f>IF(O446="snížená",K446,0)</f>
        <v>0</v>
      </c>
      <c r="BG446" s="156">
        <f>IF(O446="zákl. přenesená",K446,0)</f>
        <v>0</v>
      </c>
      <c r="BH446" s="156">
        <f>IF(O446="sníž. přenesená",K446,0)</f>
        <v>0</v>
      </c>
      <c r="BI446" s="156">
        <f>IF(O446="nulová",K446,0)</f>
        <v>0</v>
      </c>
      <c r="BJ446" s="15" t="s">
        <v>87</v>
      </c>
      <c r="BK446" s="156">
        <f>ROUND(P446*H446,2)</f>
        <v>0</v>
      </c>
      <c r="BL446" s="15" t="s">
        <v>158</v>
      </c>
      <c r="BM446" s="155" t="s">
        <v>4195</v>
      </c>
    </row>
    <row r="447" spans="2:65" s="1" customFormat="1" ht="11.25">
      <c r="B447" s="30"/>
      <c r="D447" s="157" t="s">
        <v>226</v>
      </c>
      <c r="F447" s="158" t="s">
        <v>2262</v>
      </c>
      <c r="I447" s="159"/>
      <c r="J447" s="159"/>
      <c r="M447" s="30"/>
      <c r="N447" s="160"/>
      <c r="X447" s="54"/>
      <c r="AT447" s="15" t="s">
        <v>226</v>
      </c>
      <c r="AU447" s="15" t="s">
        <v>93</v>
      </c>
    </row>
    <row r="448" spans="2:65" s="12" customFormat="1" ht="11.25">
      <c r="B448" s="161"/>
      <c r="D448" s="157" t="s">
        <v>303</v>
      </c>
      <c r="E448" s="162" t="s">
        <v>1</v>
      </c>
      <c r="F448" s="163" t="s">
        <v>4196</v>
      </c>
      <c r="H448" s="164">
        <v>12</v>
      </c>
      <c r="I448" s="165"/>
      <c r="J448" s="165"/>
      <c r="M448" s="161"/>
      <c r="N448" s="166"/>
      <c r="X448" s="167"/>
      <c r="AT448" s="162" t="s">
        <v>303</v>
      </c>
      <c r="AU448" s="162" t="s">
        <v>93</v>
      </c>
      <c r="AV448" s="12" t="s">
        <v>93</v>
      </c>
      <c r="AW448" s="12" t="s">
        <v>5</v>
      </c>
      <c r="AX448" s="12" t="s">
        <v>87</v>
      </c>
      <c r="AY448" s="162" t="s">
        <v>219</v>
      </c>
    </row>
    <row r="449" spans="2:65" s="11" customFormat="1" ht="20.85" customHeight="1">
      <c r="B449" s="129"/>
      <c r="D449" s="130" t="s">
        <v>79</v>
      </c>
      <c r="E449" s="140" t="s">
        <v>871</v>
      </c>
      <c r="F449" s="140" t="s">
        <v>904</v>
      </c>
      <c r="I449" s="132"/>
      <c r="J449" s="132"/>
      <c r="K449" s="141">
        <f>BK449</f>
        <v>0</v>
      </c>
      <c r="M449" s="129"/>
      <c r="N449" s="134"/>
      <c r="Q449" s="135">
        <f>SUM(Q450:Q471)</f>
        <v>0</v>
      </c>
      <c r="R449" s="135">
        <f>SUM(R450:R471)</f>
        <v>0</v>
      </c>
      <c r="T449" s="136">
        <f>SUM(T450:T471)</f>
        <v>0</v>
      </c>
      <c r="V449" s="136">
        <f>SUM(V450:V471)</f>
        <v>0</v>
      </c>
      <c r="X449" s="137">
        <f>SUM(X450:X471)</f>
        <v>0</v>
      </c>
      <c r="AR449" s="130" t="s">
        <v>87</v>
      </c>
      <c r="AT449" s="138" t="s">
        <v>79</v>
      </c>
      <c r="AU449" s="138" t="s">
        <v>93</v>
      </c>
      <c r="AY449" s="130" t="s">
        <v>219</v>
      </c>
      <c r="BK449" s="139">
        <f>SUM(BK450:BK471)</f>
        <v>0</v>
      </c>
    </row>
    <row r="450" spans="2:65" s="1" customFormat="1" ht="24.2" customHeight="1">
      <c r="B450" s="30"/>
      <c r="C450" s="142" t="s">
        <v>951</v>
      </c>
      <c r="D450" s="142" t="s">
        <v>220</v>
      </c>
      <c r="E450" s="143" t="s">
        <v>911</v>
      </c>
      <c r="F450" s="144" t="s">
        <v>912</v>
      </c>
      <c r="G450" s="145" t="s">
        <v>565</v>
      </c>
      <c r="H450" s="146">
        <v>62.59</v>
      </c>
      <c r="I450" s="147"/>
      <c r="J450" s="147"/>
      <c r="K450" s="148">
        <f>ROUND(P450*H450,2)</f>
        <v>0</v>
      </c>
      <c r="L450" s="149"/>
      <c r="M450" s="30"/>
      <c r="N450" s="150" t="s">
        <v>1</v>
      </c>
      <c r="O450" s="151" t="s">
        <v>43</v>
      </c>
      <c r="P450" s="152">
        <f>I450+J450</f>
        <v>0</v>
      </c>
      <c r="Q450" s="152">
        <f>ROUND(I450*H450,2)</f>
        <v>0</v>
      </c>
      <c r="R450" s="152">
        <f>ROUND(J450*H450,2)</f>
        <v>0</v>
      </c>
      <c r="T450" s="153">
        <f>S450*H450</f>
        <v>0</v>
      </c>
      <c r="U450" s="153">
        <v>0</v>
      </c>
      <c r="V450" s="153">
        <f>U450*H450</f>
        <v>0</v>
      </c>
      <c r="W450" s="153">
        <v>0</v>
      </c>
      <c r="X450" s="154">
        <f>W450*H450</f>
        <v>0</v>
      </c>
      <c r="AR450" s="155" t="s">
        <v>158</v>
      </c>
      <c r="AT450" s="155" t="s">
        <v>220</v>
      </c>
      <c r="AU450" s="155" t="s">
        <v>150</v>
      </c>
      <c r="AY450" s="15" t="s">
        <v>219</v>
      </c>
      <c r="BE450" s="156">
        <f>IF(O450="základní",K450,0)</f>
        <v>0</v>
      </c>
      <c r="BF450" s="156">
        <f>IF(O450="snížená",K450,0)</f>
        <v>0</v>
      </c>
      <c r="BG450" s="156">
        <f>IF(O450="zákl. přenesená",K450,0)</f>
        <v>0</v>
      </c>
      <c r="BH450" s="156">
        <f>IF(O450="sníž. přenesená",K450,0)</f>
        <v>0</v>
      </c>
      <c r="BI450" s="156">
        <f>IF(O450="nulová",K450,0)</f>
        <v>0</v>
      </c>
      <c r="BJ450" s="15" t="s">
        <v>87</v>
      </c>
      <c r="BK450" s="156">
        <f>ROUND(P450*H450,2)</f>
        <v>0</v>
      </c>
      <c r="BL450" s="15" t="s">
        <v>158</v>
      </c>
      <c r="BM450" s="155" t="s">
        <v>4197</v>
      </c>
    </row>
    <row r="451" spans="2:65" s="1" customFormat="1" ht="19.5">
      <c r="B451" s="30"/>
      <c r="D451" s="157" t="s">
        <v>226</v>
      </c>
      <c r="F451" s="158" t="s">
        <v>914</v>
      </c>
      <c r="I451" s="159"/>
      <c r="J451" s="159"/>
      <c r="M451" s="30"/>
      <c r="N451" s="160"/>
      <c r="X451" s="54"/>
      <c r="AT451" s="15" t="s">
        <v>226</v>
      </c>
      <c r="AU451" s="15" t="s">
        <v>150</v>
      </c>
    </row>
    <row r="452" spans="2:65" s="12" customFormat="1" ht="11.25">
      <c r="B452" s="161"/>
      <c r="D452" s="157" t="s">
        <v>303</v>
      </c>
      <c r="E452" s="162" t="s">
        <v>1</v>
      </c>
      <c r="F452" s="163" t="s">
        <v>4198</v>
      </c>
      <c r="H452" s="164">
        <v>1.47</v>
      </c>
      <c r="I452" s="165"/>
      <c r="J452" s="165"/>
      <c r="M452" s="161"/>
      <c r="N452" s="166"/>
      <c r="X452" s="167"/>
      <c r="AT452" s="162" t="s">
        <v>303</v>
      </c>
      <c r="AU452" s="162" t="s">
        <v>150</v>
      </c>
      <c r="AV452" s="12" t="s">
        <v>93</v>
      </c>
      <c r="AW452" s="12" t="s">
        <v>5</v>
      </c>
      <c r="AX452" s="12" t="s">
        <v>80</v>
      </c>
      <c r="AY452" s="162" t="s">
        <v>219</v>
      </c>
    </row>
    <row r="453" spans="2:65" s="12" customFormat="1" ht="11.25">
      <c r="B453" s="161"/>
      <c r="D453" s="157" t="s">
        <v>303</v>
      </c>
      <c r="E453" s="162" t="s">
        <v>1</v>
      </c>
      <c r="F453" s="163" t="s">
        <v>4199</v>
      </c>
      <c r="H453" s="164">
        <v>61.12</v>
      </c>
      <c r="I453" s="165"/>
      <c r="J453" s="165"/>
      <c r="M453" s="161"/>
      <c r="N453" s="166"/>
      <c r="X453" s="167"/>
      <c r="AT453" s="162" t="s">
        <v>303</v>
      </c>
      <c r="AU453" s="162" t="s">
        <v>150</v>
      </c>
      <c r="AV453" s="12" t="s">
        <v>93</v>
      </c>
      <c r="AW453" s="12" t="s">
        <v>5</v>
      </c>
      <c r="AX453" s="12" t="s">
        <v>80</v>
      </c>
      <c r="AY453" s="162" t="s">
        <v>219</v>
      </c>
    </row>
    <row r="454" spans="2:65" s="13" customFormat="1" ht="11.25">
      <c r="B454" s="171"/>
      <c r="D454" s="157" t="s">
        <v>303</v>
      </c>
      <c r="E454" s="172" t="s">
        <v>1</v>
      </c>
      <c r="F454" s="173" t="s">
        <v>362</v>
      </c>
      <c r="H454" s="174">
        <v>62.589999999999996</v>
      </c>
      <c r="I454" s="175"/>
      <c r="J454" s="175"/>
      <c r="M454" s="171"/>
      <c r="N454" s="176"/>
      <c r="X454" s="177"/>
      <c r="AT454" s="172" t="s">
        <v>303</v>
      </c>
      <c r="AU454" s="172" t="s">
        <v>150</v>
      </c>
      <c r="AV454" s="13" t="s">
        <v>158</v>
      </c>
      <c r="AW454" s="13" t="s">
        <v>4</v>
      </c>
      <c r="AX454" s="13" t="s">
        <v>87</v>
      </c>
      <c r="AY454" s="172" t="s">
        <v>219</v>
      </c>
    </row>
    <row r="455" spans="2:65" s="1" customFormat="1" ht="24.2" customHeight="1">
      <c r="B455" s="30"/>
      <c r="C455" s="142" t="s">
        <v>961</v>
      </c>
      <c r="D455" s="142" t="s">
        <v>220</v>
      </c>
      <c r="E455" s="143" t="s">
        <v>918</v>
      </c>
      <c r="F455" s="144" t="s">
        <v>919</v>
      </c>
      <c r="G455" s="145" t="s">
        <v>565</v>
      </c>
      <c r="H455" s="146">
        <v>500.72</v>
      </c>
      <c r="I455" s="147"/>
      <c r="J455" s="147"/>
      <c r="K455" s="148">
        <f>ROUND(P455*H455,2)</f>
        <v>0</v>
      </c>
      <c r="L455" s="149"/>
      <c r="M455" s="30"/>
      <c r="N455" s="150" t="s">
        <v>1</v>
      </c>
      <c r="O455" s="151" t="s">
        <v>43</v>
      </c>
      <c r="P455" s="152">
        <f>I455+J455</f>
        <v>0</v>
      </c>
      <c r="Q455" s="152">
        <f>ROUND(I455*H455,2)</f>
        <v>0</v>
      </c>
      <c r="R455" s="152">
        <f>ROUND(J455*H455,2)</f>
        <v>0</v>
      </c>
      <c r="T455" s="153">
        <f>S455*H455</f>
        <v>0</v>
      </c>
      <c r="U455" s="153">
        <v>0</v>
      </c>
      <c r="V455" s="153">
        <f>U455*H455</f>
        <v>0</v>
      </c>
      <c r="W455" s="153">
        <v>0</v>
      </c>
      <c r="X455" s="154">
        <f>W455*H455</f>
        <v>0</v>
      </c>
      <c r="AR455" s="155" t="s">
        <v>158</v>
      </c>
      <c r="AT455" s="155" t="s">
        <v>220</v>
      </c>
      <c r="AU455" s="155" t="s">
        <v>150</v>
      </c>
      <c r="AY455" s="15" t="s">
        <v>219</v>
      </c>
      <c r="BE455" s="156">
        <f>IF(O455="základní",K455,0)</f>
        <v>0</v>
      </c>
      <c r="BF455" s="156">
        <f>IF(O455="snížená",K455,0)</f>
        <v>0</v>
      </c>
      <c r="BG455" s="156">
        <f>IF(O455="zákl. přenesená",K455,0)</f>
        <v>0</v>
      </c>
      <c r="BH455" s="156">
        <f>IF(O455="sníž. přenesená",K455,0)</f>
        <v>0</v>
      </c>
      <c r="BI455" s="156">
        <f>IF(O455="nulová",K455,0)</f>
        <v>0</v>
      </c>
      <c r="BJ455" s="15" t="s">
        <v>87</v>
      </c>
      <c r="BK455" s="156">
        <f>ROUND(P455*H455,2)</f>
        <v>0</v>
      </c>
      <c r="BL455" s="15" t="s">
        <v>158</v>
      </c>
      <c r="BM455" s="155" t="s">
        <v>4200</v>
      </c>
    </row>
    <row r="456" spans="2:65" s="1" customFormat="1" ht="19.5">
      <c r="B456" s="30"/>
      <c r="D456" s="157" t="s">
        <v>226</v>
      </c>
      <c r="F456" s="158" t="s">
        <v>919</v>
      </c>
      <c r="I456" s="159"/>
      <c r="J456" s="159"/>
      <c r="M456" s="30"/>
      <c r="N456" s="160"/>
      <c r="X456" s="54"/>
      <c r="AT456" s="15" t="s">
        <v>226</v>
      </c>
      <c r="AU456" s="15" t="s">
        <v>150</v>
      </c>
    </row>
    <row r="457" spans="2:65" s="12" customFormat="1" ht="11.25">
      <c r="B457" s="161"/>
      <c r="D457" s="157" t="s">
        <v>303</v>
      </c>
      <c r="E457" s="162" t="s">
        <v>1</v>
      </c>
      <c r="F457" s="163" t="s">
        <v>4201</v>
      </c>
      <c r="H457" s="164">
        <v>500.72</v>
      </c>
      <c r="I457" s="165"/>
      <c r="J457" s="165"/>
      <c r="M457" s="161"/>
      <c r="N457" s="166"/>
      <c r="X457" s="167"/>
      <c r="AT457" s="162" t="s">
        <v>303</v>
      </c>
      <c r="AU457" s="162" t="s">
        <v>150</v>
      </c>
      <c r="AV457" s="12" t="s">
        <v>93</v>
      </c>
      <c r="AW457" s="12" t="s">
        <v>5</v>
      </c>
      <c r="AX457" s="12" t="s">
        <v>80</v>
      </c>
      <c r="AY457" s="162" t="s">
        <v>219</v>
      </c>
    </row>
    <row r="458" spans="2:65" s="13" customFormat="1" ht="11.25">
      <c r="B458" s="171"/>
      <c r="D458" s="157" t="s">
        <v>303</v>
      </c>
      <c r="E458" s="172" t="s">
        <v>1</v>
      </c>
      <c r="F458" s="173" t="s">
        <v>362</v>
      </c>
      <c r="H458" s="174">
        <v>500.72</v>
      </c>
      <c r="I458" s="175"/>
      <c r="J458" s="175"/>
      <c r="M458" s="171"/>
      <c r="N458" s="176"/>
      <c r="X458" s="177"/>
      <c r="AT458" s="172" t="s">
        <v>303</v>
      </c>
      <c r="AU458" s="172" t="s">
        <v>150</v>
      </c>
      <c r="AV458" s="13" t="s">
        <v>158</v>
      </c>
      <c r="AW458" s="13" t="s">
        <v>4</v>
      </c>
      <c r="AX458" s="13" t="s">
        <v>87</v>
      </c>
      <c r="AY458" s="172" t="s">
        <v>219</v>
      </c>
    </row>
    <row r="459" spans="2:65" s="1" customFormat="1" ht="24.2" customHeight="1">
      <c r="B459" s="30"/>
      <c r="C459" s="142" t="s">
        <v>968</v>
      </c>
      <c r="D459" s="142" t="s">
        <v>220</v>
      </c>
      <c r="E459" s="143" t="s">
        <v>923</v>
      </c>
      <c r="F459" s="144" t="s">
        <v>924</v>
      </c>
      <c r="G459" s="145" t="s">
        <v>565</v>
      </c>
      <c r="H459" s="146">
        <v>62.59</v>
      </c>
      <c r="I459" s="147"/>
      <c r="J459" s="147"/>
      <c r="K459" s="148">
        <f>ROUND(P459*H459,2)</f>
        <v>0</v>
      </c>
      <c r="L459" s="149"/>
      <c r="M459" s="30"/>
      <c r="N459" s="150" t="s">
        <v>1</v>
      </c>
      <c r="O459" s="151" t="s">
        <v>43</v>
      </c>
      <c r="P459" s="152">
        <f>I459+J459</f>
        <v>0</v>
      </c>
      <c r="Q459" s="152">
        <f>ROUND(I459*H459,2)</f>
        <v>0</v>
      </c>
      <c r="R459" s="152">
        <f>ROUND(J459*H459,2)</f>
        <v>0</v>
      </c>
      <c r="T459" s="153">
        <f>S459*H459</f>
        <v>0</v>
      </c>
      <c r="U459" s="153">
        <v>0</v>
      </c>
      <c r="V459" s="153">
        <f>U459*H459</f>
        <v>0</v>
      </c>
      <c r="W459" s="153">
        <v>0</v>
      </c>
      <c r="X459" s="154">
        <f>W459*H459</f>
        <v>0</v>
      </c>
      <c r="AR459" s="155" t="s">
        <v>158</v>
      </c>
      <c r="AT459" s="155" t="s">
        <v>220</v>
      </c>
      <c r="AU459" s="155" t="s">
        <v>150</v>
      </c>
      <c r="AY459" s="15" t="s">
        <v>219</v>
      </c>
      <c r="BE459" s="156">
        <f>IF(O459="základní",K459,0)</f>
        <v>0</v>
      </c>
      <c r="BF459" s="156">
        <f>IF(O459="snížená",K459,0)</f>
        <v>0</v>
      </c>
      <c r="BG459" s="156">
        <f>IF(O459="zákl. přenesená",K459,0)</f>
        <v>0</v>
      </c>
      <c r="BH459" s="156">
        <f>IF(O459="sníž. přenesená",K459,0)</f>
        <v>0</v>
      </c>
      <c r="BI459" s="156">
        <f>IF(O459="nulová",K459,0)</f>
        <v>0</v>
      </c>
      <c r="BJ459" s="15" t="s">
        <v>87</v>
      </c>
      <c r="BK459" s="156">
        <f>ROUND(P459*H459,2)</f>
        <v>0</v>
      </c>
      <c r="BL459" s="15" t="s">
        <v>158</v>
      </c>
      <c r="BM459" s="155" t="s">
        <v>4202</v>
      </c>
    </row>
    <row r="460" spans="2:65" s="1" customFormat="1" ht="19.5">
      <c r="B460" s="30"/>
      <c r="D460" s="157" t="s">
        <v>226</v>
      </c>
      <c r="F460" s="158" t="s">
        <v>926</v>
      </c>
      <c r="I460" s="159"/>
      <c r="J460" s="159"/>
      <c r="M460" s="30"/>
      <c r="N460" s="160"/>
      <c r="X460" s="54"/>
      <c r="AT460" s="15" t="s">
        <v>226</v>
      </c>
      <c r="AU460" s="15" t="s">
        <v>150</v>
      </c>
    </row>
    <row r="461" spans="2:65" s="12" customFormat="1" ht="11.25">
      <c r="B461" s="161"/>
      <c r="D461" s="157" t="s">
        <v>303</v>
      </c>
      <c r="E461" s="162" t="s">
        <v>1</v>
      </c>
      <c r="F461" s="163" t="s">
        <v>4198</v>
      </c>
      <c r="H461" s="164">
        <v>1.47</v>
      </c>
      <c r="I461" s="165"/>
      <c r="J461" s="165"/>
      <c r="M461" s="161"/>
      <c r="N461" s="166"/>
      <c r="X461" s="167"/>
      <c r="AT461" s="162" t="s">
        <v>303</v>
      </c>
      <c r="AU461" s="162" t="s">
        <v>150</v>
      </c>
      <c r="AV461" s="12" t="s">
        <v>93</v>
      </c>
      <c r="AW461" s="12" t="s">
        <v>5</v>
      </c>
      <c r="AX461" s="12" t="s">
        <v>80</v>
      </c>
      <c r="AY461" s="162" t="s">
        <v>219</v>
      </c>
    </row>
    <row r="462" spans="2:65" s="12" customFormat="1" ht="11.25">
      <c r="B462" s="161"/>
      <c r="D462" s="157" t="s">
        <v>303</v>
      </c>
      <c r="E462" s="162" t="s">
        <v>1</v>
      </c>
      <c r="F462" s="163" t="s">
        <v>4199</v>
      </c>
      <c r="H462" s="164">
        <v>61.12</v>
      </c>
      <c r="I462" s="165"/>
      <c r="J462" s="165"/>
      <c r="M462" s="161"/>
      <c r="N462" s="166"/>
      <c r="X462" s="167"/>
      <c r="AT462" s="162" t="s">
        <v>303</v>
      </c>
      <c r="AU462" s="162" t="s">
        <v>150</v>
      </c>
      <c r="AV462" s="12" t="s">
        <v>93</v>
      </c>
      <c r="AW462" s="12" t="s">
        <v>5</v>
      </c>
      <c r="AX462" s="12" t="s">
        <v>80</v>
      </c>
      <c r="AY462" s="162" t="s">
        <v>219</v>
      </c>
    </row>
    <row r="463" spans="2:65" s="13" customFormat="1" ht="11.25">
      <c r="B463" s="171"/>
      <c r="D463" s="157" t="s">
        <v>303</v>
      </c>
      <c r="E463" s="172" t="s">
        <v>1</v>
      </c>
      <c r="F463" s="173" t="s">
        <v>362</v>
      </c>
      <c r="H463" s="174">
        <v>62.589999999999996</v>
      </c>
      <c r="I463" s="175"/>
      <c r="J463" s="175"/>
      <c r="M463" s="171"/>
      <c r="N463" s="176"/>
      <c r="X463" s="177"/>
      <c r="AT463" s="172" t="s">
        <v>303</v>
      </c>
      <c r="AU463" s="172" t="s">
        <v>150</v>
      </c>
      <c r="AV463" s="13" t="s">
        <v>158</v>
      </c>
      <c r="AW463" s="13" t="s">
        <v>4</v>
      </c>
      <c r="AX463" s="13" t="s">
        <v>87</v>
      </c>
      <c r="AY463" s="172" t="s">
        <v>219</v>
      </c>
    </row>
    <row r="464" spans="2:65" s="1" customFormat="1" ht="33" customHeight="1">
      <c r="B464" s="30"/>
      <c r="C464" s="142" t="s">
        <v>3013</v>
      </c>
      <c r="D464" s="142" t="s">
        <v>220</v>
      </c>
      <c r="E464" s="143" t="s">
        <v>928</v>
      </c>
      <c r="F464" s="144" t="s">
        <v>929</v>
      </c>
      <c r="G464" s="145" t="s">
        <v>565</v>
      </c>
      <c r="H464" s="146">
        <v>123.71</v>
      </c>
      <c r="I464" s="147"/>
      <c r="J464" s="147"/>
      <c r="K464" s="148">
        <f>ROUND(P464*H464,2)</f>
        <v>0</v>
      </c>
      <c r="L464" s="149"/>
      <c r="M464" s="30"/>
      <c r="N464" s="150" t="s">
        <v>1</v>
      </c>
      <c r="O464" s="151" t="s">
        <v>43</v>
      </c>
      <c r="P464" s="152">
        <f>I464+J464</f>
        <v>0</v>
      </c>
      <c r="Q464" s="152">
        <f>ROUND(I464*H464,2)</f>
        <v>0</v>
      </c>
      <c r="R464" s="152">
        <f>ROUND(J464*H464,2)</f>
        <v>0</v>
      </c>
      <c r="T464" s="153">
        <f>S464*H464</f>
        <v>0</v>
      </c>
      <c r="U464" s="153">
        <v>0</v>
      </c>
      <c r="V464" s="153">
        <f>U464*H464</f>
        <v>0</v>
      </c>
      <c r="W464" s="153">
        <v>0</v>
      </c>
      <c r="X464" s="154">
        <f>W464*H464</f>
        <v>0</v>
      </c>
      <c r="AR464" s="155" t="s">
        <v>158</v>
      </c>
      <c r="AT464" s="155" t="s">
        <v>220</v>
      </c>
      <c r="AU464" s="155" t="s">
        <v>150</v>
      </c>
      <c r="AY464" s="15" t="s">
        <v>219</v>
      </c>
      <c r="BE464" s="156">
        <f>IF(O464="základní",K464,0)</f>
        <v>0</v>
      </c>
      <c r="BF464" s="156">
        <f>IF(O464="snížená",K464,0)</f>
        <v>0</v>
      </c>
      <c r="BG464" s="156">
        <f>IF(O464="zákl. přenesená",K464,0)</f>
        <v>0</v>
      </c>
      <c r="BH464" s="156">
        <f>IF(O464="sníž. přenesená",K464,0)</f>
        <v>0</v>
      </c>
      <c r="BI464" s="156">
        <f>IF(O464="nulová",K464,0)</f>
        <v>0</v>
      </c>
      <c r="BJ464" s="15" t="s">
        <v>87</v>
      </c>
      <c r="BK464" s="156">
        <f>ROUND(P464*H464,2)</f>
        <v>0</v>
      </c>
      <c r="BL464" s="15" t="s">
        <v>158</v>
      </c>
      <c r="BM464" s="155" t="s">
        <v>4203</v>
      </c>
    </row>
    <row r="465" spans="2:65" s="1" customFormat="1" ht="29.25">
      <c r="B465" s="30"/>
      <c r="D465" s="157" t="s">
        <v>226</v>
      </c>
      <c r="F465" s="158" t="s">
        <v>931</v>
      </c>
      <c r="I465" s="159"/>
      <c r="J465" s="159"/>
      <c r="M465" s="30"/>
      <c r="N465" s="160"/>
      <c r="X465" s="54"/>
      <c r="AT465" s="15" t="s">
        <v>226</v>
      </c>
      <c r="AU465" s="15" t="s">
        <v>150</v>
      </c>
    </row>
    <row r="466" spans="2:65" s="12" customFormat="1" ht="11.25">
      <c r="B466" s="161"/>
      <c r="D466" s="157" t="s">
        <v>303</v>
      </c>
      <c r="E466" s="162" t="s">
        <v>1</v>
      </c>
      <c r="F466" s="163" t="s">
        <v>4198</v>
      </c>
      <c r="H466" s="164">
        <v>1.47</v>
      </c>
      <c r="I466" s="165"/>
      <c r="J466" s="165"/>
      <c r="M466" s="161"/>
      <c r="N466" s="166"/>
      <c r="X466" s="167"/>
      <c r="AT466" s="162" t="s">
        <v>303</v>
      </c>
      <c r="AU466" s="162" t="s">
        <v>150</v>
      </c>
      <c r="AV466" s="12" t="s">
        <v>93</v>
      </c>
      <c r="AW466" s="12" t="s">
        <v>5</v>
      </c>
      <c r="AX466" s="12" t="s">
        <v>80</v>
      </c>
      <c r="AY466" s="162" t="s">
        <v>219</v>
      </c>
    </row>
    <row r="467" spans="2:65" s="12" customFormat="1" ht="11.25">
      <c r="B467" s="161"/>
      <c r="D467" s="157" t="s">
        <v>303</v>
      </c>
      <c r="E467" s="162" t="s">
        <v>1</v>
      </c>
      <c r="F467" s="163" t="s">
        <v>4204</v>
      </c>
      <c r="H467" s="164">
        <v>122.24</v>
      </c>
      <c r="I467" s="165"/>
      <c r="J467" s="165"/>
      <c r="M467" s="161"/>
      <c r="N467" s="166"/>
      <c r="X467" s="167"/>
      <c r="AT467" s="162" t="s">
        <v>303</v>
      </c>
      <c r="AU467" s="162" t="s">
        <v>150</v>
      </c>
      <c r="AV467" s="12" t="s">
        <v>93</v>
      </c>
      <c r="AW467" s="12" t="s">
        <v>5</v>
      </c>
      <c r="AX467" s="12" t="s">
        <v>80</v>
      </c>
      <c r="AY467" s="162" t="s">
        <v>219</v>
      </c>
    </row>
    <row r="468" spans="2:65" s="13" customFormat="1" ht="11.25">
      <c r="B468" s="171"/>
      <c r="D468" s="157" t="s">
        <v>303</v>
      </c>
      <c r="E468" s="172" t="s">
        <v>1</v>
      </c>
      <c r="F468" s="173" t="s">
        <v>362</v>
      </c>
      <c r="H468" s="174">
        <v>123.71</v>
      </c>
      <c r="I468" s="175"/>
      <c r="J468" s="175"/>
      <c r="M468" s="171"/>
      <c r="N468" s="176"/>
      <c r="X468" s="177"/>
      <c r="AT468" s="172" t="s">
        <v>303</v>
      </c>
      <c r="AU468" s="172" t="s">
        <v>150</v>
      </c>
      <c r="AV468" s="13" t="s">
        <v>158</v>
      </c>
      <c r="AW468" s="13" t="s">
        <v>4</v>
      </c>
      <c r="AX468" s="13" t="s">
        <v>87</v>
      </c>
      <c r="AY468" s="172" t="s">
        <v>219</v>
      </c>
    </row>
    <row r="469" spans="2:65" s="1" customFormat="1" ht="24.2" customHeight="1">
      <c r="B469" s="30"/>
      <c r="C469" s="142" t="s">
        <v>3015</v>
      </c>
      <c r="D469" s="142" t="s">
        <v>220</v>
      </c>
      <c r="E469" s="143" t="s">
        <v>1806</v>
      </c>
      <c r="F469" s="144" t="s">
        <v>1807</v>
      </c>
      <c r="G469" s="145" t="s">
        <v>565</v>
      </c>
      <c r="H469" s="146">
        <v>6</v>
      </c>
      <c r="I469" s="147"/>
      <c r="J469" s="147"/>
      <c r="K469" s="148">
        <f>ROUND(P469*H469,2)</f>
        <v>0</v>
      </c>
      <c r="L469" s="149"/>
      <c r="M469" s="30"/>
      <c r="N469" s="150" t="s">
        <v>1</v>
      </c>
      <c r="O469" s="151" t="s">
        <v>43</v>
      </c>
      <c r="P469" s="152">
        <f>I469+J469</f>
        <v>0</v>
      </c>
      <c r="Q469" s="152">
        <f>ROUND(I469*H469,2)</f>
        <v>0</v>
      </c>
      <c r="R469" s="152">
        <f>ROUND(J469*H469,2)</f>
        <v>0</v>
      </c>
      <c r="T469" s="153">
        <f>S469*H469</f>
        <v>0</v>
      </c>
      <c r="U469" s="153">
        <v>0</v>
      </c>
      <c r="V469" s="153">
        <f>U469*H469</f>
        <v>0</v>
      </c>
      <c r="W469" s="153">
        <v>0</v>
      </c>
      <c r="X469" s="154">
        <f>W469*H469</f>
        <v>0</v>
      </c>
      <c r="AR469" s="155" t="s">
        <v>158</v>
      </c>
      <c r="AT469" s="155" t="s">
        <v>220</v>
      </c>
      <c r="AU469" s="155" t="s">
        <v>150</v>
      </c>
      <c r="AY469" s="15" t="s">
        <v>219</v>
      </c>
      <c r="BE469" s="156">
        <f>IF(O469="základní",K469,0)</f>
        <v>0</v>
      </c>
      <c r="BF469" s="156">
        <f>IF(O469="snížená",K469,0)</f>
        <v>0</v>
      </c>
      <c r="BG469" s="156">
        <f>IF(O469="zákl. přenesená",K469,0)</f>
        <v>0</v>
      </c>
      <c r="BH469" s="156">
        <f>IF(O469="sníž. přenesená",K469,0)</f>
        <v>0</v>
      </c>
      <c r="BI469" s="156">
        <f>IF(O469="nulová",K469,0)</f>
        <v>0</v>
      </c>
      <c r="BJ469" s="15" t="s">
        <v>87</v>
      </c>
      <c r="BK469" s="156">
        <f>ROUND(P469*H469,2)</f>
        <v>0</v>
      </c>
      <c r="BL469" s="15" t="s">
        <v>158</v>
      </c>
      <c r="BM469" s="155" t="s">
        <v>4205</v>
      </c>
    </row>
    <row r="470" spans="2:65" s="1" customFormat="1" ht="29.25">
      <c r="B470" s="30"/>
      <c r="D470" s="157" t="s">
        <v>226</v>
      </c>
      <c r="F470" s="158" t="s">
        <v>1809</v>
      </c>
      <c r="I470" s="159"/>
      <c r="J470" s="159"/>
      <c r="M470" s="30"/>
      <c r="N470" s="160"/>
      <c r="X470" s="54"/>
      <c r="AT470" s="15" t="s">
        <v>226</v>
      </c>
      <c r="AU470" s="15" t="s">
        <v>150</v>
      </c>
    </row>
    <row r="471" spans="2:65" s="12" customFormat="1" ht="11.25">
      <c r="B471" s="161"/>
      <c r="D471" s="157" t="s">
        <v>303</v>
      </c>
      <c r="E471" s="162" t="s">
        <v>1</v>
      </c>
      <c r="F471" s="163" t="s">
        <v>244</v>
      </c>
      <c r="H471" s="164">
        <v>6</v>
      </c>
      <c r="I471" s="165"/>
      <c r="J471" s="165"/>
      <c r="M471" s="161"/>
      <c r="N471" s="166"/>
      <c r="X471" s="167"/>
      <c r="AT471" s="162" t="s">
        <v>303</v>
      </c>
      <c r="AU471" s="162" t="s">
        <v>150</v>
      </c>
      <c r="AV471" s="12" t="s">
        <v>93</v>
      </c>
      <c r="AW471" s="12" t="s">
        <v>5</v>
      </c>
      <c r="AX471" s="12" t="s">
        <v>87</v>
      </c>
      <c r="AY471" s="162" t="s">
        <v>219</v>
      </c>
    </row>
    <row r="472" spans="2:65" s="11" customFormat="1" ht="22.9" customHeight="1">
      <c r="B472" s="129"/>
      <c r="D472" s="130" t="s">
        <v>79</v>
      </c>
      <c r="E472" s="140" t="s">
        <v>939</v>
      </c>
      <c r="F472" s="140" t="s">
        <v>940</v>
      </c>
      <c r="I472" s="132"/>
      <c r="J472" s="132"/>
      <c r="K472" s="141">
        <f>BK472</f>
        <v>0</v>
      </c>
      <c r="M472" s="129"/>
      <c r="N472" s="134"/>
      <c r="Q472" s="135">
        <f>SUM(Q473:Q478)</f>
        <v>0</v>
      </c>
      <c r="R472" s="135">
        <f>SUM(R473:R478)</f>
        <v>0</v>
      </c>
      <c r="T472" s="136">
        <f>SUM(T473:T478)</f>
        <v>0</v>
      </c>
      <c r="V472" s="136">
        <f>SUM(V473:V478)</f>
        <v>0</v>
      </c>
      <c r="X472" s="137">
        <f>SUM(X473:X478)</f>
        <v>0</v>
      </c>
      <c r="AR472" s="130" t="s">
        <v>87</v>
      </c>
      <c r="AT472" s="138" t="s">
        <v>79</v>
      </c>
      <c r="AU472" s="138" t="s">
        <v>87</v>
      </c>
      <c r="AY472" s="130" t="s">
        <v>219</v>
      </c>
      <c r="BK472" s="139">
        <f>SUM(BK473:BK478)</f>
        <v>0</v>
      </c>
    </row>
    <row r="473" spans="2:65" s="1" customFormat="1" ht="33" customHeight="1">
      <c r="B473" s="30"/>
      <c r="C473" s="142" t="s">
        <v>3018</v>
      </c>
      <c r="D473" s="142" t="s">
        <v>220</v>
      </c>
      <c r="E473" s="143" t="s">
        <v>942</v>
      </c>
      <c r="F473" s="144" t="s">
        <v>943</v>
      </c>
      <c r="G473" s="145" t="s">
        <v>565</v>
      </c>
      <c r="H473" s="146">
        <v>1.47</v>
      </c>
      <c r="I473" s="147"/>
      <c r="J473" s="147"/>
      <c r="K473" s="148">
        <f>ROUND(P473*H473,2)</f>
        <v>0</v>
      </c>
      <c r="L473" s="149"/>
      <c r="M473" s="30"/>
      <c r="N473" s="150" t="s">
        <v>1</v>
      </c>
      <c r="O473" s="151" t="s">
        <v>43</v>
      </c>
      <c r="P473" s="152">
        <f>I473+J473</f>
        <v>0</v>
      </c>
      <c r="Q473" s="152">
        <f>ROUND(I473*H473,2)</f>
        <v>0</v>
      </c>
      <c r="R473" s="152">
        <f>ROUND(J473*H473,2)</f>
        <v>0</v>
      </c>
      <c r="T473" s="153">
        <f>S473*H473</f>
        <v>0</v>
      </c>
      <c r="U473" s="153">
        <v>0</v>
      </c>
      <c r="V473" s="153">
        <f>U473*H473</f>
        <v>0</v>
      </c>
      <c r="W473" s="153">
        <v>0</v>
      </c>
      <c r="X473" s="154">
        <f>W473*H473</f>
        <v>0</v>
      </c>
      <c r="AR473" s="155" t="s">
        <v>158</v>
      </c>
      <c r="AT473" s="155" t="s">
        <v>220</v>
      </c>
      <c r="AU473" s="155" t="s">
        <v>93</v>
      </c>
      <c r="AY473" s="15" t="s">
        <v>219</v>
      </c>
      <c r="BE473" s="156">
        <f>IF(O473="základní",K473,0)</f>
        <v>0</v>
      </c>
      <c r="BF473" s="156">
        <f>IF(O473="snížená",K473,0)</f>
        <v>0</v>
      </c>
      <c r="BG473" s="156">
        <f>IF(O473="zákl. přenesená",K473,0)</f>
        <v>0</v>
      </c>
      <c r="BH473" s="156">
        <f>IF(O473="sníž. přenesená",K473,0)</f>
        <v>0</v>
      </c>
      <c r="BI473" s="156">
        <f>IF(O473="nulová",K473,0)</f>
        <v>0</v>
      </c>
      <c r="BJ473" s="15" t="s">
        <v>87</v>
      </c>
      <c r="BK473" s="156">
        <f>ROUND(P473*H473,2)</f>
        <v>0</v>
      </c>
      <c r="BL473" s="15" t="s">
        <v>158</v>
      </c>
      <c r="BM473" s="155" t="s">
        <v>4206</v>
      </c>
    </row>
    <row r="474" spans="2:65" s="1" customFormat="1" ht="29.25">
      <c r="B474" s="30"/>
      <c r="D474" s="157" t="s">
        <v>226</v>
      </c>
      <c r="F474" s="158" t="s">
        <v>945</v>
      </c>
      <c r="I474" s="159"/>
      <c r="J474" s="159"/>
      <c r="M474" s="30"/>
      <c r="N474" s="160"/>
      <c r="X474" s="54"/>
      <c r="AT474" s="15" t="s">
        <v>226</v>
      </c>
      <c r="AU474" s="15" t="s">
        <v>93</v>
      </c>
    </row>
    <row r="475" spans="2:65" s="12" customFormat="1" ht="11.25">
      <c r="B475" s="161"/>
      <c r="D475" s="157" t="s">
        <v>303</v>
      </c>
      <c r="E475" s="162" t="s">
        <v>1</v>
      </c>
      <c r="F475" s="163" t="s">
        <v>4198</v>
      </c>
      <c r="H475" s="164">
        <v>1.47</v>
      </c>
      <c r="I475" s="165"/>
      <c r="J475" s="165"/>
      <c r="M475" s="161"/>
      <c r="N475" s="166"/>
      <c r="X475" s="167"/>
      <c r="AT475" s="162" t="s">
        <v>303</v>
      </c>
      <c r="AU475" s="162" t="s">
        <v>93</v>
      </c>
      <c r="AV475" s="12" t="s">
        <v>93</v>
      </c>
      <c r="AW475" s="12" t="s">
        <v>5</v>
      </c>
      <c r="AX475" s="12" t="s">
        <v>87</v>
      </c>
      <c r="AY475" s="162" t="s">
        <v>219</v>
      </c>
    </row>
    <row r="476" spans="2:65" s="1" customFormat="1" ht="44.25" customHeight="1">
      <c r="B476" s="30"/>
      <c r="C476" s="142" t="s">
        <v>3021</v>
      </c>
      <c r="D476" s="142" t="s">
        <v>220</v>
      </c>
      <c r="E476" s="143" t="s">
        <v>947</v>
      </c>
      <c r="F476" s="144" t="s">
        <v>948</v>
      </c>
      <c r="G476" s="145" t="s">
        <v>565</v>
      </c>
      <c r="H476" s="146">
        <v>61.12</v>
      </c>
      <c r="I476" s="147"/>
      <c r="J476" s="147"/>
      <c r="K476" s="148">
        <f>ROUND(P476*H476,2)</f>
        <v>0</v>
      </c>
      <c r="L476" s="149"/>
      <c r="M476" s="30"/>
      <c r="N476" s="150" t="s">
        <v>1</v>
      </c>
      <c r="O476" s="151" t="s">
        <v>43</v>
      </c>
      <c r="P476" s="152">
        <f>I476+J476</f>
        <v>0</v>
      </c>
      <c r="Q476" s="152">
        <f>ROUND(I476*H476,2)</f>
        <v>0</v>
      </c>
      <c r="R476" s="152">
        <f>ROUND(J476*H476,2)</f>
        <v>0</v>
      </c>
      <c r="T476" s="153">
        <f>S476*H476</f>
        <v>0</v>
      </c>
      <c r="U476" s="153">
        <v>0</v>
      </c>
      <c r="V476" s="153">
        <f>U476*H476</f>
        <v>0</v>
      </c>
      <c r="W476" s="153">
        <v>0</v>
      </c>
      <c r="X476" s="154">
        <f>W476*H476</f>
        <v>0</v>
      </c>
      <c r="AR476" s="155" t="s">
        <v>158</v>
      </c>
      <c r="AT476" s="155" t="s">
        <v>220</v>
      </c>
      <c r="AU476" s="155" t="s">
        <v>93</v>
      </c>
      <c r="AY476" s="15" t="s">
        <v>219</v>
      </c>
      <c r="BE476" s="156">
        <f>IF(O476="základní",K476,0)</f>
        <v>0</v>
      </c>
      <c r="BF476" s="156">
        <f>IF(O476="snížená",K476,0)</f>
        <v>0</v>
      </c>
      <c r="BG476" s="156">
        <f>IF(O476="zákl. přenesená",K476,0)</f>
        <v>0</v>
      </c>
      <c r="BH476" s="156">
        <f>IF(O476="sníž. přenesená",K476,0)</f>
        <v>0</v>
      </c>
      <c r="BI476" s="156">
        <f>IF(O476="nulová",K476,0)</f>
        <v>0</v>
      </c>
      <c r="BJ476" s="15" t="s">
        <v>87</v>
      </c>
      <c r="BK476" s="156">
        <f>ROUND(P476*H476,2)</f>
        <v>0</v>
      </c>
      <c r="BL476" s="15" t="s">
        <v>158</v>
      </c>
      <c r="BM476" s="155" t="s">
        <v>4207</v>
      </c>
    </row>
    <row r="477" spans="2:65" s="1" customFormat="1" ht="29.25">
      <c r="B477" s="30"/>
      <c r="D477" s="157" t="s">
        <v>226</v>
      </c>
      <c r="F477" s="158" t="s">
        <v>948</v>
      </c>
      <c r="I477" s="159"/>
      <c r="J477" s="159"/>
      <c r="M477" s="30"/>
      <c r="N477" s="160"/>
      <c r="X477" s="54"/>
      <c r="AT477" s="15" t="s">
        <v>226</v>
      </c>
      <c r="AU477" s="15" t="s">
        <v>93</v>
      </c>
    </row>
    <row r="478" spans="2:65" s="12" customFormat="1" ht="11.25">
      <c r="B478" s="161"/>
      <c r="D478" s="157" t="s">
        <v>303</v>
      </c>
      <c r="E478" s="162" t="s">
        <v>1</v>
      </c>
      <c r="F478" s="163" t="s">
        <v>4199</v>
      </c>
      <c r="H478" s="164">
        <v>61.12</v>
      </c>
      <c r="I478" s="165"/>
      <c r="J478" s="165"/>
      <c r="M478" s="161"/>
      <c r="N478" s="188"/>
      <c r="O478" s="189"/>
      <c r="P478" s="189"/>
      <c r="Q478" s="189"/>
      <c r="R478" s="189"/>
      <c r="S478" s="189"/>
      <c r="T478" s="189"/>
      <c r="U478" s="189"/>
      <c r="V478" s="189"/>
      <c r="W478" s="189"/>
      <c r="X478" s="190"/>
      <c r="AT478" s="162" t="s">
        <v>303</v>
      </c>
      <c r="AU478" s="162" t="s">
        <v>93</v>
      </c>
      <c r="AV478" s="12" t="s">
        <v>93</v>
      </c>
      <c r="AW478" s="12" t="s">
        <v>5</v>
      </c>
      <c r="AX478" s="12" t="s">
        <v>87</v>
      </c>
      <c r="AY478" s="162" t="s">
        <v>219</v>
      </c>
    </row>
    <row r="479" spans="2:65" s="1" customFormat="1" ht="6.95" customHeight="1">
      <c r="B479" s="42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30"/>
    </row>
  </sheetData>
  <sheetProtection algorithmName="SHA-512" hashValue="6UFzfqALvIWA510oNrOVQ1GUKE75nayGpVsi/8tKHfVcTq9CsMBZQ2oLuX5EWqkFehiB4jiyCFoxrU/AVR/nXA==" saltValue="RF6XBOMype36Ac/YCQ16AWh92khiuiPUbKsWLfyeQ/YIEOpCKwdXGjj8ttvllXFCyrwIJCSoY6WTTgSchhNAtg==" spinCount="100000" sheet="1" objects="1" scenarios="1" formatColumns="0" formatRows="0" autoFilter="0"/>
  <autoFilter ref="C125:L478" xr:uid="{00000000-0009-0000-0000-000016000000}"/>
  <mergeCells count="12">
    <mergeCell ref="E118:H118"/>
    <mergeCell ref="M2:Z2"/>
    <mergeCell ref="E84:H84"/>
    <mergeCell ref="E86:H86"/>
    <mergeCell ref="E88:H88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535"/>
  <sheetViews>
    <sheetView showGridLines="0" tabSelected="1" topLeftCell="A126" workbookViewId="0">
      <selection activeCell="I138" sqref="I138"/>
    </sheetView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98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329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ROUND((SUM(BE135:BE534)),  2)</f>
        <v>0</v>
      </c>
      <c r="I37" s="99">
        <v>0.21</v>
      </c>
      <c r="K37" s="86">
        <f>ROUND(((SUM(BE135:BE534))*I37),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ROUND((SUM(BF135:BF534)),  2)</f>
        <v>0</v>
      </c>
      <c r="I38" s="99">
        <v>0.12</v>
      </c>
      <c r="K38" s="86">
        <f>ROUND(((SUM(BF135:BF534))*I38),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ROUND((SUM(BG135:BG534)),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ROUND((SUM(BH135:BH534)),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ROUND((SUM(BI135:BI534)),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2022_4.1 - IO 01 Stoka A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Q135</f>
        <v>0</v>
      </c>
      <c r="J97" s="64">
        <f t="shared" si="0"/>
        <v>0</v>
      </c>
      <c r="K97" s="64">
        <f>K135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K136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K137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Q298</f>
        <v>0</v>
      </c>
      <c r="J100" s="118">
        <f>R298</f>
        <v>0</v>
      </c>
      <c r="K100" s="118">
        <f>K298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Q305</f>
        <v>0</v>
      </c>
      <c r="J101" s="118">
        <f>R305</f>
        <v>0</v>
      </c>
      <c r="K101" s="118">
        <f>K305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Q309</f>
        <v>0</v>
      </c>
      <c r="J102" s="118">
        <f>R309</f>
        <v>0</v>
      </c>
      <c r="K102" s="118">
        <f>K309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Q319</f>
        <v>0</v>
      </c>
      <c r="J103" s="118">
        <f>R319</f>
        <v>0</v>
      </c>
      <c r="K103" s="118">
        <f>K319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Q351</f>
        <v>0</v>
      </c>
      <c r="J104" s="118">
        <f>R351</f>
        <v>0</v>
      </c>
      <c r="K104" s="118">
        <f>K351</f>
        <v>0</v>
      </c>
      <c r="M104" s="115"/>
    </row>
    <row r="105" spans="2:47" s="9" customFormat="1" ht="19.899999999999999" customHeight="1">
      <c r="B105" s="115"/>
      <c r="D105" s="116" t="s">
        <v>339</v>
      </c>
      <c r="E105" s="117"/>
      <c r="F105" s="117"/>
      <c r="G105" s="117"/>
      <c r="H105" s="117"/>
      <c r="I105" s="118">
        <f>Q355</f>
        <v>0</v>
      </c>
      <c r="J105" s="118">
        <f>R355</f>
        <v>0</v>
      </c>
      <c r="K105" s="118">
        <f>K355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Q471</f>
        <v>0</v>
      </c>
      <c r="J106" s="118">
        <f>R471</f>
        <v>0</v>
      </c>
      <c r="K106" s="118">
        <f>K471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Q487</f>
        <v>0</v>
      </c>
      <c r="J107" s="118">
        <f>R487</f>
        <v>0</v>
      </c>
      <c r="K107" s="118">
        <f>K487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Q514</f>
        <v>0</v>
      </c>
      <c r="J108" s="118">
        <f>R514</f>
        <v>0</v>
      </c>
      <c r="K108" s="118">
        <f>K514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Q521</f>
        <v>0</v>
      </c>
      <c r="J109" s="118">
        <f>R521</f>
        <v>0</v>
      </c>
      <c r="K109" s="118">
        <f>K521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Q525</f>
        <v>0</v>
      </c>
      <c r="J110" s="114">
        <f>R525</f>
        <v>0</v>
      </c>
      <c r="K110" s="114">
        <f>K525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Q526</f>
        <v>0</v>
      </c>
      <c r="J111" s="118">
        <f>R526</f>
        <v>0</v>
      </c>
      <c r="K111" s="118">
        <f>K526</f>
        <v>0</v>
      </c>
      <c r="M111" s="115"/>
    </row>
    <row r="112" spans="2:47" s="8" customFormat="1" ht="24.95" customHeight="1">
      <c r="B112" s="111"/>
      <c r="D112" s="112" t="s">
        <v>346</v>
      </c>
      <c r="E112" s="113"/>
      <c r="F112" s="113"/>
      <c r="G112" s="113"/>
      <c r="H112" s="113"/>
      <c r="I112" s="114">
        <f>Q530</f>
        <v>0</v>
      </c>
      <c r="J112" s="114">
        <f>R530</f>
        <v>0</v>
      </c>
      <c r="K112" s="114">
        <f>K530</f>
        <v>0</v>
      </c>
      <c r="M112" s="111"/>
    </row>
    <row r="113" spans="2:13" s="9" customFormat="1" ht="19.899999999999999" customHeight="1">
      <c r="B113" s="115"/>
      <c r="D113" s="116" t="s">
        <v>347</v>
      </c>
      <c r="E113" s="117"/>
      <c r="F113" s="117"/>
      <c r="G113" s="117"/>
      <c r="H113" s="117"/>
      <c r="I113" s="118">
        <f>Q531</f>
        <v>0</v>
      </c>
      <c r="J113" s="118">
        <f>R531</f>
        <v>0</v>
      </c>
      <c r="K113" s="118">
        <f>K531</f>
        <v>0</v>
      </c>
      <c r="M113" s="115"/>
    </row>
    <row r="114" spans="2:13" s="1" customFormat="1" ht="21.75" customHeight="1">
      <c r="B114" s="30"/>
      <c r="M114" s="30"/>
    </row>
    <row r="115" spans="2:13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30"/>
    </row>
    <row r="119" spans="2:13" s="1" customFormat="1" ht="6.95" customHeight="1"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0"/>
    </row>
    <row r="120" spans="2:13" s="1" customFormat="1" ht="24.95" customHeight="1">
      <c r="B120" s="30"/>
      <c r="C120" s="19" t="s">
        <v>199</v>
      </c>
      <c r="M120" s="30"/>
    </row>
    <row r="121" spans="2:13" s="1" customFormat="1" ht="6.95" customHeight="1">
      <c r="B121" s="30"/>
      <c r="M121" s="30"/>
    </row>
    <row r="122" spans="2:13" s="1" customFormat="1" ht="12" customHeight="1">
      <c r="B122" s="30"/>
      <c r="C122" s="25" t="s">
        <v>17</v>
      </c>
      <c r="M122" s="30"/>
    </row>
    <row r="123" spans="2:13" s="1" customFormat="1" ht="16.5" customHeight="1">
      <c r="B123" s="30"/>
      <c r="E123" s="234" t="str">
        <f>E7</f>
        <v>Splašková kanalizace Lada</v>
      </c>
      <c r="F123" s="235"/>
      <c r="G123" s="235"/>
      <c r="H123" s="235"/>
      <c r="M123" s="30"/>
    </row>
    <row r="124" spans="2:13" ht="12" customHeight="1">
      <c r="B124" s="18"/>
      <c r="C124" s="25" t="s">
        <v>170</v>
      </c>
      <c r="M124" s="18"/>
    </row>
    <row r="125" spans="2:13" s="1" customFormat="1" ht="16.5" customHeight="1">
      <c r="B125" s="30"/>
      <c r="E125" s="234" t="s">
        <v>171</v>
      </c>
      <c r="F125" s="236"/>
      <c r="G125" s="236"/>
      <c r="H125" s="236"/>
      <c r="M125" s="30"/>
    </row>
    <row r="126" spans="2:13" s="1" customFormat="1" ht="12" customHeight="1">
      <c r="B126" s="30"/>
      <c r="C126" s="25" t="s">
        <v>172</v>
      </c>
      <c r="M126" s="30"/>
    </row>
    <row r="127" spans="2:13" s="1" customFormat="1" ht="16.5" customHeight="1">
      <c r="B127" s="30"/>
      <c r="E127" s="195" t="str">
        <f>E11</f>
        <v>2022_4.1 - IO 01 Stoka A</v>
      </c>
      <c r="F127" s="236"/>
      <c r="G127" s="236"/>
      <c r="H127" s="236"/>
      <c r="M127" s="30"/>
    </row>
    <row r="128" spans="2:13" s="1" customFormat="1" ht="6.95" customHeight="1">
      <c r="B128" s="30"/>
      <c r="M128" s="30"/>
    </row>
    <row r="129" spans="2:65" s="1" customFormat="1" ht="12" customHeight="1">
      <c r="B129" s="30"/>
      <c r="C129" s="25" t="s">
        <v>21</v>
      </c>
      <c r="F129" s="23" t="str">
        <f>F14</f>
        <v>Česká Lípa</v>
      </c>
      <c r="I129" s="25" t="s">
        <v>23</v>
      </c>
      <c r="J129" s="50" t="str">
        <f>IF(J14="","",J14)</f>
        <v>2. 4. 2025</v>
      </c>
      <c r="M129" s="30"/>
    </row>
    <row r="130" spans="2:65" s="1" customFormat="1" ht="6.95" customHeight="1">
      <c r="B130" s="30"/>
      <c r="M130" s="30"/>
    </row>
    <row r="131" spans="2:65" s="1" customFormat="1" ht="25.7" customHeight="1">
      <c r="B131" s="30"/>
      <c r="C131" s="25" t="s">
        <v>25</v>
      </c>
      <c r="F131" s="23" t="str">
        <f>E17</f>
        <v>Město Česká Lípa</v>
      </c>
      <c r="I131" s="25" t="s">
        <v>32</v>
      </c>
      <c r="J131" s="28" t="str">
        <f>E23</f>
        <v>Vodohospodářský rozvoj a výstavba a.s.</v>
      </c>
      <c r="M131" s="30"/>
    </row>
    <row r="132" spans="2:65" s="1" customFormat="1" ht="15.2" customHeight="1">
      <c r="B132" s="30"/>
      <c r="C132" s="25" t="s">
        <v>30</v>
      </c>
      <c r="F132" s="23" t="str">
        <f>IF(E20="","",E20)</f>
        <v>Vyplň údaj</v>
      </c>
      <c r="I132" s="25" t="s">
        <v>35</v>
      </c>
      <c r="J132" s="28" t="str">
        <f>E26</f>
        <v>Dvořák</v>
      </c>
      <c r="M132" s="30"/>
    </row>
    <row r="133" spans="2:65" s="1" customFormat="1" ht="10.35" customHeight="1">
      <c r="B133" s="30"/>
      <c r="M133" s="30"/>
    </row>
    <row r="134" spans="2:65" s="10" customFormat="1" ht="29.25" customHeight="1">
      <c r="B134" s="119"/>
      <c r="C134" s="120" t="s">
        <v>200</v>
      </c>
      <c r="D134" s="121" t="s">
        <v>63</v>
      </c>
      <c r="E134" s="121" t="s">
        <v>59</v>
      </c>
      <c r="F134" s="121" t="s">
        <v>60</v>
      </c>
      <c r="G134" s="121" t="s">
        <v>201</v>
      </c>
      <c r="H134" s="121" t="s">
        <v>202</v>
      </c>
      <c r="I134" s="121" t="s">
        <v>203</v>
      </c>
      <c r="J134" s="121" t="s">
        <v>204</v>
      </c>
      <c r="K134" s="122" t="s">
        <v>190</v>
      </c>
      <c r="L134" s="123" t="s">
        <v>205</v>
      </c>
      <c r="M134" s="119"/>
      <c r="N134" s="57" t="s">
        <v>1</v>
      </c>
      <c r="O134" s="58" t="s">
        <v>42</v>
      </c>
      <c r="P134" s="58" t="s">
        <v>206</v>
      </c>
      <c r="Q134" s="58" t="s">
        <v>207</v>
      </c>
      <c r="R134" s="58" t="s">
        <v>208</v>
      </c>
      <c r="S134" s="58" t="s">
        <v>209</v>
      </c>
      <c r="T134" s="58" t="s">
        <v>210</v>
      </c>
      <c r="U134" s="58" t="s">
        <v>211</v>
      </c>
      <c r="V134" s="58" t="s">
        <v>212</v>
      </c>
      <c r="W134" s="58" t="s">
        <v>213</v>
      </c>
      <c r="X134" s="59" t="s">
        <v>214</v>
      </c>
    </row>
    <row r="135" spans="2:65" s="1" customFormat="1" ht="22.9" customHeight="1">
      <c r="B135" s="30"/>
      <c r="C135" s="62" t="s">
        <v>215</v>
      </c>
      <c r="K135" s="124">
        <f>BK135</f>
        <v>0</v>
      </c>
      <c r="M135" s="30"/>
      <c r="N135" s="60"/>
      <c r="O135" s="51"/>
      <c r="P135" s="51"/>
      <c r="Q135" s="125">
        <f>Q136+Q525+Q530</f>
        <v>0</v>
      </c>
      <c r="R135" s="125">
        <f>R136+R525+R530</f>
        <v>0</v>
      </c>
      <c r="S135" s="51"/>
      <c r="T135" s="126">
        <f>T136+T525+T530</f>
        <v>0</v>
      </c>
      <c r="U135" s="51"/>
      <c r="V135" s="126">
        <f>V136+V525+V530</f>
        <v>1326.2926978200001</v>
      </c>
      <c r="W135" s="51"/>
      <c r="X135" s="127">
        <f>X136+X525+X530</f>
        <v>779.3673</v>
      </c>
      <c r="AT135" s="15" t="s">
        <v>79</v>
      </c>
      <c r="AU135" s="15" t="s">
        <v>192</v>
      </c>
      <c r="BK135" s="128">
        <f>BK136+BK525+BK530</f>
        <v>0</v>
      </c>
    </row>
    <row r="136" spans="2:65" s="11" customFormat="1" ht="25.9" customHeight="1">
      <c r="B136" s="129"/>
      <c r="D136" s="130" t="s">
        <v>79</v>
      </c>
      <c r="E136" s="131" t="s">
        <v>348</v>
      </c>
      <c r="F136" s="131" t="s">
        <v>349</v>
      </c>
      <c r="I136" s="132"/>
      <c r="J136" s="132"/>
      <c r="K136" s="133">
        <f>BK136</f>
        <v>0</v>
      </c>
      <c r="M136" s="129"/>
      <c r="N136" s="134"/>
      <c r="Q136" s="135">
        <f>Q137+Q298+Q305+Q309+Q319+Q351+Q355+Q471+Q514+Q521</f>
        <v>0</v>
      </c>
      <c r="R136" s="135">
        <f>R137+R298+R305+R309+R319+R351+R355+R471+R514+R521</f>
        <v>0</v>
      </c>
      <c r="T136" s="136">
        <f>T137+T298+T305+T309+T319+T351+T355+T471+T514+T521</f>
        <v>0</v>
      </c>
      <c r="V136" s="136">
        <f>V137+V298+V305+V309+V319+V351+V355+V471+V514+V521</f>
        <v>1326.29227782</v>
      </c>
      <c r="X136" s="137">
        <f>X137+X298+X305+X309+X319+X351+X355+X471+X514+X521</f>
        <v>779.3673</v>
      </c>
      <c r="AR136" s="130" t="s">
        <v>87</v>
      </c>
      <c r="AT136" s="138" t="s">
        <v>79</v>
      </c>
      <c r="AU136" s="138" t="s">
        <v>80</v>
      </c>
      <c r="AY136" s="130" t="s">
        <v>219</v>
      </c>
      <c r="BK136" s="139">
        <f>BK137+BK298+BK305+BK309+BK319+BK351+BK355+BK471+BK514+BK521</f>
        <v>0</v>
      </c>
    </row>
    <row r="137" spans="2:65" s="11" customFormat="1" ht="22.9" customHeight="1">
      <c r="B137" s="129"/>
      <c r="D137" s="130" t="s">
        <v>79</v>
      </c>
      <c r="E137" s="140" t="s">
        <v>87</v>
      </c>
      <c r="F137" s="140" t="s">
        <v>350</v>
      </c>
      <c r="I137" s="132"/>
      <c r="J137" s="132"/>
      <c r="K137" s="141">
        <f>BK137</f>
        <v>0</v>
      </c>
      <c r="M137" s="129"/>
      <c r="N137" s="134"/>
      <c r="Q137" s="135">
        <f>SUM(Q138:Q297)</f>
        <v>0</v>
      </c>
      <c r="R137" s="135">
        <f>SUM(R138:R297)</f>
        <v>0</v>
      </c>
      <c r="T137" s="136">
        <f>SUM(T138:T297)</f>
        <v>0</v>
      </c>
      <c r="V137" s="136">
        <f>SUM(V138:V297)</f>
        <v>957.96121779999999</v>
      </c>
      <c r="X137" s="137">
        <f>SUM(X138:X297)</f>
        <v>757.93129999999996</v>
      </c>
      <c r="AR137" s="130" t="s">
        <v>87</v>
      </c>
      <c r="AT137" s="138" t="s">
        <v>79</v>
      </c>
      <c r="AU137" s="138" t="s">
        <v>87</v>
      </c>
      <c r="AY137" s="130" t="s">
        <v>219</v>
      </c>
      <c r="BK137" s="139">
        <f>SUM(BK138:BK297)</f>
        <v>0</v>
      </c>
    </row>
    <row r="138" spans="2:65" s="1" customFormat="1" ht="24.2" customHeight="1">
      <c r="B138" s="30"/>
      <c r="C138" s="142" t="s">
        <v>87</v>
      </c>
      <c r="D138" s="142" t="s">
        <v>220</v>
      </c>
      <c r="E138" s="143" t="s">
        <v>351</v>
      </c>
      <c r="F138" s="144" t="s">
        <v>352</v>
      </c>
      <c r="G138" s="145" t="s">
        <v>353</v>
      </c>
      <c r="H138" s="146">
        <v>949.48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0.28999999999999998</v>
      </c>
      <c r="X138" s="154">
        <f>W138*H138</f>
        <v>275.3492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354</v>
      </c>
    </row>
    <row r="139" spans="2:65" s="1" customFormat="1" ht="39">
      <c r="B139" s="30"/>
      <c r="D139" s="157" t="s">
        <v>226</v>
      </c>
      <c r="F139" s="158" t="s">
        <v>355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356</v>
      </c>
      <c r="H140" s="164">
        <v>949.4799999999999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93</v>
      </c>
      <c r="D141" s="142" t="s">
        <v>220</v>
      </c>
      <c r="E141" s="143" t="s">
        <v>357</v>
      </c>
      <c r="F141" s="144" t="s">
        <v>358</v>
      </c>
      <c r="G141" s="145" t="s">
        <v>353</v>
      </c>
      <c r="H141" s="146">
        <v>883.85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0.316</v>
      </c>
      <c r="X141" s="154">
        <f>W141*H141</f>
        <v>279.29660000000001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359</v>
      </c>
    </row>
    <row r="142" spans="2:65" s="1" customFormat="1" ht="39">
      <c r="B142" s="30"/>
      <c r="D142" s="157" t="s">
        <v>226</v>
      </c>
      <c r="F142" s="158" t="s">
        <v>360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361</v>
      </c>
      <c r="H143" s="164">
        <v>883.85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883.85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24.2" customHeight="1">
      <c r="B145" s="30"/>
      <c r="C145" s="142" t="s">
        <v>150</v>
      </c>
      <c r="D145" s="142" t="s">
        <v>220</v>
      </c>
      <c r="E145" s="143" t="s">
        <v>363</v>
      </c>
      <c r="F145" s="144" t="s">
        <v>364</v>
      </c>
      <c r="G145" s="145" t="s">
        <v>353</v>
      </c>
      <c r="H145" s="146">
        <v>1767.7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1.0000000000000001E-5</v>
      </c>
      <c r="V145" s="153">
        <f>U145*H145</f>
        <v>1.7677000000000002E-2</v>
      </c>
      <c r="W145" s="153">
        <v>0.115</v>
      </c>
      <c r="X145" s="154">
        <f>W145*H145</f>
        <v>203.28550000000001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365</v>
      </c>
    </row>
    <row r="146" spans="2:65" s="1" customFormat="1" ht="29.25">
      <c r="B146" s="30"/>
      <c r="D146" s="157" t="s">
        <v>226</v>
      </c>
      <c r="F146" s="158" t="s">
        <v>366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367</v>
      </c>
      <c r="H147" s="164">
        <v>1767.7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158</v>
      </c>
      <c r="D148" s="142" t="s">
        <v>220</v>
      </c>
      <c r="E148" s="143" t="s">
        <v>368</v>
      </c>
      <c r="F148" s="144" t="s">
        <v>369</v>
      </c>
      <c r="G148" s="145" t="s">
        <v>370</v>
      </c>
      <c r="H148" s="146">
        <v>250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7.1900000000000002E-3</v>
      </c>
      <c r="V148" s="153">
        <f>U148*H148</f>
        <v>1.7975000000000001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371</v>
      </c>
    </row>
    <row r="149" spans="2:65" s="1" customFormat="1" ht="11.25">
      <c r="B149" s="30"/>
      <c r="D149" s="157" t="s">
        <v>226</v>
      </c>
      <c r="F149" s="158" t="s">
        <v>372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373</v>
      </c>
      <c r="H150" s="164">
        <v>250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218</v>
      </c>
      <c r="D151" s="142" t="s">
        <v>220</v>
      </c>
      <c r="E151" s="143" t="s">
        <v>374</v>
      </c>
      <c r="F151" s="144" t="s">
        <v>375</v>
      </c>
      <c r="G151" s="145" t="s">
        <v>376</v>
      </c>
      <c r="H151" s="146">
        <v>280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4.0000000000000003E-5</v>
      </c>
      <c r="V151" s="153">
        <f>U151*H151</f>
        <v>1.1200000000000002E-2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377</v>
      </c>
    </row>
    <row r="152" spans="2:65" s="1" customFormat="1" ht="19.5">
      <c r="B152" s="30"/>
      <c r="D152" s="157" t="s">
        <v>226</v>
      </c>
      <c r="F152" s="158" t="s">
        <v>378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379</v>
      </c>
      <c r="H153" s="164">
        <v>280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244</v>
      </c>
      <c r="D154" s="142" t="s">
        <v>220</v>
      </c>
      <c r="E154" s="143" t="s">
        <v>380</v>
      </c>
      <c r="F154" s="144" t="s">
        <v>381</v>
      </c>
      <c r="G154" s="145" t="s">
        <v>382</v>
      </c>
      <c r="H154" s="146">
        <v>30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383</v>
      </c>
    </row>
    <row r="155" spans="2:65" s="1" customFormat="1" ht="19.5">
      <c r="B155" s="30"/>
      <c r="D155" s="157" t="s">
        <v>226</v>
      </c>
      <c r="F155" s="158" t="s">
        <v>384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385</v>
      </c>
      <c r="H156" s="164">
        <v>30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24.2" customHeight="1">
      <c r="B157" s="30"/>
      <c r="C157" s="142" t="s">
        <v>249</v>
      </c>
      <c r="D157" s="142" t="s">
        <v>220</v>
      </c>
      <c r="E157" s="143" t="s">
        <v>386</v>
      </c>
      <c r="F157" s="144" t="s">
        <v>387</v>
      </c>
      <c r="G157" s="145" t="s">
        <v>370</v>
      </c>
      <c r="H157" s="146">
        <v>100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8.6800000000000002E-3</v>
      </c>
      <c r="V157" s="153">
        <f>U157*H157</f>
        <v>0.86799999999999999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388</v>
      </c>
    </row>
    <row r="158" spans="2:65" s="1" customFormat="1" ht="58.5">
      <c r="B158" s="30"/>
      <c r="D158" s="157" t="s">
        <v>226</v>
      </c>
      <c r="F158" s="158" t="s">
        <v>389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390</v>
      </c>
      <c r="H159" s="164">
        <v>100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42" t="s">
        <v>254</v>
      </c>
      <c r="D160" s="142" t="s">
        <v>220</v>
      </c>
      <c r="E160" s="143" t="s">
        <v>391</v>
      </c>
      <c r="F160" s="144" t="s">
        <v>392</v>
      </c>
      <c r="G160" s="145" t="s">
        <v>370</v>
      </c>
      <c r="H160" s="146">
        <v>500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3.6900000000000002E-2</v>
      </c>
      <c r="V160" s="153">
        <f>U160*H160</f>
        <v>18.450000000000003</v>
      </c>
      <c r="W160" s="153">
        <v>0</v>
      </c>
      <c r="X160" s="154">
        <f>W160*H160</f>
        <v>0</v>
      </c>
      <c r="AR160" s="155" t="s">
        <v>158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393</v>
      </c>
    </row>
    <row r="161" spans="2:65" s="1" customFormat="1" ht="58.5">
      <c r="B161" s="30"/>
      <c r="D161" s="157" t="s">
        <v>226</v>
      </c>
      <c r="F161" s="158" t="s">
        <v>394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395</v>
      </c>
      <c r="H162" s="164">
        <v>500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42" t="s">
        <v>260</v>
      </c>
      <c r="D163" s="142" t="s">
        <v>220</v>
      </c>
      <c r="E163" s="143" t="s">
        <v>396</v>
      </c>
      <c r="F163" s="144" t="s">
        <v>397</v>
      </c>
      <c r="G163" s="145" t="s">
        <v>398</v>
      </c>
      <c r="H163" s="146">
        <v>800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0</v>
      </c>
      <c r="V163" s="153">
        <f>U163*H163</f>
        <v>0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399</v>
      </c>
    </row>
    <row r="164" spans="2:65" s="1" customFormat="1" ht="19.5">
      <c r="B164" s="30"/>
      <c r="D164" s="157" t="s">
        <v>226</v>
      </c>
      <c r="F164" s="158" t="s">
        <v>400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401</v>
      </c>
      <c r="H165" s="164">
        <v>800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33" customHeight="1">
      <c r="B166" s="30"/>
      <c r="C166" s="142" t="s">
        <v>265</v>
      </c>
      <c r="D166" s="142" t="s">
        <v>220</v>
      </c>
      <c r="E166" s="143" t="s">
        <v>402</v>
      </c>
      <c r="F166" s="144" t="s">
        <v>403</v>
      </c>
      <c r="G166" s="145" t="s">
        <v>398</v>
      </c>
      <c r="H166" s="146">
        <v>31.256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404</v>
      </c>
    </row>
    <row r="167" spans="2:65" s="1" customFormat="1" ht="29.25">
      <c r="B167" s="30"/>
      <c r="D167" s="157" t="s">
        <v>226</v>
      </c>
      <c r="F167" s="158" t="s">
        <v>405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406</v>
      </c>
      <c r="H168" s="164">
        <v>31.255999999999997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87</v>
      </c>
      <c r="AY168" s="162" t="s">
        <v>219</v>
      </c>
    </row>
    <row r="169" spans="2:65" s="1" customFormat="1" ht="33" customHeight="1">
      <c r="B169" s="30"/>
      <c r="C169" s="142" t="s">
        <v>270</v>
      </c>
      <c r="D169" s="142" t="s">
        <v>220</v>
      </c>
      <c r="E169" s="143" t="s">
        <v>407</v>
      </c>
      <c r="F169" s="144" t="s">
        <v>408</v>
      </c>
      <c r="G169" s="145" t="s">
        <v>398</v>
      </c>
      <c r="H169" s="146">
        <v>39.07</v>
      </c>
      <c r="I169" s="147"/>
      <c r="J169" s="147"/>
      <c r="K169" s="148">
        <f>ROUND(P169*H169,2)</f>
        <v>0</v>
      </c>
      <c r="L169" s="149"/>
      <c r="M169" s="30"/>
      <c r="N169" s="150" t="s">
        <v>1</v>
      </c>
      <c r="O169" s="151" t="s">
        <v>43</v>
      </c>
      <c r="P169" s="152">
        <f>I169+J169</f>
        <v>0</v>
      </c>
      <c r="Q169" s="152">
        <f>ROUND(I169*H169,2)</f>
        <v>0</v>
      </c>
      <c r="R169" s="152">
        <f>ROUND(J169*H169,2)</f>
        <v>0</v>
      </c>
      <c r="T169" s="153">
        <f>S169*H169</f>
        <v>0</v>
      </c>
      <c r="U169" s="153">
        <v>0</v>
      </c>
      <c r="V169" s="153">
        <f>U169*H169</f>
        <v>0</v>
      </c>
      <c r="W169" s="153">
        <v>0</v>
      </c>
      <c r="X169" s="154">
        <f>W169*H169</f>
        <v>0</v>
      </c>
      <c r="AR169" s="155" t="s">
        <v>158</v>
      </c>
      <c r="AT169" s="155" t="s">
        <v>220</v>
      </c>
      <c r="AU169" s="155" t="s">
        <v>93</v>
      </c>
      <c r="AY169" s="15" t="s">
        <v>219</v>
      </c>
      <c r="BE169" s="156">
        <f>IF(O169="základní",K169,0)</f>
        <v>0</v>
      </c>
      <c r="BF169" s="156">
        <f>IF(O169="snížená",K169,0)</f>
        <v>0</v>
      </c>
      <c r="BG169" s="156">
        <f>IF(O169="zákl. přenesená",K169,0)</f>
        <v>0</v>
      </c>
      <c r="BH169" s="156">
        <f>IF(O169="sníž. přenesená",K169,0)</f>
        <v>0</v>
      </c>
      <c r="BI169" s="156">
        <f>IF(O169="nulová",K169,0)</f>
        <v>0</v>
      </c>
      <c r="BJ169" s="15" t="s">
        <v>87</v>
      </c>
      <c r="BK169" s="156">
        <f>ROUND(P169*H169,2)</f>
        <v>0</v>
      </c>
      <c r="BL169" s="15" t="s">
        <v>158</v>
      </c>
      <c r="BM169" s="155" t="s">
        <v>409</v>
      </c>
    </row>
    <row r="170" spans="2:65" s="1" customFormat="1" ht="29.25">
      <c r="B170" s="30"/>
      <c r="D170" s="157" t="s">
        <v>226</v>
      </c>
      <c r="F170" s="158" t="s">
        <v>410</v>
      </c>
      <c r="I170" s="159"/>
      <c r="J170" s="159"/>
      <c r="M170" s="30"/>
      <c r="N170" s="160"/>
      <c r="X170" s="54"/>
      <c r="AT170" s="15" t="s">
        <v>226</v>
      </c>
      <c r="AU170" s="15" t="s">
        <v>93</v>
      </c>
    </row>
    <row r="171" spans="2:65" s="12" customFormat="1" ht="11.25">
      <c r="B171" s="161"/>
      <c r="D171" s="157" t="s">
        <v>303</v>
      </c>
      <c r="E171" s="162" t="s">
        <v>1</v>
      </c>
      <c r="F171" s="163" t="s">
        <v>411</v>
      </c>
      <c r="H171" s="164">
        <v>39.069999999999993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87</v>
      </c>
      <c r="AY171" s="162" t="s">
        <v>219</v>
      </c>
    </row>
    <row r="172" spans="2:65" s="1" customFormat="1" ht="33" customHeight="1">
      <c r="B172" s="30"/>
      <c r="C172" s="142" t="s">
        <v>9</v>
      </c>
      <c r="D172" s="142" t="s">
        <v>220</v>
      </c>
      <c r="E172" s="143" t="s">
        <v>412</v>
      </c>
      <c r="F172" s="144" t="s">
        <v>413</v>
      </c>
      <c r="G172" s="145" t="s">
        <v>398</v>
      </c>
      <c r="H172" s="146">
        <v>3.907</v>
      </c>
      <c r="I172" s="147"/>
      <c r="J172" s="147"/>
      <c r="K172" s="148">
        <f>ROUND(P172*H172,2)</f>
        <v>0</v>
      </c>
      <c r="L172" s="149"/>
      <c r="M172" s="30"/>
      <c r="N172" s="150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0</v>
      </c>
      <c r="V172" s="153">
        <f>U172*H172</f>
        <v>0</v>
      </c>
      <c r="W172" s="153">
        <v>0</v>
      </c>
      <c r="X172" s="154">
        <f>W172*H172</f>
        <v>0</v>
      </c>
      <c r="AR172" s="155" t="s">
        <v>158</v>
      </c>
      <c r="AT172" s="155" t="s">
        <v>220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158</v>
      </c>
      <c r="BM172" s="155" t="s">
        <v>414</v>
      </c>
    </row>
    <row r="173" spans="2:65" s="1" customFormat="1" ht="29.25">
      <c r="B173" s="30"/>
      <c r="D173" s="157" t="s">
        <v>226</v>
      </c>
      <c r="F173" s="158" t="s">
        <v>415</v>
      </c>
      <c r="I173" s="159"/>
      <c r="J173" s="159"/>
      <c r="M173" s="30"/>
      <c r="N173" s="160"/>
      <c r="X173" s="54"/>
      <c r="AT173" s="15" t="s">
        <v>226</v>
      </c>
      <c r="AU173" s="15" t="s">
        <v>93</v>
      </c>
    </row>
    <row r="174" spans="2:65" s="12" customFormat="1" ht="11.25">
      <c r="B174" s="161"/>
      <c r="D174" s="157" t="s">
        <v>303</v>
      </c>
      <c r="E174" s="162" t="s">
        <v>1</v>
      </c>
      <c r="F174" s="163" t="s">
        <v>416</v>
      </c>
      <c r="H174" s="164">
        <v>3.9069999999999996</v>
      </c>
      <c r="I174" s="165"/>
      <c r="J174" s="165"/>
      <c r="M174" s="161"/>
      <c r="N174" s="166"/>
      <c r="X174" s="167"/>
      <c r="AT174" s="162" t="s">
        <v>303</v>
      </c>
      <c r="AU174" s="162" t="s">
        <v>93</v>
      </c>
      <c r="AV174" s="12" t="s">
        <v>93</v>
      </c>
      <c r="AW174" s="12" t="s">
        <v>5</v>
      </c>
      <c r="AX174" s="12" t="s">
        <v>87</v>
      </c>
      <c r="AY174" s="162" t="s">
        <v>219</v>
      </c>
    </row>
    <row r="175" spans="2:65" s="1" customFormat="1" ht="33" customHeight="1">
      <c r="B175" s="30"/>
      <c r="C175" s="142" t="s">
        <v>279</v>
      </c>
      <c r="D175" s="142" t="s">
        <v>220</v>
      </c>
      <c r="E175" s="143" t="s">
        <v>417</v>
      </c>
      <c r="F175" s="144" t="s">
        <v>418</v>
      </c>
      <c r="G175" s="145" t="s">
        <v>398</v>
      </c>
      <c r="H175" s="146">
        <v>3.907</v>
      </c>
      <c r="I175" s="147"/>
      <c r="J175" s="147"/>
      <c r="K175" s="148">
        <f>ROUND(P175*H175,2)</f>
        <v>0</v>
      </c>
      <c r="L175" s="149"/>
      <c r="M175" s="30"/>
      <c r="N175" s="150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0</v>
      </c>
      <c r="V175" s="153">
        <f>U175*H175</f>
        <v>0</v>
      </c>
      <c r="W175" s="153">
        <v>0</v>
      </c>
      <c r="X175" s="154">
        <f>W175*H175</f>
        <v>0</v>
      </c>
      <c r="AR175" s="155" t="s">
        <v>158</v>
      </c>
      <c r="AT175" s="155" t="s">
        <v>220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158</v>
      </c>
      <c r="BM175" s="155" t="s">
        <v>419</v>
      </c>
    </row>
    <row r="176" spans="2:65" s="1" customFormat="1" ht="29.25">
      <c r="B176" s="30"/>
      <c r="D176" s="157" t="s">
        <v>226</v>
      </c>
      <c r="F176" s="158" t="s">
        <v>420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416</v>
      </c>
      <c r="H177" s="164">
        <v>3.9069999999999996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87</v>
      </c>
      <c r="AY177" s="162" t="s">
        <v>219</v>
      </c>
    </row>
    <row r="178" spans="2:65" s="1" customFormat="1" ht="33" customHeight="1">
      <c r="B178" s="30"/>
      <c r="C178" s="142" t="s">
        <v>284</v>
      </c>
      <c r="D178" s="142" t="s">
        <v>220</v>
      </c>
      <c r="E178" s="143" t="s">
        <v>421</v>
      </c>
      <c r="F178" s="144" t="s">
        <v>422</v>
      </c>
      <c r="G178" s="145" t="s">
        <v>398</v>
      </c>
      <c r="H178" s="146">
        <v>791.00599999999997</v>
      </c>
      <c r="I178" s="147"/>
      <c r="J178" s="147"/>
      <c r="K178" s="148">
        <f>ROUND(P178*H178,2)</f>
        <v>0</v>
      </c>
      <c r="L178" s="149"/>
      <c r="M178" s="30"/>
      <c r="N178" s="150" t="s">
        <v>1</v>
      </c>
      <c r="O178" s="151" t="s">
        <v>43</v>
      </c>
      <c r="P178" s="152">
        <f>I178+J178</f>
        <v>0</v>
      </c>
      <c r="Q178" s="152">
        <f>ROUND(I178*H178,2)</f>
        <v>0</v>
      </c>
      <c r="R178" s="152">
        <f>ROUND(J178*H178,2)</f>
        <v>0</v>
      </c>
      <c r="T178" s="153">
        <f>S178*H178</f>
        <v>0</v>
      </c>
      <c r="U178" s="153">
        <v>0</v>
      </c>
      <c r="V178" s="153">
        <f>U178*H178</f>
        <v>0</v>
      </c>
      <c r="W178" s="153">
        <v>0</v>
      </c>
      <c r="X178" s="154">
        <f>W178*H178</f>
        <v>0</v>
      </c>
      <c r="AR178" s="155" t="s">
        <v>158</v>
      </c>
      <c r="AT178" s="155" t="s">
        <v>220</v>
      </c>
      <c r="AU178" s="155" t="s">
        <v>93</v>
      </c>
      <c r="AY178" s="15" t="s">
        <v>219</v>
      </c>
      <c r="BE178" s="156">
        <f>IF(O178="základní",K178,0)</f>
        <v>0</v>
      </c>
      <c r="BF178" s="156">
        <f>IF(O178="snížená",K178,0)</f>
        <v>0</v>
      </c>
      <c r="BG178" s="156">
        <f>IF(O178="zákl. přenesená",K178,0)</f>
        <v>0</v>
      </c>
      <c r="BH178" s="156">
        <f>IF(O178="sníž. přenesená",K178,0)</f>
        <v>0</v>
      </c>
      <c r="BI178" s="156">
        <f>IF(O178="nulová",K178,0)</f>
        <v>0</v>
      </c>
      <c r="BJ178" s="15" t="s">
        <v>87</v>
      </c>
      <c r="BK178" s="156">
        <f>ROUND(P178*H178,2)</f>
        <v>0</v>
      </c>
      <c r="BL178" s="15" t="s">
        <v>158</v>
      </c>
      <c r="BM178" s="155" t="s">
        <v>423</v>
      </c>
    </row>
    <row r="179" spans="2:65" s="1" customFormat="1" ht="29.25">
      <c r="B179" s="30"/>
      <c r="D179" s="157" t="s">
        <v>226</v>
      </c>
      <c r="F179" s="158" t="s">
        <v>424</v>
      </c>
      <c r="I179" s="159"/>
      <c r="J179" s="159"/>
      <c r="M179" s="30"/>
      <c r="N179" s="160"/>
      <c r="X179" s="54"/>
      <c r="AT179" s="15" t="s">
        <v>226</v>
      </c>
      <c r="AU179" s="15" t="s">
        <v>93</v>
      </c>
    </row>
    <row r="180" spans="2:65" s="12" customFormat="1" ht="22.5">
      <c r="B180" s="161"/>
      <c r="D180" s="157" t="s">
        <v>303</v>
      </c>
      <c r="E180" s="162" t="s">
        <v>1</v>
      </c>
      <c r="F180" s="163" t="s">
        <v>425</v>
      </c>
      <c r="H180" s="164">
        <v>978.97280000000012</v>
      </c>
      <c r="I180" s="165"/>
      <c r="J180" s="165"/>
      <c r="M180" s="161"/>
      <c r="N180" s="166"/>
      <c r="X180" s="167"/>
      <c r="AT180" s="162" t="s">
        <v>303</v>
      </c>
      <c r="AU180" s="162" t="s">
        <v>93</v>
      </c>
      <c r="AV180" s="12" t="s">
        <v>93</v>
      </c>
      <c r="AW180" s="12" t="s">
        <v>5</v>
      </c>
      <c r="AX180" s="12" t="s">
        <v>80</v>
      </c>
      <c r="AY180" s="162" t="s">
        <v>219</v>
      </c>
    </row>
    <row r="181" spans="2:65" s="12" customFormat="1" ht="22.5">
      <c r="B181" s="161"/>
      <c r="D181" s="157" t="s">
        <v>303</v>
      </c>
      <c r="E181" s="162" t="s">
        <v>1</v>
      </c>
      <c r="F181" s="163" t="s">
        <v>426</v>
      </c>
      <c r="H181" s="164">
        <v>-100.0784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427</v>
      </c>
      <c r="H182" s="164">
        <v>791.00549999999998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87</v>
      </c>
      <c r="AY182" s="162" t="s">
        <v>219</v>
      </c>
    </row>
    <row r="183" spans="2:65" s="1" customFormat="1" ht="37.9" customHeight="1">
      <c r="B183" s="30"/>
      <c r="C183" s="142" t="s">
        <v>291</v>
      </c>
      <c r="D183" s="142" t="s">
        <v>220</v>
      </c>
      <c r="E183" s="143" t="s">
        <v>428</v>
      </c>
      <c r="F183" s="144" t="s">
        <v>429</v>
      </c>
      <c r="G183" s="145" t="s">
        <v>398</v>
      </c>
      <c r="H183" s="146">
        <v>60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430</v>
      </c>
    </row>
    <row r="184" spans="2:65" s="1" customFormat="1" ht="39">
      <c r="B184" s="30"/>
      <c r="D184" s="157" t="s">
        <v>226</v>
      </c>
      <c r="F184" s="158" t="s">
        <v>431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11.25">
      <c r="B185" s="161"/>
      <c r="D185" s="157" t="s">
        <v>303</v>
      </c>
      <c r="E185" s="162" t="s">
        <v>1</v>
      </c>
      <c r="F185" s="163" t="s">
        <v>432</v>
      </c>
      <c r="H185" s="164">
        <v>60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87</v>
      </c>
      <c r="AY185" s="162" t="s">
        <v>219</v>
      </c>
    </row>
    <row r="186" spans="2:65" s="1" customFormat="1" ht="33" customHeight="1">
      <c r="B186" s="30"/>
      <c r="C186" s="142" t="s">
        <v>298</v>
      </c>
      <c r="D186" s="142" t="s">
        <v>220</v>
      </c>
      <c r="E186" s="143" t="s">
        <v>433</v>
      </c>
      <c r="F186" s="144" t="s">
        <v>434</v>
      </c>
      <c r="G186" s="145" t="s">
        <v>398</v>
      </c>
      <c r="H186" s="146">
        <v>1038.6179999999999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435</v>
      </c>
    </row>
    <row r="187" spans="2:65" s="1" customFormat="1" ht="29.25">
      <c r="B187" s="30"/>
      <c r="D187" s="157" t="s">
        <v>226</v>
      </c>
      <c r="F187" s="158" t="s">
        <v>436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437</v>
      </c>
      <c r="H188" s="164">
        <v>1163.7160000000001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22.5">
      <c r="B189" s="161"/>
      <c r="D189" s="157" t="s">
        <v>303</v>
      </c>
      <c r="E189" s="162" t="s">
        <v>1</v>
      </c>
      <c r="F189" s="163" t="s">
        <v>438</v>
      </c>
      <c r="H189" s="164">
        <v>-125.098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1038.6180000000002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37.9" customHeight="1">
      <c r="B191" s="30"/>
      <c r="C191" s="142" t="s">
        <v>306</v>
      </c>
      <c r="D191" s="142" t="s">
        <v>220</v>
      </c>
      <c r="E191" s="143" t="s">
        <v>439</v>
      </c>
      <c r="F191" s="144" t="s">
        <v>440</v>
      </c>
      <c r="G191" s="145" t="s">
        <v>398</v>
      </c>
      <c r="H191" s="146">
        <v>50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441</v>
      </c>
    </row>
    <row r="192" spans="2:65" s="1" customFormat="1" ht="39">
      <c r="B192" s="30"/>
      <c r="D192" s="157" t="s">
        <v>226</v>
      </c>
      <c r="F192" s="158" t="s">
        <v>442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443</v>
      </c>
      <c r="H193" s="164">
        <v>50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87</v>
      </c>
      <c r="AY193" s="162" t="s">
        <v>219</v>
      </c>
    </row>
    <row r="194" spans="2:65" s="1" customFormat="1" ht="33" customHeight="1">
      <c r="B194" s="30"/>
      <c r="C194" s="142" t="s">
        <v>313</v>
      </c>
      <c r="D194" s="142" t="s">
        <v>220</v>
      </c>
      <c r="E194" s="143" t="s">
        <v>444</v>
      </c>
      <c r="F194" s="144" t="s">
        <v>445</v>
      </c>
      <c r="G194" s="145" t="s">
        <v>398</v>
      </c>
      <c r="H194" s="146">
        <v>71.861999999999995</v>
      </c>
      <c r="I194" s="147"/>
      <c r="J194" s="147"/>
      <c r="K194" s="148">
        <f>ROUND(P194*H194,2)</f>
        <v>0</v>
      </c>
      <c r="L194" s="149"/>
      <c r="M194" s="30"/>
      <c r="N194" s="150" t="s">
        <v>1</v>
      </c>
      <c r="O194" s="151" t="s">
        <v>43</v>
      </c>
      <c r="P194" s="152">
        <f>I194+J194</f>
        <v>0</v>
      </c>
      <c r="Q194" s="152">
        <f>ROUND(I194*H194,2)</f>
        <v>0</v>
      </c>
      <c r="R194" s="152">
        <f>ROUND(J194*H194,2)</f>
        <v>0</v>
      </c>
      <c r="T194" s="153">
        <f>S194*H194</f>
        <v>0</v>
      </c>
      <c r="U194" s="153">
        <v>0</v>
      </c>
      <c r="V194" s="153">
        <f>U194*H194</f>
        <v>0</v>
      </c>
      <c r="W194" s="153">
        <v>0</v>
      </c>
      <c r="X194" s="154">
        <f>W194*H194</f>
        <v>0</v>
      </c>
      <c r="AR194" s="155" t="s">
        <v>158</v>
      </c>
      <c r="AT194" s="155" t="s">
        <v>220</v>
      </c>
      <c r="AU194" s="155" t="s">
        <v>93</v>
      </c>
      <c r="AY194" s="15" t="s">
        <v>219</v>
      </c>
      <c r="BE194" s="156">
        <f>IF(O194="základní",K194,0)</f>
        <v>0</v>
      </c>
      <c r="BF194" s="156">
        <f>IF(O194="snížená",K194,0)</f>
        <v>0</v>
      </c>
      <c r="BG194" s="156">
        <f>IF(O194="zákl. přenesená",K194,0)</f>
        <v>0</v>
      </c>
      <c r="BH194" s="156">
        <f>IF(O194="sníž. přenesená",K194,0)</f>
        <v>0</v>
      </c>
      <c r="BI194" s="156">
        <f>IF(O194="nulová",K194,0)</f>
        <v>0</v>
      </c>
      <c r="BJ194" s="15" t="s">
        <v>87</v>
      </c>
      <c r="BK194" s="156">
        <f>ROUND(P194*H194,2)</f>
        <v>0</v>
      </c>
      <c r="BL194" s="15" t="s">
        <v>158</v>
      </c>
      <c r="BM194" s="155" t="s">
        <v>446</v>
      </c>
    </row>
    <row r="195" spans="2:65" s="1" customFormat="1" ht="29.25">
      <c r="B195" s="30"/>
      <c r="D195" s="157" t="s">
        <v>226</v>
      </c>
      <c r="F195" s="158" t="s">
        <v>447</v>
      </c>
      <c r="I195" s="159"/>
      <c r="J195" s="159"/>
      <c r="M195" s="30"/>
      <c r="N195" s="160"/>
      <c r="X195" s="54"/>
      <c r="AT195" s="15" t="s">
        <v>226</v>
      </c>
      <c r="AU195" s="15" t="s">
        <v>93</v>
      </c>
    </row>
    <row r="196" spans="2:65" s="12" customFormat="1" ht="22.5">
      <c r="B196" s="161"/>
      <c r="D196" s="157" t="s">
        <v>303</v>
      </c>
      <c r="E196" s="162" t="s">
        <v>1</v>
      </c>
      <c r="F196" s="163" t="s">
        <v>448</v>
      </c>
      <c r="H196" s="164">
        <v>84.371600000000001</v>
      </c>
      <c r="I196" s="165"/>
      <c r="J196" s="165"/>
      <c r="M196" s="161"/>
      <c r="N196" s="166"/>
      <c r="X196" s="167"/>
      <c r="AT196" s="162" t="s">
        <v>303</v>
      </c>
      <c r="AU196" s="162" t="s">
        <v>93</v>
      </c>
      <c r="AV196" s="12" t="s">
        <v>93</v>
      </c>
      <c r="AW196" s="12" t="s">
        <v>5</v>
      </c>
      <c r="AX196" s="12" t="s">
        <v>80</v>
      </c>
      <c r="AY196" s="162" t="s">
        <v>219</v>
      </c>
    </row>
    <row r="197" spans="2:65" s="12" customFormat="1" ht="22.5">
      <c r="B197" s="161"/>
      <c r="D197" s="157" t="s">
        <v>303</v>
      </c>
      <c r="E197" s="162" t="s">
        <v>1</v>
      </c>
      <c r="F197" s="163" t="s">
        <v>449</v>
      </c>
      <c r="H197" s="164">
        <v>-12.5098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3" customFormat="1" ht="11.25">
      <c r="B198" s="171"/>
      <c r="D198" s="157" t="s">
        <v>303</v>
      </c>
      <c r="E198" s="172" t="s">
        <v>1</v>
      </c>
      <c r="F198" s="173" t="s">
        <v>362</v>
      </c>
      <c r="H198" s="174">
        <v>71.861800000000002</v>
      </c>
      <c r="I198" s="175"/>
      <c r="J198" s="175"/>
      <c r="M198" s="171"/>
      <c r="N198" s="176"/>
      <c r="X198" s="177"/>
      <c r="AT198" s="172" t="s">
        <v>303</v>
      </c>
      <c r="AU198" s="172" t="s">
        <v>93</v>
      </c>
      <c r="AV198" s="13" t="s">
        <v>158</v>
      </c>
      <c r="AW198" s="13" t="s">
        <v>4</v>
      </c>
      <c r="AX198" s="13" t="s">
        <v>87</v>
      </c>
      <c r="AY198" s="172" t="s">
        <v>219</v>
      </c>
    </row>
    <row r="199" spans="2:65" s="1" customFormat="1" ht="33" customHeight="1">
      <c r="B199" s="30"/>
      <c r="C199" s="142" t="s">
        <v>318</v>
      </c>
      <c r="D199" s="142" t="s">
        <v>220</v>
      </c>
      <c r="E199" s="143" t="s">
        <v>450</v>
      </c>
      <c r="F199" s="144" t="s">
        <v>451</v>
      </c>
      <c r="G199" s="145" t="s">
        <v>398</v>
      </c>
      <c r="H199" s="146">
        <v>109.86199999999999</v>
      </c>
      <c r="I199" s="147"/>
      <c r="J199" s="147"/>
      <c r="K199" s="148">
        <f>ROUND(P199*H199,2)</f>
        <v>0</v>
      </c>
      <c r="L199" s="149"/>
      <c r="M199" s="30"/>
      <c r="N199" s="150" t="s">
        <v>1</v>
      </c>
      <c r="O199" s="151" t="s">
        <v>43</v>
      </c>
      <c r="P199" s="152">
        <f>I199+J199</f>
        <v>0</v>
      </c>
      <c r="Q199" s="152">
        <f>ROUND(I199*H199,2)</f>
        <v>0</v>
      </c>
      <c r="R199" s="152">
        <f>ROUND(J199*H199,2)</f>
        <v>0</v>
      </c>
      <c r="T199" s="153">
        <f>S199*H199</f>
        <v>0</v>
      </c>
      <c r="U199" s="153">
        <v>0</v>
      </c>
      <c r="V199" s="153">
        <f>U199*H199</f>
        <v>0</v>
      </c>
      <c r="W199" s="153">
        <v>0</v>
      </c>
      <c r="X199" s="154">
        <f>W199*H199</f>
        <v>0</v>
      </c>
      <c r="AR199" s="155" t="s">
        <v>158</v>
      </c>
      <c r="AT199" s="155" t="s">
        <v>220</v>
      </c>
      <c r="AU199" s="155" t="s">
        <v>93</v>
      </c>
      <c r="AY199" s="15" t="s">
        <v>219</v>
      </c>
      <c r="BE199" s="156">
        <f>IF(O199="základní",K199,0)</f>
        <v>0</v>
      </c>
      <c r="BF199" s="156">
        <f>IF(O199="snížená",K199,0)</f>
        <v>0</v>
      </c>
      <c r="BG199" s="156">
        <f>IF(O199="zákl. přenesená",K199,0)</f>
        <v>0</v>
      </c>
      <c r="BH199" s="156">
        <f>IF(O199="sníž. přenesená",K199,0)</f>
        <v>0</v>
      </c>
      <c r="BI199" s="156">
        <f>IF(O199="nulová",K199,0)</f>
        <v>0</v>
      </c>
      <c r="BJ199" s="15" t="s">
        <v>87</v>
      </c>
      <c r="BK199" s="156">
        <f>ROUND(P199*H199,2)</f>
        <v>0</v>
      </c>
      <c r="BL199" s="15" t="s">
        <v>158</v>
      </c>
      <c r="BM199" s="155" t="s">
        <v>452</v>
      </c>
    </row>
    <row r="200" spans="2:65" s="1" customFormat="1" ht="29.25">
      <c r="B200" s="30"/>
      <c r="D200" s="157" t="s">
        <v>226</v>
      </c>
      <c r="F200" s="158" t="s">
        <v>453</v>
      </c>
      <c r="I200" s="159"/>
      <c r="J200" s="159"/>
      <c r="M200" s="30"/>
      <c r="N200" s="160"/>
      <c r="X200" s="54"/>
      <c r="AT200" s="15" t="s">
        <v>226</v>
      </c>
      <c r="AU200" s="15" t="s">
        <v>93</v>
      </c>
    </row>
    <row r="201" spans="2:65" s="12" customFormat="1" ht="22.5">
      <c r="B201" s="161"/>
      <c r="D201" s="157" t="s">
        <v>303</v>
      </c>
      <c r="E201" s="162" t="s">
        <v>1</v>
      </c>
      <c r="F201" s="163" t="s">
        <v>454</v>
      </c>
      <c r="H201" s="164">
        <v>122.37160000000002</v>
      </c>
      <c r="I201" s="165"/>
      <c r="J201" s="165"/>
      <c r="M201" s="161"/>
      <c r="N201" s="166"/>
      <c r="X201" s="167"/>
      <c r="AT201" s="162" t="s">
        <v>303</v>
      </c>
      <c r="AU201" s="162" t="s">
        <v>93</v>
      </c>
      <c r="AV201" s="12" t="s">
        <v>93</v>
      </c>
      <c r="AW201" s="12" t="s">
        <v>5</v>
      </c>
      <c r="AX201" s="12" t="s">
        <v>80</v>
      </c>
      <c r="AY201" s="162" t="s">
        <v>219</v>
      </c>
    </row>
    <row r="202" spans="2:65" s="12" customFormat="1" ht="22.5">
      <c r="B202" s="161"/>
      <c r="D202" s="157" t="s">
        <v>303</v>
      </c>
      <c r="E202" s="162" t="s">
        <v>1</v>
      </c>
      <c r="F202" s="163" t="s">
        <v>449</v>
      </c>
      <c r="H202" s="164">
        <v>-12.5098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3" customFormat="1" ht="11.25">
      <c r="B203" s="171"/>
      <c r="D203" s="157" t="s">
        <v>303</v>
      </c>
      <c r="E203" s="172" t="s">
        <v>1</v>
      </c>
      <c r="F203" s="173" t="s">
        <v>362</v>
      </c>
      <c r="H203" s="174">
        <v>109.86180000000002</v>
      </c>
      <c r="I203" s="175"/>
      <c r="J203" s="175"/>
      <c r="M203" s="171"/>
      <c r="N203" s="176"/>
      <c r="X203" s="177"/>
      <c r="AT203" s="172" t="s">
        <v>303</v>
      </c>
      <c r="AU203" s="172" t="s">
        <v>93</v>
      </c>
      <c r="AV203" s="13" t="s">
        <v>158</v>
      </c>
      <c r="AW203" s="13" t="s">
        <v>4</v>
      </c>
      <c r="AX203" s="13" t="s">
        <v>87</v>
      </c>
      <c r="AY203" s="172" t="s">
        <v>219</v>
      </c>
    </row>
    <row r="204" spans="2:65" s="1" customFormat="1" ht="44.25" customHeight="1">
      <c r="B204" s="30"/>
      <c r="C204" s="142" t="s">
        <v>323</v>
      </c>
      <c r="D204" s="142" t="s">
        <v>220</v>
      </c>
      <c r="E204" s="143" t="s">
        <v>455</v>
      </c>
      <c r="F204" s="144" t="s">
        <v>456</v>
      </c>
      <c r="G204" s="145" t="s">
        <v>370</v>
      </c>
      <c r="H204" s="146">
        <v>9</v>
      </c>
      <c r="I204" s="147"/>
      <c r="J204" s="147"/>
      <c r="K204" s="148">
        <f>ROUND(P204*H204,2)</f>
        <v>0</v>
      </c>
      <c r="L204" s="149"/>
      <c r="M204" s="30"/>
      <c r="N204" s="150" t="s">
        <v>1</v>
      </c>
      <c r="O204" s="151" t="s">
        <v>43</v>
      </c>
      <c r="P204" s="152">
        <f>I204+J204</f>
        <v>0</v>
      </c>
      <c r="Q204" s="152">
        <f>ROUND(I204*H204,2)</f>
        <v>0</v>
      </c>
      <c r="R204" s="152">
        <f>ROUND(J204*H204,2)</f>
        <v>0</v>
      </c>
      <c r="T204" s="153">
        <f>S204*H204</f>
        <v>0</v>
      </c>
      <c r="U204" s="153">
        <v>1.4E-2</v>
      </c>
      <c r="V204" s="153">
        <f>U204*H204</f>
        <v>0.126</v>
      </c>
      <c r="W204" s="153">
        <v>0</v>
      </c>
      <c r="X204" s="154">
        <f>W204*H204</f>
        <v>0</v>
      </c>
      <c r="AR204" s="155" t="s">
        <v>158</v>
      </c>
      <c r="AT204" s="155" t="s">
        <v>220</v>
      </c>
      <c r="AU204" s="155" t="s">
        <v>93</v>
      </c>
      <c r="AY204" s="15" t="s">
        <v>219</v>
      </c>
      <c r="BE204" s="156">
        <f>IF(O204="základní",K204,0)</f>
        <v>0</v>
      </c>
      <c r="BF204" s="156">
        <f>IF(O204="snížená",K204,0)</f>
        <v>0</v>
      </c>
      <c r="BG204" s="156">
        <f>IF(O204="zákl. přenesená",K204,0)</f>
        <v>0</v>
      </c>
      <c r="BH204" s="156">
        <f>IF(O204="sníž. přenesená",K204,0)</f>
        <v>0</v>
      </c>
      <c r="BI204" s="156">
        <f>IF(O204="nulová",K204,0)</f>
        <v>0</v>
      </c>
      <c r="BJ204" s="15" t="s">
        <v>87</v>
      </c>
      <c r="BK204" s="156">
        <f>ROUND(P204*H204,2)</f>
        <v>0</v>
      </c>
      <c r="BL204" s="15" t="s">
        <v>158</v>
      </c>
      <c r="BM204" s="155" t="s">
        <v>457</v>
      </c>
    </row>
    <row r="205" spans="2:65" s="1" customFormat="1" ht="29.25">
      <c r="B205" s="30"/>
      <c r="D205" s="157" t="s">
        <v>226</v>
      </c>
      <c r="F205" s="158" t="s">
        <v>458</v>
      </c>
      <c r="I205" s="159"/>
      <c r="J205" s="159"/>
      <c r="M205" s="30"/>
      <c r="N205" s="160"/>
      <c r="X205" s="54"/>
      <c r="AT205" s="15" t="s">
        <v>226</v>
      </c>
      <c r="AU205" s="15" t="s">
        <v>93</v>
      </c>
    </row>
    <row r="206" spans="2:65" s="12" customFormat="1" ht="11.25">
      <c r="B206" s="161"/>
      <c r="D206" s="157" t="s">
        <v>303</v>
      </c>
      <c r="E206" s="162" t="s">
        <v>1</v>
      </c>
      <c r="F206" s="163" t="s">
        <v>459</v>
      </c>
      <c r="H206" s="164">
        <v>9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87</v>
      </c>
      <c r="AY206" s="162" t="s">
        <v>219</v>
      </c>
    </row>
    <row r="207" spans="2:65" s="1" customFormat="1" ht="37.9" customHeight="1">
      <c r="B207" s="30"/>
      <c r="C207" s="178" t="s">
        <v>8</v>
      </c>
      <c r="D207" s="178" t="s">
        <v>460</v>
      </c>
      <c r="E207" s="179" t="s">
        <v>461</v>
      </c>
      <c r="F207" s="180" t="s">
        <v>462</v>
      </c>
      <c r="G207" s="181" t="s">
        <v>370</v>
      </c>
      <c r="H207" s="182">
        <v>9</v>
      </c>
      <c r="I207" s="183"/>
      <c r="J207" s="184"/>
      <c r="K207" s="185">
        <f>ROUND(P207*H207,2)</f>
        <v>0</v>
      </c>
      <c r="L207" s="184"/>
      <c r="M207" s="186"/>
      <c r="N207" s="187" t="s">
        <v>1</v>
      </c>
      <c r="O207" s="151" t="s">
        <v>43</v>
      </c>
      <c r="P207" s="152">
        <f>I207+J207</f>
        <v>0</v>
      </c>
      <c r="Q207" s="152">
        <f>ROUND(I207*H207,2)</f>
        <v>0</v>
      </c>
      <c r="R207" s="152">
        <f>ROUND(J207*H207,2)</f>
        <v>0</v>
      </c>
      <c r="T207" s="153">
        <f>S207*H207</f>
        <v>0</v>
      </c>
      <c r="U207" s="153">
        <v>6.2399999999999997E-2</v>
      </c>
      <c r="V207" s="153">
        <f>U207*H207</f>
        <v>0.56159999999999999</v>
      </c>
      <c r="W207" s="153">
        <v>0</v>
      </c>
      <c r="X207" s="154">
        <f>W207*H207</f>
        <v>0</v>
      </c>
      <c r="AR207" s="155" t="s">
        <v>254</v>
      </c>
      <c r="AT207" s="155" t="s">
        <v>460</v>
      </c>
      <c r="AU207" s="155" t="s">
        <v>93</v>
      </c>
      <c r="AY207" s="15" t="s">
        <v>219</v>
      </c>
      <c r="BE207" s="156">
        <f>IF(O207="základní",K207,0)</f>
        <v>0</v>
      </c>
      <c r="BF207" s="156">
        <f>IF(O207="snížená",K207,0)</f>
        <v>0</v>
      </c>
      <c r="BG207" s="156">
        <f>IF(O207="zákl. přenesená",K207,0)</f>
        <v>0</v>
      </c>
      <c r="BH207" s="156">
        <f>IF(O207="sníž. přenesená",K207,0)</f>
        <v>0</v>
      </c>
      <c r="BI207" s="156">
        <f>IF(O207="nulová",K207,0)</f>
        <v>0</v>
      </c>
      <c r="BJ207" s="15" t="s">
        <v>87</v>
      </c>
      <c r="BK207" s="156">
        <f>ROUND(P207*H207,2)</f>
        <v>0</v>
      </c>
      <c r="BL207" s="15" t="s">
        <v>158</v>
      </c>
      <c r="BM207" s="155" t="s">
        <v>463</v>
      </c>
    </row>
    <row r="208" spans="2:65" s="1" customFormat="1" ht="19.5">
      <c r="B208" s="30"/>
      <c r="D208" s="157" t="s">
        <v>226</v>
      </c>
      <c r="F208" s="158" t="s">
        <v>462</v>
      </c>
      <c r="I208" s="159"/>
      <c r="J208" s="159"/>
      <c r="M208" s="30"/>
      <c r="N208" s="160"/>
      <c r="X208" s="54"/>
      <c r="AT208" s="15" t="s">
        <v>226</v>
      </c>
      <c r="AU208" s="15" t="s">
        <v>93</v>
      </c>
    </row>
    <row r="209" spans="2:65" s="1" customFormat="1" ht="16.5" customHeight="1">
      <c r="B209" s="30"/>
      <c r="C209" s="178" t="s">
        <v>464</v>
      </c>
      <c r="D209" s="178" t="s">
        <v>460</v>
      </c>
      <c r="E209" s="179" t="s">
        <v>465</v>
      </c>
      <c r="F209" s="180" t="s">
        <v>466</v>
      </c>
      <c r="G209" s="181" t="s">
        <v>467</v>
      </c>
      <c r="H209" s="182">
        <v>32</v>
      </c>
      <c r="I209" s="183"/>
      <c r="J209" s="184"/>
      <c r="K209" s="185">
        <f>ROUND(P209*H209,2)</f>
        <v>0</v>
      </c>
      <c r="L209" s="184"/>
      <c r="M209" s="186"/>
      <c r="N209" s="187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2.9999999999999997E-4</v>
      </c>
      <c r="V209" s="153">
        <f>U209*H209</f>
        <v>9.5999999999999992E-3</v>
      </c>
      <c r="W209" s="153">
        <v>0</v>
      </c>
      <c r="X209" s="154">
        <f>W209*H209</f>
        <v>0</v>
      </c>
      <c r="AR209" s="155" t="s">
        <v>254</v>
      </c>
      <c r="AT209" s="155" t="s">
        <v>460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468</v>
      </c>
    </row>
    <row r="210" spans="2:65" s="1" customFormat="1" ht="11.25">
      <c r="B210" s="30"/>
      <c r="D210" s="157" t="s">
        <v>226</v>
      </c>
      <c r="F210" s="158" t="s">
        <v>466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11.25">
      <c r="B211" s="161"/>
      <c r="D211" s="157" t="s">
        <v>303</v>
      </c>
      <c r="E211" s="162" t="s">
        <v>1</v>
      </c>
      <c r="F211" s="163" t="s">
        <v>469</v>
      </c>
      <c r="H211" s="164">
        <v>32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87</v>
      </c>
      <c r="AY211" s="162" t="s">
        <v>219</v>
      </c>
    </row>
    <row r="212" spans="2:65" s="1" customFormat="1" ht="24.2" customHeight="1">
      <c r="B212" s="30"/>
      <c r="C212" s="178" t="s">
        <v>470</v>
      </c>
      <c r="D212" s="178" t="s">
        <v>460</v>
      </c>
      <c r="E212" s="179" t="s">
        <v>471</v>
      </c>
      <c r="F212" s="180" t="s">
        <v>472</v>
      </c>
      <c r="G212" s="181" t="s">
        <v>467</v>
      </c>
      <c r="H212" s="182">
        <v>4</v>
      </c>
      <c r="I212" s="183"/>
      <c r="J212" s="184"/>
      <c r="K212" s="185">
        <f>ROUND(P212*H212,2)</f>
        <v>0</v>
      </c>
      <c r="L212" s="184"/>
      <c r="M212" s="186"/>
      <c r="N212" s="187" t="s">
        <v>1</v>
      </c>
      <c r="O212" s="151" t="s">
        <v>43</v>
      </c>
      <c r="P212" s="152">
        <f>I212+J212</f>
        <v>0</v>
      </c>
      <c r="Q212" s="152">
        <f>ROUND(I212*H212,2)</f>
        <v>0</v>
      </c>
      <c r="R212" s="152">
        <f>ROUND(J212*H212,2)</f>
        <v>0</v>
      </c>
      <c r="T212" s="153">
        <f>S212*H212</f>
        <v>0</v>
      </c>
      <c r="U212" s="153">
        <v>2.66E-3</v>
      </c>
      <c r="V212" s="153">
        <f>U212*H212</f>
        <v>1.064E-2</v>
      </c>
      <c r="W212" s="153">
        <v>0</v>
      </c>
      <c r="X212" s="154">
        <f>W212*H212</f>
        <v>0</v>
      </c>
      <c r="AR212" s="155" t="s">
        <v>254</v>
      </c>
      <c r="AT212" s="155" t="s">
        <v>460</v>
      </c>
      <c r="AU212" s="155" t="s">
        <v>93</v>
      </c>
      <c r="AY212" s="15" t="s">
        <v>219</v>
      </c>
      <c r="BE212" s="156">
        <f>IF(O212="základní",K212,0)</f>
        <v>0</v>
      </c>
      <c r="BF212" s="156">
        <f>IF(O212="snížená",K212,0)</f>
        <v>0</v>
      </c>
      <c r="BG212" s="156">
        <f>IF(O212="zákl. přenesená",K212,0)</f>
        <v>0</v>
      </c>
      <c r="BH212" s="156">
        <f>IF(O212="sníž. přenesená",K212,0)</f>
        <v>0</v>
      </c>
      <c r="BI212" s="156">
        <f>IF(O212="nulová",K212,0)</f>
        <v>0</v>
      </c>
      <c r="BJ212" s="15" t="s">
        <v>87</v>
      </c>
      <c r="BK212" s="156">
        <f>ROUND(P212*H212,2)</f>
        <v>0</v>
      </c>
      <c r="BL212" s="15" t="s">
        <v>158</v>
      </c>
      <c r="BM212" s="155" t="s">
        <v>473</v>
      </c>
    </row>
    <row r="213" spans="2:65" s="1" customFormat="1" ht="11.25">
      <c r="B213" s="30"/>
      <c r="D213" s="157" t="s">
        <v>226</v>
      </c>
      <c r="F213" s="158" t="s">
        <v>472</v>
      </c>
      <c r="I213" s="159"/>
      <c r="J213" s="159"/>
      <c r="M213" s="30"/>
      <c r="N213" s="160"/>
      <c r="X213" s="54"/>
      <c r="AT213" s="15" t="s">
        <v>226</v>
      </c>
      <c r="AU213" s="15" t="s">
        <v>93</v>
      </c>
    </row>
    <row r="214" spans="2:65" s="1" customFormat="1" ht="16.5" customHeight="1">
      <c r="B214" s="30"/>
      <c r="C214" s="142" t="s">
        <v>474</v>
      </c>
      <c r="D214" s="142" t="s">
        <v>220</v>
      </c>
      <c r="E214" s="143" t="s">
        <v>475</v>
      </c>
      <c r="F214" s="144" t="s">
        <v>476</v>
      </c>
      <c r="G214" s="145" t="s">
        <v>370</v>
      </c>
      <c r="H214" s="146">
        <v>24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1.0200000000000001E-3</v>
      </c>
      <c r="V214" s="153">
        <f>U214*H214</f>
        <v>2.4480000000000002E-2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477</v>
      </c>
    </row>
    <row r="215" spans="2:65" s="1" customFormat="1" ht="29.25">
      <c r="B215" s="30"/>
      <c r="D215" s="157" t="s">
        <v>226</v>
      </c>
      <c r="F215" s="158" t="s">
        <v>478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11.25">
      <c r="B216" s="161"/>
      <c r="D216" s="157" t="s">
        <v>303</v>
      </c>
      <c r="E216" s="162" t="s">
        <v>1</v>
      </c>
      <c r="F216" s="163" t="s">
        <v>479</v>
      </c>
      <c r="H216" s="164">
        <v>24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87</v>
      </c>
      <c r="AY216" s="162" t="s">
        <v>219</v>
      </c>
    </row>
    <row r="217" spans="2:65" s="1" customFormat="1" ht="24.2" customHeight="1">
      <c r="B217" s="30"/>
      <c r="C217" s="142" t="s">
        <v>480</v>
      </c>
      <c r="D217" s="142" t="s">
        <v>220</v>
      </c>
      <c r="E217" s="143" t="s">
        <v>481</v>
      </c>
      <c r="F217" s="144" t="s">
        <v>482</v>
      </c>
      <c r="G217" s="145" t="s">
        <v>370</v>
      </c>
      <c r="H217" s="146">
        <v>24</v>
      </c>
      <c r="I217" s="147"/>
      <c r="J217" s="147"/>
      <c r="K217" s="148">
        <f>ROUND(P217*H217,2)</f>
        <v>0</v>
      </c>
      <c r="L217" s="149"/>
      <c r="M217" s="30"/>
      <c r="N217" s="150" t="s">
        <v>1</v>
      </c>
      <c r="O217" s="151" t="s">
        <v>43</v>
      </c>
      <c r="P217" s="152">
        <f>I217+J217</f>
        <v>0</v>
      </c>
      <c r="Q217" s="152">
        <f>ROUND(I217*H217,2)</f>
        <v>0</v>
      </c>
      <c r="R217" s="152">
        <f>ROUND(J217*H217,2)</f>
        <v>0</v>
      </c>
      <c r="T217" s="153">
        <f>S217*H217</f>
        <v>0</v>
      </c>
      <c r="U217" s="153">
        <v>0.15478</v>
      </c>
      <c r="V217" s="153">
        <f>U217*H217</f>
        <v>3.7147199999999998</v>
      </c>
      <c r="W217" s="153">
        <v>0</v>
      </c>
      <c r="X217" s="154">
        <f>W217*H217</f>
        <v>0</v>
      </c>
      <c r="AR217" s="155" t="s">
        <v>158</v>
      </c>
      <c r="AT217" s="155" t="s">
        <v>220</v>
      </c>
      <c r="AU217" s="155" t="s">
        <v>93</v>
      </c>
      <c r="AY217" s="15" t="s">
        <v>219</v>
      </c>
      <c r="BE217" s="156">
        <f>IF(O217="základní",K217,0)</f>
        <v>0</v>
      </c>
      <c r="BF217" s="156">
        <f>IF(O217="snížená",K217,0)</f>
        <v>0</v>
      </c>
      <c r="BG217" s="156">
        <f>IF(O217="zákl. přenesená",K217,0)</f>
        <v>0</v>
      </c>
      <c r="BH217" s="156">
        <f>IF(O217="sníž. přenesená",K217,0)</f>
        <v>0</v>
      </c>
      <c r="BI217" s="156">
        <f>IF(O217="nulová",K217,0)</f>
        <v>0</v>
      </c>
      <c r="BJ217" s="15" t="s">
        <v>87</v>
      </c>
      <c r="BK217" s="156">
        <f>ROUND(P217*H217,2)</f>
        <v>0</v>
      </c>
      <c r="BL217" s="15" t="s">
        <v>158</v>
      </c>
      <c r="BM217" s="155" t="s">
        <v>483</v>
      </c>
    </row>
    <row r="218" spans="2:65" s="1" customFormat="1" ht="19.5">
      <c r="B218" s="30"/>
      <c r="D218" s="157" t="s">
        <v>226</v>
      </c>
      <c r="F218" s="158" t="s">
        <v>484</v>
      </c>
      <c r="I218" s="159"/>
      <c r="J218" s="159"/>
      <c r="M218" s="30"/>
      <c r="N218" s="160"/>
      <c r="X218" s="54"/>
      <c r="AT218" s="15" t="s">
        <v>226</v>
      </c>
      <c r="AU218" s="15" t="s">
        <v>93</v>
      </c>
    </row>
    <row r="219" spans="2:65" s="12" customFormat="1" ht="11.25">
      <c r="B219" s="161"/>
      <c r="D219" s="157" t="s">
        <v>303</v>
      </c>
      <c r="E219" s="162" t="s">
        <v>1</v>
      </c>
      <c r="F219" s="163" t="s">
        <v>479</v>
      </c>
      <c r="H219" s="164">
        <v>24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87</v>
      </c>
      <c r="AY219" s="162" t="s">
        <v>219</v>
      </c>
    </row>
    <row r="220" spans="2:65" s="1" customFormat="1" ht="21.75" customHeight="1">
      <c r="B220" s="30"/>
      <c r="C220" s="142" t="s">
        <v>485</v>
      </c>
      <c r="D220" s="142" t="s">
        <v>220</v>
      </c>
      <c r="E220" s="143" t="s">
        <v>486</v>
      </c>
      <c r="F220" s="144" t="s">
        <v>487</v>
      </c>
      <c r="G220" s="145" t="s">
        <v>467</v>
      </c>
      <c r="H220" s="146">
        <v>8</v>
      </c>
      <c r="I220" s="147"/>
      <c r="J220" s="147"/>
      <c r="K220" s="148">
        <f>ROUND(P220*H220,2)</f>
        <v>0</v>
      </c>
      <c r="L220" s="149"/>
      <c r="M220" s="30"/>
      <c r="N220" s="150" t="s">
        <v>1</v>
      </c>
      <c r="O220" s="151" t="s">
        <v>43</v>
      </c>
      <c r="P220" s="152">
        <f>I220+J220</f>
        <v>0</v>
      </c>
      <c r="Q220" s="152">
        <f>ROUND(I220*H220,2)</f>
        <v>0</v>
      </c>
      <c r="R220" s="152">
        <f>ROUND(J220*H220,2)</f>
        <v>0</v>
      </c>
      <c r="T220" s="153">
        <f>S220*H220</f>
        <v>0</v>
      </c>
      <c r="U220" s="153">
        <v>3.7098200000000001</v>
      </c>
      <c r="V220" s="153">
        <f>U220*H220</f>
        <v>29.678560000000001</v>
      </c>
      <c r="W220" s="153">
        <v>0</v>
      </c>
      <c r="X220" s="154">
        <f>W220*H220</f>
        <v>0</v>
      </c>
      <c r="AR220" s="155" t="s">
        <v>158</v>
      </c>
      <c r="AT220" s="155" t="s">
        <v>220</v>
      </c>
      <c r="AU220" s="155" t="s">
        <v>93</v>
      </c>
      <c r="AY220" s="15" t="s">
        <v>219</v>
      </c>
      <c r="BE220" s="156">
        <f>IF(O220="základní",K220,0)</f>
        <v>0</v>
      </c>
      <c r="BF220" s="156">
        <f>IF(O220="snížená",K220,0)</f>
        <v>0</v>
      </c>
      <c r="BG220" s="156">
        <f>IF(O220="zákl. přenesená",K220,0)</f>
        <v>0</v>
      </c>
      <c r="BH220" s="156">
        <f>IF(O220="sníž. přenesená",K220,0)</f>
        <v>0</v>
      </c>
      <c r="BI220" s="156">
        <f>IF(O220="nulová",K220,0)</f>
        <v>0</v>
      </c>
      <c r="BJ220" s="15" t="s">
        <v>87</v>
      </c>
      <c r="BK220" s="156">
        <f>ROUND(P220*H220,2)</f>
        <v>0</v>
      </c>
      <c r="BL220" s="15" t="s">
        <v>158</v>
      </c>
      <c r="BM220" s="155" t="s">
        <v>488</v>
      </c>
    </row>
    <row r="221" spans="2:65" s="1" customFormat="1" ht="39">
      <c r="B221" s="30"/>
      <c r="D221" s="157" t="s">
        <v>226</v>
      </c>
      <c r="F221" s="158" t="s">
        <v>489</v>
      </c>
      <c r="I221" s="159"/>
      <c r="J221" s="159"/>
      <c r="M221" s="30"/>
      <c r="N221" s="160"/>
      <c r="X221" s="54"/>
      <c r="AT221" s="15" t="s">
        <v>226</v>
      </c>
      <c r="AU221" s="15" t="s">
        <v>93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490</v>
      </c>
      <c r="H222" s="164">
        <v>8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87</v>
      </c>
      <c r="AY222" s="162" t="s">
        <v>219</v>
      </c>
    </row>
    <row r="223" spans="2:65" s="1" customFormat="1" ht="24.2" customHeight="1">
      <c r="B223" s="30"/>
      <c r="C223" s="142" t="s">
        <v>491</v>
      </c>
      <c r="D223" s="142" t="s">
        <v>220</v>
      </c>
      <c r="E223" s="143" t="s">
        <v>492</v>
      </c>
      <c r="F223" s="144" t="s">
        <v>493</v>
      </c>
      <c r="G223" s="145" t="s">
        <v>467</v>
      </c>
      <c r="H223" s="146">
        <v>8</v>
      </c>
      <c r="I223" s="147"/>
      <c r="J223" s="147"/>
      <c r="K223" s="148">
        <f>ROUND(P223*H223,2)</f>
        <v>0</v>
      </c>
      <c r="L223" s="149"/>
      <c r="M223" s="30"/>
      <c r="N223" s="150" t="s">
        <v>1</v>
      </c>
      <c r="O223" s="151" t="s">
        <v>43</v>
      </c>
      <c r="P223" s="152">
        <f>I223+J223</f>
        <v>0</v>
      </c>
      <c r="Q223" s="152">
        <f>ROUND(I223*H223,2)</f>
        <v>0</v>
      </c>
      <c r="R223" s="152">
        <f>ROUND(J223*H223,2)</f>
        <v>0</v>
      </c>
      <c r="T223" s="153">
        <f>S223*H223</f>
        <v>0</v>
      </c>
      <c r="U223" s="153">
        <v>0</v>
      </c>
      <c r="V223" s="153">
        <f>U223*H223</f>
        <v>0</v>
      </c>
      <c r="W223" s="153">
        <v>0</v>
      </c>
      <c r="X223" s="154">
        <f>W223*H223</f>
        <v>0</v>
      </c>
      <c r="AR223" s="155" t="s">
        <v>158</v>
      </c>
      <c r="AT223" s="155" t="s">
        <v>220</v>
      </c>
      <c r="AU223" s="155" t="s">
        <v>93</v>
      </c>
      <c r="AY223" s="15" t="s">
        <v>219</v>
      </c>
      <c r="BE223" s="156">
        <f>IF(O223="základní",K223,0)</f>
        <v>0</v>
      </c>
      <c r="BF223" s="156">
        <f>IF(O223="snížená",K223,0)</f>
        <v>0</v>
      </c>
      <c r="BG223" s="156">
        <f>IF(O223="zákl. přenesená",K223,0)</f>
        <v>0</v>
      </c>
      <c r="BH223" s="156">
        <f>IF(O223="sníž. přenesená",K223,0)</f>
        <v>0</v>
      </c>
      <c r="BI223" s="156">
        <f>IF(O223="nulová",K223,0)</f>
        <v>0</v>
      </c>
      <c r="BJ223" s="15" t="s">
        <v>87</v>
      </c>
      <c r="BK223" s="156">
        <f>ROUND(P223*H223,2)</f>
        <v>0</v>
      </c>
      <c r="BL223" s="15" t="s">
        <v>158</v>
      </c>
      <c r="BM223" s="155" t="s">
        <v>494</v>
      </c>
    </row>
    <row r="224" spans="2:65" s="1" customFormat="1" ht="39">
      <c r="B224" s="30"/>
      <c r="D224" s="157" t="s">
        <v>226</v>
      </c>
      <c r="F224" s="158" t="s">
        <v>495</v>
      </c>
      <c r="I224" s="159"/>
      <c r="J224" s="159"/>
      <c r="M224" s="30"/>
      <c r="N224" s="160"/>
      <c r="X224" s="54"/>
      <c r="AT224" s="15" t="s">
        <v>226</v>
      </c>
      <c r="AU224" s="15" t="s">
        <v>93</v>
      </c>
    </row>
    <row r="225" spans="2:65" s="12" customFormat="1" ht="11.25">
      <c r="B225" s="161"/>
      <c r="D225" s="157" t="s">
        <v>303</v>
      </c>
      <c r="E225" s="162" t="s">
        <v>1</v>
      </c>
      <c r="F225" s="163" t="s">
        <v>490</v>
      </c>
      <c r="H225" s="164">
        <v>8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87</v>
      </c>
      <c r="AY225" s="162" t="s">
        <v>219</v>
      </c>
    </row>
    <row r="226" spans="2:65" s="1" customFormat="1" ht="24.2" customHeight="1">
      <c r="B226" s="30"/>
      <c r="C226" s="142" t="s">
        <v>496</v>
      </c>
      <c r="D226" s="142" t="s">
        <v>220</v>
      </c>
      <c r="E226" s="143" t="s">
        <v>497</v>
      </c>
      <c r="F226" s="144" t="s">
        <v>498</v>
      </c>
      <c r="G226" s="145" t="s">
        <v>353</v>
      </c>
      <c r="H226" s="146">
        <v>107.28</v>
      </c>
      <c r="I226" s="147"/>
      <c r="J226" s="147"/>
      <c r="K226" s="148">
        <f>ROUND(P226*H226,2)</f>
        <v>0</v>
      </c>
      <c r="L226" s="149"/>
      <c r="M226" s="30"/>
      <c r="N226" s="150" t="s">
        <v>1</v>
      </c>
      <c r="O226" s="151" t="s">
        <v>43</v>
      </c>
      <c r="P226" s="152">
        <f>I226+J226</f>
        <v>0</v>
      </c>
      <c r="Q226" s="152">
        <f>ROUND(I226*H226,2)</f>
        <v>0</v>
      </c>
      <c r="R226" s="152">
        <f>ROUND(J226*H226,2)</f>
        <v>0</v>
      </c>
      <c r="T226" s="153">
        <f>S226*H226</f>
        <v>0</v>
      </c>
      <c r="U226" s="153">
        <v>2.9440000000000001E-2</v>
      </c>
      <c r="V226" s="153">
        <f>U226*H226</f>
        <v>3.1583232000000003</v>
      </c>
      <c r="W226" s="153">
        <v>0</v>
      </c>
      <c r="X226" s="154">
        <f>W226*H226</f>
        <v>0</v>
      </c>
      <c r="AR226" s="155" t="s">
        <v>158</v>
      </c>
      <c r="AT226" s="155" t="s">
        <v>220</v>
      </c>
      <c r="AU226" s="155" t="s">
        <v>93</v>
      </c>
      <c r="AY226" s="15" t="s">
        <v>219</v>
      </c>
      <c r="BE226" s="156">
        <f>IF(O226="základní",K226,0)</f>
        <v>0</v>
      </c>
      <c r="BF226" s="156">
        <f>IF(O226="snížená",K226,0)</f>
        <v>0</v>
      </c>
      <c r="BG226" s="156">
        <f>IF(O226="zákl. přenesená",K226,0)</f>
        <v>0</v>
      </c>
      <c r="BH226" s="156">
        <f>IF(O226="sníž. přenesená",K226,0)</f>
        <v>0</v>
      </c>
      <c r="BI226" s="156">
        <f>IF(O226="nulová",K226,0)</f>
        <v>0</v>
      </c>
      <c r="BJ226" s="15" t="s">
        <v>87</v>
      </c>
      <c r="BK226" s="156">
        <f>ROUND(P226*H226,2)</f>
        <v>0</v>
      </c>
      <c r="BL226" s="15" t="s">
        <v>158</v>
      </c>
      <c r="BM226" s="155" t="s">
        <v>499</v>
      </c>
    </row>
    <row r="227" spans="2:65" s="1" customFormat="1" ht="19.5">
      <c r="B227" s="30"/>
      <c r="D227" s="157" t="s">
        <v>226</v>
      </c>
      <c r="F227" s="158" t="s">
        <v>500</v>
      </c>
      <c r="I227" s="159"/>
      <c r="J227" s="159"/>
      <c r="M227" s="30"/>
      <c r="N227" s="160"/>
      <c r="X227" s="54"/>
      <c r="AT227" s="15" t="s">
        <v>226</v>
      </c>
      <c r="AU227" s="15" t="s">
        <v>93</v>
      </c>
    </row>
    <row r="228" spans="2:65" s="12" customFormat="1" ht="11.25">
      <c r="B228" s="161"/>
      <c r="D228" s="157" t="s">
        <v>303</v>
      </c>
      <c r="E228" s="162" t="s">
        <v>1</v>
      </c>
      <c r="F228" s="163" t="s">
        <v>501</v>
      </c>
      <c r="H228" s="164">
        <v>107.28</v>
      </c>
      <c r="I228" s="165"/>
      <c r="J228" s="165"/>
      <c r="M228" s="161"/>
      <c r="N228" s="166"/>
      <c r="X228" s="167"/>
      <c r="AT228" s="162" t="s">
        <v>303</v>
      </c>
      <c r="AU228" s="162" t="s">
        <v>93</v>
      </c>
      <c r="AV228" s="12" t="s">
        <v>93</v>
      </c>
      <c r="AW228" s="12" t="s">
        <v>5</v>
      </c>
      <c r="AX228" s="12" t="s">
        <v>87</v>
      </c>
      <c r="AY228" s="162" t="s">
        <v>219</v>
      </c>
    </row>
    <row r="229" spans="2:65" s="1" customFormat="1" ht="21.75" customHeight="1">
      <c r="B229" s="30"/>
      <c r="C229" s="142" t="s">
        <v>502</v>
      </c>
      <c r="D229" s="142" t="s">
        <v>220</v>
      </c>
      <c r="E229" s="143" t="s">
        <v>503</v>
      </c>
      <c r="F229" s="144" t="s">
        <v>504</v>
      </c>
      <c r="G229" s="145" t="s">
        <v>353</v>
      </c>
      <c r="H229" s="146">
        <v>4425.72</v>
      </c>
      <c r="I229" s="147"/>
      <c r="J229" s="147"/>
      <c r="K229" s="148">
        <f>ROUND(P229*H229,2)</f>
        <v>0</v>
      </c>
      <c r="L229" s="149"/>
      <c r="M229" s="30"/>
      <c r="N229" s="150" t="s">
        <v>1</v>
      </c>
      <c r="O229" s="151" t="s">
        <v>43</v>
      </c>
      <c r="P229" s="152">
        <f>I229+J229</f>
        <v>0</v>
      </c>
      <c r="Q229" s="152">
        <f>ROUND(I229*H229,2)</f>
        <v>0</v>
      </c>
      <c r="R229" s="152">
        <f>ROUND(J229*H229,2)</f>
        <v>0</v>
      </c>
      <c r="T229" s="153">
        <f>S229*H229</f>
        <v>0</v>
      </c>
      <c r="U229" s="153">
        <v>5.8E-4</v>
      </c>
      <c r="V229" s="153">
        <f>U229*H229</f>
        <v>2.5669176</v>
      </c>
      <c r="W229" s="153">
        <v>0</v>
      </c>
      <c r="X229" s="154">
        <f>W229*H229</f>
        <v>0</v>
      </c>
      <c r="AR229" s="155" t="s">
        <v>158</v>
      </c>
      <c r="AT229" s="155" t="s">
        <v>220</v>
      </c>
      <c r="AU229" s="155" t="s">
        <v>93</v>
      </c>
      <c r="AY229" s="15" t="s">
        <v>219</v>
      </c>
      <c r="BE229" s="156">
        <f>IF(O229="základní",K229,0)</f>
        <v>0</v>
      </c>
      <c r="BF229" s="156">
        <f>IF(O229="snížená",K229,0)</f>
        <v>0</v>
      </c>
      <c r="BG229" s="156">
        <f>IF(O229="zákl. přenesená",K229,0)</f>
        <v>0</v>
      </c>
      <c r="BH229" s="156">
        <f>IF(O229="sníž. přenesená",K229,0)</f>
        <v>0</v>
      </c>
      <c r="BI229" s="156">
        <f>IF(O229="nulová",K229,0)</f>
        <v>0</v>
      </c>
      <c r="BJ229" s="15" t="s">
        <v>87</v>
      </c>
      <c r="BK229" s="156">
        <f>ROUND(P229*H229,2)</f>
        <v>0</v>
      </c>
      <c r="BL229" s="15" t="s">
        <v>158</v>
      </c>
      <c r="BM229" s="155" t="s">
        <v>505</v>
      </c>
    </row>
    <row r="230" spans="2:65" s="1" customFormat="1" ht="19.5">
      <c r="B230" s="30"/>
      <c r="D230" s="157" t="s">
        <v>226</v>
      </c>
      <c r="F230" s="158" t="s">
        <v>506</v>
      </c>
      <c r="I230" s="159"/>
      <c r="J230" s="159"/>
      <c r="M230" s="30"/>
      <c r="N230" s="160"/>
      <c r="X230" s="54"/>
      <c r="AT230" s="15" t="s">
        <v>226</v>
      </c>
      <c r="AU230" s="15" t="s">
        <v>93</v>
      </c>
    </row>
    <row r="231" spans="2:65" s="12" customFormat="1" ht="11.25">
      <c r="B231" s="161"/>
      <c r="D231" s="157" t="s">
        <v>303</v>
      </c>
      <c r="E231" s="162" t="s">
        <v>1</v>
      </c>
      <c r="F231" s="163" t="s">
        <v>507</v>
      </c>
      <c r="H231" s="164">
        <v>4425.72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87</v>
      </c>
      <c r="AY231" s="162" t="s">
        <v>219</v>
      </c>
    </row>
    <row r="232" spans="2:65" s="1" customFormat="1" ht="21.75" customHeight="1">
      <c r="B232" s="30"/>
      <c r="C232" s="142" t="s">
        <v>385</v>
      </c>
      <c r="D232" s="142" t="s">
        <v>220</v>
      </c>
      <c r="E232" s="143" t="s">
        <v>508</v>
      </c>
      <c r="F232" s="144" t="s">
        <v>509</v>
      </c>
      <c r="G232" s="145" t="s">
        <v>353</v>
      </c>
      <c r="H232" s="146">
        <v>4425.72</v>
      </c>
      <c r="I232" s="147"/>
      <c r="J232" s="147"/>
      <c r="K232" s="148">
        <f>ROUND(P232*H232,2)</f>
        <v>0</v>
      </c>
      <c r="L232" s="149"/>
      <c r="M232" s="30"/>
      <c r="N232" s="150" t="s">
        <v>1</v>
      </c>
      <c r="O232" s="151" t="s">
        <v>43</v>
      </c>
      <c r="P232" s="152">
        <f>I232+J232</f>
        <v>0</v>
      </c>
      <c r="Q232" s="152">
        <f>ROUND(I232*H232,2)</f>
        <v>0</v>
      </c>
      <c r="R232" s="152">
        <f>ROUND(J232*H232,2)</f>
        <v>0</v>
      </c>
      <c r="T232" s="153">
        <f>S232*H232</f>
        <v>0</v>
      </c>
      <c r="U232" s="153">
        <v>0</v>
      </c>
      <c r="V232" s="153">
        <f>U232*H232</f>
        <v>0</v>
      </c>
      <c r="W232" s="153">
        <v>0</v>
      </c>
      <c r="X232" s="154">
        <f>W232*H232</f>
        <v>0</v>
      </c>
      <c r="AR232" s="155" t="s">
        <v>158</v>
      </c>
      <c r="AT232" s="155" t="s">
        <v>220</v>
      </c>
      <c r="AU232" s="155" t="s">
        <v>93</v>
      </c>
      <c r="AY232" s="15" t="s">
        <v>219</v>
      </c>
      <c r="BE232" s="156">
        <f>IF(O232="základní",K232,0)</f>
        <v>0</v>
      </c>
      <c r="BF232" s="156">
        <f>IF(O232="snížená",K232,0)</f>
        <v>0</v>
      </c>
      <c r="BG232" s="156">
        <f>IF(O232="zákl. přenesená",K232,0)</f>
        <v>0</v>
      </c>
      <c r="BH232" s="156">
        <f>IF(O232="sníž. přenesená",K232,0)</f>
        <v>0</v>
      </c>
      <c r="BI232" s="156">
        <f>IF(O232="nulová",K232,0)</f>
        <v>0</v>
      </c>
      <c r="BJ232" s="15" t="s">
        <v>87</v>
      </c>
      <c r="BK232" s="156">
        <f>ROUND(P232*H232,2)</f>
        <v>0</v>
      </c>
      <c r="BL232" s="15" t="s">
        <v>158</v>
      </c>
      <c r="BM232" s="155" t="s">
        <v>510</v>
      </c>
    </row>
    <row r="233" spans="2:65" s="1" customFormat="1" ht="19.5">
      <c r="B233" s="30"/>
      <c r="D233" s="157" t="s">
        <v>226</v>
      </c>
      <c r="F233" s="158" t="s">
        <v>511</v>
      </c>
      <c r="I233" s="159"/>
      <c r="J233" s="159"/>
      <c r="M233" s="30"/>
      <c r="N233" s="160"/>
      <c r="X233" s="54"/>
      <c r="AT233" s="15" t="s">
        <v>226</v>
      </c>
      <c r="AU233" s="15" t="s">
        <v>93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507</v>
      </c>
      <c r="H234" s="164">
        <v>4425.72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87</v>
      </c>
      <c r="AY234" s="162" t="s">
        <v>219</v>
      </c>
    </row>
    <row r="235" spans="2:65" s="1" customFormat="1" ht="24.2" customHeight="1">
      <c r="B235" s="30"/>
      <c r="C235" s="142" t="s">
        <v>512</v>
      </c>
      <c r="D235" s="142" t="s">
        <v>220</v>
      </c>
      <c r="E235" s="143" t="s">
        <v>513</v>
      </c>
      <c r="F235" s="144" t="s">
        <v>514</v>
      </c>
      <c r="G235" s="145" t="s">
        <v>398</v>
      </c>
      <c r="H235" s="146">
        <v>4095.6770000000001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515</v>
      </c>
    </row>
    <row r="236" spans="2:65" s="1" customFormat="1" ht="39">
      <c r="B236" s="30"/>
      <c r="D236" s="157" t="s">
        <v>226</v>
      </c>
      <c r="F236" s="158" t="s">
        <v>516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11.25">
      <c r="B237" s="161"/>
      <c r="D237" s="157" t="s">
        <v>303</v>
      </c>
      <c r="E237" s="162" t="s">
        <v>1</v>
      </c>
      <c r="F237" s="163" t="s">
        <v>517</v>
      </c>
      <c r="H237" s="164">
        <v>140.65199999999999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2" customFormat="1" ht="22.5">
      <c r="B238" s="161"/>
      <c r="D238" s="157" t="s">
        <v>303</v>
      </c>
      <c r="E238" s="162" t="s">
        <v>1</v>
      </c>
      <c r="F238" s="163" t="s">
        <v>518</v>
      </c>
      <c r="H238" s="164">
        <v>4405.3776000000007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2" customFormat="1" ht="33.75">
      <c r="B239" s="161"/>
      <c r="D239" s="157" t="s">
        <v>303</v>
      </c>
      <c r="E239" s="162" t="s">
        <v>1</v>
      </c>
      <c r="F239" s="163" t="s">
        <v>519</v>
      </c>
      <c r="H239" s="164">
        <v>-450.3528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3" customFormat="1" ht="11.25">
      <c r="B240" s="171"/>
      <c r="D240" s="157" t="s">
        <v>303</v>
      </c>
      <c r="E240" s="172" t="s">
        <v>1</v>
      </c>
      <c r="F240" s="173" t="s">
        <v>362</v>
      </c>
      <c r="H240" s="174">
        <v>4095.6768000000006</v>
      </c>
      <c r="I240" s="175"/>
      <c r="J240" s="175"/>
      <c r="M240" s="171"/>
      <c r="N240" s="176"/>
      <c r="X240" s="177"/>
      <c r="AT240" s="172" t="s">
        <v>303</v>
      </c>
      <c r="AU240" s="172" t="s">
        <v>93</v>
      </c>
      <c r="AV240" s="13" t="s">
        <v>158</v>
      </c>
      <c r="AW240" s="13" t="s">
        <v>4</v>
      </c>
      <c r="AX240" s="13" t="s">
        <v>87</v>
      </c>
      <c r="AY240" s="172" t="s">
        <v>219</v>
      </c>
    </row>
    <row r="241" spans="2:65" s="1" customFormat="1" ht="24.2" customHeight="1">
      <c r="B241" s="30"/>
      <c r="C241" s="142" t="s">
        <v>520</v>
      </c>
      <c r="D241" s="142" t="s">
        <v>220</v>
      </c>
      <c r="E241" s="143" t="s">
        <v>521</v>
      </c>
      <c r="F241" s="144" t="s">
        <v>522</v>
      </c>
      <c r="G241" s="145" t="s">
        <v>398</v>
      </c>
      <c r="H241" s="146">
        <v>479.07499999999999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</v>
      </c>
      <c r="V241" s="153">
        <f>U241*H241</f>
        <v>0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523</v>
      </c>
    </row>
    <row r="242" spans="2:65" s="1" customFormat="1" ht="39">
      <c r="B242" s="30"/>
      <c r="D242" s="157" t="s">
        <v>226</v>
      </c>
      <c r="F242" s="158" t="s">
        <v>524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525</v>
      </c>
      <c r="H243" s="164">
        <v>15.627999999999998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2" customFormat="1" ht="22.5">
      <c r="B244" s="161"/>
      <c r="D244" s="157" t="s">
        <v>303</v>
      </c>
      <c r="E244" s="162" t="s">
        <v>1</v>
      </c>
      <c r="F244" s="163" t="s">
        <v>526</v>
      </c>
      <c r="H244" s="164">
        <v>513.4864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33.75">
      <c r="B245" s="161"/>
      <c r="D245" s="157" t="s">
        <v>303</v>
      </c>
      <c r="E245" s="162" t="s">
        <v>1</v>
      </c>
      <c r="F245" s="163" t="s">
        <v>527</v>
      </c>
      <c r="H245" s="164">
        <v>-50.039200000000001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479.07520000000005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" customFormat="1" ht="33" customHeight="1">
      <c r="B247" s="30"/>
      <c r="C247" s="142" t="s">
        <v>528</v>
      </c>
      <c r="D247" s="142" t="s">
        <v>220</v>
      </c>
      <c r="E247" s="143" t="s">
        <v>529</v>
      </c>
      <c r="F247" s="144" t="s">
        <v>530</v>
      </c>
      <c r="G247" s="145" t="s">
        <v>398</v>
      </c>
      <c r="H247" s="146">
        <v>4095.6770000000001</v>
      </c>
      <c r="I247" s="147"/>
      <c r="J247" s="147"/>
      <c r="K247" s="148">
        <f>ROUND(P247*H247,2)</f>
        <v>0</v>
      </c>
      <c r="L247" s="149"/>
      <c r="M247" s="30"/>
      <c r="N247" s="150" t="s">
        <v>1</v>
      </c>
      <c r="O247" s="151" t="s">
        <v>43</v>
      </c>
      <c r="P247" s="152">
        <f>I247+J247</f>
        <v>0</v>
      </c>
      <c r="Q247" s="152">
        <f>ROUND(I247*H247,2)</f>
        <v>0</v>
      </c>
      <c r="R247" s="152">
        <f>ROUND(J247*H247,2)</f>
        <v>0</v>
      </c>
      <c r="T247" s="153">
        <f>S247*H247</f>
        <v>0</v>
      </c>
      <c r="U247" s="153">
        <v>0</v>
      </c>
      <c r="V247" s="153">
        <f>U247*H247</f>
        <v>0</v>
      </c>
      <c r="W247" s="153">
        <v>0</v>
      </c>
      <c r="X247" s="154">
        <f>W247*H247</f>
        <v>0</v>
      </c>
      <c r="AR247" s="155" t="s">
        <v>158</v>
      </c>
      <c r="AT247" s="155" t="s">
        <v>220</v>
      </c>
      <c r="AU247" s="155" t="s">
        <v>93</v>
      </c>
      <c r="AY247" s="15" t="s">
        <v>219</v>
      </c>
      <c r="BE247" s="156">
        <f>IF(O247="základní",K247,0)</f>
        <v>0</v>
      </c>
      <c r="BF247" s="156">
        <f>IF(O247="snížená",K247,0)</f>
        <v>0</v>
      </c>
      <c r="BG247" s="156">
        <f>IF(O247="zákl. přenesená",K247,0)</f>
        <v>0</v>
      </c>
      <c r="BH247" s="156">
        <f>IF(O247="sníž. přenesená",K247,0)</f>
        <v>0</v>
      </c>
      <c r="BI247" s="156">
        <f>IF(O247="nulová",K247,0)</f>
        <v>0</v>
      </c>
      <c r="BJ247" s="15" t="s">
        <v>87</v>
      </c>
      <c r="BK247" s="156">
        <f>ROUND(P247*H247,2)</f>
        <v>0</v>
      </c>
      <c r="BL247" s="15" t="s">
        <v>158</v>
      </c>
      <c r="BM247" s="155" t="s">
        <v>531</v>
      </c>
    </row>
    <row r="248" spans="2:65" s="1" customFormat="1" ht="39">
      <c r="B248" s="30"/>
      <c r="D248" s="157" t="s">
        <v>226</v>
      </c>
      <c r="F248" s="158" t="s">
        <v>532</v>
      </c>
      <c r="I248" s="159"/>
      <c r="J248" s="159"/>
      <c r="M248" s="30"/>
      <c r="N248" s="160"/>
      <c r="X248" s="54"/>
      <c r="AT248" s="15" t="s">
        <v>226</v>
      </c>
      <c r="AU248" s="15" t="s">
        <v>93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517</v>
      </c>
      <c r="H249" s="164">
        <v>140.65199999999999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2" customFormat="1" ht="22.5">
      <c r="B250" s="161"/>
      <c r="D250" s="157" t="s">
        <v>303</v>
      </c>
      <c r="E250" s="162" t="s">
        <v>1</v>
      </c>
      <c r="F250" s="163" t="s">
        <v>518</v>
      </c>
      <c r="H250" s="164">
        <v>4405.3776000000007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80</v>
      </c>
      <c r="AY250" s="162" t="s">
        <v>219</v>
      </c>
    </row>
    <row r="251" spans="2:65" s="12" customFormat="1" ht="33.75">
      <c r="B251" s="161"/>
      <c r="D251" s="157" t="s">
        <v>303</v>
      </c>
      <c r="E251" s="162" t="s">
        <v>1</v>
      </c>
      <c r="F251" s="163" t="s">
        <v>519</v>
      </c>
      <c r="H251" s="164">
        <v>-450.3528</v>
      </c>
      <c r="I251" s="165"/>
      <c r="J251" s="165"/>
      <c r="M251" s="161"/>
      <c r="N251" s="166"/>
      <c r="X251" s="167"/>
      <c r="AT251" s="162" t="s">
        <v>303</v>
      </c>
      <c r="AU251" s="162" t="s">
        <v>93</v>
      </c>
      <c r="AV251" s="12" t="s">
        <v>93</v>
      </c>
      <c r="AW251" s="12" t="s">
        <v>5</v>
      </c>
      <c r="AX251" s="12" t="s">
        <v>80</v>
      </c>
      <c r="AY251" s="162" t="s">
        <v>219</v>
      </c>
    </row>
    <row r="252" spans="2:65" s="13" customFormat="1" ht="11.25">
      <c r="B252" s="171"/>
      <c r="D252" s="157" t="s">
        <v>303</v>
      </c>
      <c r="E252" s="172" t="s">
        <v>1</v>
      </c>
      <c r="F252" s="173" t="s">
        <v>362</v>
      </c>
      <c r="H252" s="174">
        <v>4095.6768000000006</v>
      </c>
      <c r="I252" s="175"/>
      <c r="J252" s="175"/>
      <c r="M252" s="171"/>
      <c r="N252" s="176"/>
      <c r="X252" s="177"/>
      <c r="AT252" s="172" t="s">
        <v>303</v>
      </c>
      <c r="AU252" s="172" t="s">
        <v>93</v>
      </c>
      <c r="AV252" s="13" t="s">
        <v>158</v>
      </c>
      <c r="AW252" s="13" t="s">
        <v>4</v>
      </c>
      <c r="AX252" s="13" t="s">
        <v>87</v>
      </c>
      <c r="AY252" s="172" t="s">
        <v>219</v>
      </c>
    </row>
    <row r="253" spans="2:65" s="1" customFormat="1" ht="33" customHeight="1">
      <c r="B253" s="30"/>
      <c r="C253" s="142" t="s">
        <v>533</v>
      </c>
      <c r="D253" s="142" t="s">
        <v>220</v>
      </c>
      <c r="E253" s="143" t="s">
        <v>534</v>
      </c>
      <c r="F253" s="144" t="s">
        <v>535</v>
      </c>
      <c r="G253" s="145" t="s">
        <v>398</v>
      </c>
      <c r="H253" s="146">
        <v>479.07499999999999</v>
      </c>
      <c r="I253" s="147"/>
      <c r="J253" s="147"/>
      <c r="K253" s="148">
        <f>ROUND(P253*H253,2)</f>
        <v>0</v>
      </c>
      <c r="L253" s="149"/>
      <c r="M253" s="30"/>
      <c r="N253" s="150" t="s">
        <v>1</v>
      </c>
      <c r="O253" s="151" t="s">
        <v>43</v>
      </c>
      <c r="P253" s="152">
        <f>I253+J253</f>
        <v>0</v>
      </c>
      <c r="Q253" s="152">
        <f>ROUND(I253*H253,2)</f>
        <v>0</v>
      </c>
      <c r="R253" s="152">
        <f>ROUND(J253*H253,2)</f>
        <v>0</v>
      </c>
      <c r="T253" s="153">
        <f>S253*H253</f>
        <v>0</v>
      </c>
      <c r="U253" s="153">
        <v>0</v>
      </c>
      <c r="V253" s="153">
        <f>U253*H253</f>
        <v>0</v>
      </c>
      <c r="W253" s="153">
        <v>0</v>
      </c>
      <c r="X253" s="154">
        <f>W253*H253</f>
        <v>0</v>
      </c>
      <c r="AR253" s="155" t="s">
        <v>158</v>
      </c>
      <c r="AT253" s="155" t="s">
        <v>220</v>
      </c>
      <c r="AU253" s="155" t="s">
        <v>93</v>
      </c>
      <c r="AY253" s="15" t="s">
        <v>219</v>
      </c>
      <c r="BE253" s="156">
        <f>IF(O253="základní",K253,0)</f>
        <v>0</v>
      </c>
      <c r="BF253" s="156">
        <f>IF(O253="snížená",K253,0)</f>
        <v>0</v>
      </c>
      <c r="BG253" s="156">
        <f>IF(O253="zákl. přenesená",K253,0)</f>
        <v>0</v>
      </c>
      <c r="BH253" s="156">
        <f>IF(O253="sníž. přenesená",K253,0)</f>
        <v>0</v>
      </c>
      <c r="BI253" s="156">
        <f>IF(O253="nulová",K253,0)</f>
        <v>0</v>
      </c>
      <c r="BJ253" s="15" t="s">
        <v>87</v>
      </c>
      <c r="BK253" s="156">
        <f>ROUND(P253*H253,2)</f>
        <v>0</v>
      </c>
      <c r="BL253" s="15" t="s">
        <v>158</v>
      </c>
      <c r="BM253" s="155" t="s">
        <v>536</v>
      </c>
    </row>
    <row r="254" spans="2:65" s="1" customFormat="1" ht="39">
      <c r="B254" s="30"/>
      <c r="D254" s="157" t="s">
        <v>226</v>
      </c>
      <c r="F254" s="158" t="s">
        <v>537</v>
      </c>
      <c r="I254" s="159"/>
      <c r="J254" s="159"/>
      <c r="M254" s="30"/>
      <c r="N254" s="160"/>
      <c r="X254" s="54"/>
      <c r="AT254" s="15" t="s">
        <v>226</v>
      </c>
      <c r="AU254" s="15" t="s">
        <v>93</v>
      </c>
    </row>
    <row r="255" spans="2:65" s="12" customFormat="1" ht="11.25">
      <c r="B255" s="161"/>
      <c r="D255" s="157" t="s">
        <v>303</v>
      </c>
      <c r="E255" s="162" t="s">
        <v>1</v>
      </c>
      <c r="F255" s="163" t="s">
        <v>525</v>
      </c>
      <c r="H255" s="164">
        <v>15.627999999999998</v>
      </c>
      <c r="I255" s="165"/>
      <c r="J255" s="165"/>
      <c r="M255" s="161"/>
      <c r="N255" s="166"/>
      <c r="X255" s="167"/>
      <c r="AT255" s="162" t="s">
        <v>303</v>
      </c>
      <c r="AU255" s="162" t="s">
        <v>93</v>
      </c>
      <c r="AV255" s="12" t="s">
        <v>93</v>
      </c>
      <c r="AW255" s="12" t="s">
        <v>5</v>
      </c>
      <c r="AX255" s="12" t="s">
        <v>80</v>
      </c>
      <c r="AY255" s="162" t="s">
        <v>219</v>
      </c>
    </row>
    <row r="256" spans="2:65" s="12" customFormat="1" ht="22.5">
      <c r="B256" s="161"/>
      <c r="D256" s="157" t="s">
        <v>303</v>
      </c>
      <c r="E256" s="162" t="s">
        <v>1</v>
      </c>
      <c r="F256" s="163" t="s">
        <v>526</v>
      </c>
      <c r="H256" s="164">
        <v>513.4864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80</v>
      </c>
      <c r="AY256" s="162" t="s">
        <v>219</v>
      </c>
    </row>
    <row r="257" spans="2:65" s="12" customFormat="1" ht="33.75">
      <c r="B257" s="161"/>
      <c r="D257" s="157" t="s">
        <v>303</v>
      </c>
      <c r="E257" s="162" t="s">
        <v>1</v>
      </c>
      <c r="F257" s="163" t="s">
        <v>527</v>
      </c>
      <c r="H257" s="164">
        <v>-50.039200000000001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80</v>
      </c>
      <c r="AY257" s="162" t="s">
        <v>219</v>
      </c>
    </row>
    <row r="258" spans="2:65" s="13" customFormat="1" ht="11.25">
      <c r="B258" s="171"/>
      <c r="D258" s="157" t="s">
        <v>303</v>
      </c>
      <c r="E258" s="172" t="s">
        <v>1</v>
      </c>
      <c r="F258" s="173" t="s">
        <v>362</v>
      </c>
      <c r="H258" s="174">
        <v>479.07520000000005</v>
      </c>
      <c r="I258" s="175"/>
      <c r="J258" s="175"/>
      <c r="M258" s="171"/>
      <c r="N258" s="176"/>
      <c r="X258" s="177"/>
      <c r="AT258" s="172" t="s">
        <v>303</v>
      </c>
      <c r="AU258" s="172" t="s">
        <v>93</v>
      </c>
      <c r="AV258" s="13" t="s">
        <v>158</v>
      </c>
      <c r="AW258" s="13" t="s">
        <v>4</v>
      </c>
      <c r="AX258" s="13" t="s">
        <v>87</v>
      </c>
      <c r="AY258" s="172" t="s">
        <v>219</v>
      </c>
    </row>
    <row r="259" spans="2:65" s="1" customFormat="1" ht="37.9" customHeight="1">
      <c r="B259" s="30"/>
      <c r="C259" s="142" t="s">
        <v>538</v>
      </c>
      <c r="D259" s="142" t="s">
        <v>220</v>
      </c>
      <c r="E259" s="143" t="s">
        <v>539</v>
      </c>
      <c r="F259" s="144" t="s">
        <v>540</v>
      </c>
      <c r="G259" s="145" t="s">
        <v>398</v>
      </c>
      <c r="H259" s="146">
        <v>867.82100000000003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</v>
      </c>
      <c r="V259" s="153">
        <f>U259*H259</f>
        <v>0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541</v>
      </c>
    </row>
    <row r="260" spans="2:65" s="1" customFormat="1" ht="39">
      <c r="B260" s="30"/>
      <c r="D260" s="157" t="s">
        <v>226</v>
      </c>
      <c r="F260" s="158" t="s">
        <v>542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543</v>
      </c>
      <c r="H261" s="164">
        <v>867.82099999999991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37.9" customHeight="1">
      <c r="B262" s="30"/>
      <c r="C262" s="142" t="s">
        <v>544</v>
      </c>
      <c r="D262" s="142" t="s">
        <v>220</v>
      </c>
      <c r="E262" s="143" t="s">
        <v>545</v>
      </c>
      <c r="F262" s="144" t="s">
        <v>546</v>
      </c>
      <c r="G262" s="145" t="s">
        <v>398</v>
      </c>
      <c r="H262" s="146">
        <v>239.53700000000001</v>
      </c>
      <c r="I262" s="147"/>
      <c r="J262" s="147"/>
      <c r="K262" s="148">
        <f>ROUND(P262*H262,2)</f>
        <v>0</v>
      </c>
      <c r="L262" s="149"/>
      <c r="M262" s="30"/>
      <c r="N262" s="150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0</v>
      </c>
      <c r="V262" s="153">
        <f>U262*H262</f>
        <v>0</v>
      </c>
      <c r="W262" s="153">
        <v>0</v>
      </c>
      <c r="X262" s="154">
        <f>W262*H262</f>
        <v>0</v>
      </c>
      <c r="AR262" s="155" t="s">
        <v>158</v>
      </c>
      <c r="AT262" s="155" t="s">
        <v>220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547</v>
      </c>
    </row>
    <row r="263" spans="2:65" s="1" customFormat="1" ht="39">
      <c r="B263" s="30"/>
      <c r="D263" s="157" t="s">
        <v>226</v>
      </c>
      <c r="F263" s="158" t="s">
        <v>548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" customFormat="1" ht="24.2" customHeight="1">
      <c r="B264" s="30"/>
      <c r="C264" s="142" t="s">
        <v>549</v>
      </c>
      <c r="D264" s="142" t="s">
        <v>220</v>
      </c>
      <c r="E264" s="143" t="s">
        <v>550</v>
      </c>
      <c r="F264" s="144" t="s">
        <v>551</v>
      </c>
      <c r="G264" s="145" t="s">
        <v>398</v>
      </c>
      <c r="H264" s="146">
        <v>478.66699999999997</v>
      </c>
      <c r="I264" s="147"/>
      <c r="J264" s="147"/>
      <c r="K264" s="148">
        <f>ROUND(P264*H264,2)</f>
        <v>0</v>
      </c>
      <c r="L264" s="149"/>
      <c r="M264" s="30"/>
      <c r="N264" s="150" t="s">
        <v>1</v>
      </c>
      <c r="O264" s="151" t="s">
        <v>43</v>
      </c>
      <c r="P264" s="152">
        <f>I264+J264</f>
        <v>0</v>
      </c>
      <c r="Q264" s="152">
        <f>ROUND(I264*H264,2)</f>
        <v>0</v>
      </c>
      <c r="R264" s="152">
        <f>ROUND(J264*H264,2)</f>
        <v>0</v>
      </c>
      <c r="T264" s="153">
        <f>S264*H264</f>
        <v>0</v>
      </c>
      <c r="U264" s="153">
        <v>0</v>
      </c>
      <c r="V264" s="153">
        <f>U264*H264</f>
        <v>0</v>
      </c>
      <c r="W264" s="153">
        <v>0</v>
      </c>
      <c r="X264" s="154">
        <f>W264*H264</f>
        <v>0</v>
      </c>
      <c r="AR264" s="155" t="s">
        <v>158</v>
      </c>
      <c r="AT264" s="155" t="s">
        <v>220</v>
      </c>
      <c r="AU264" s="155" t="s">
        <v>93</v>
      </c>
      <c r="AY264" s="15" t="s">
        <v>219</v>
      </c>
      <c r="BE264" s="156">
        <f>IF(O264="základní",K264,0)</f>
        <v>0</v>
      </c>
      <c r="BF264" s="156">
        <f>IF(O264="snížená",K264,0)</f>
        <v>0</v>
      </c>
      <c r="BG264" s="156">
        <f>IF(O264="zákl. přenesená",K264,0)</f>
        <v>0</v>
      </c>
      <c r="BH264" s="156">
        <f>IF(O264="sníž. přenesená",K264,0)</f>
        <v>0</v>
      </c>
      <c r="BI264" s="156">
        <f>IF(O264="nulová",K264,0)</f>
        <v>0</v>
      </c>
      <c r="BJ264" s="15" t="s">
        <v>87</v>
      </c>
      <c r="BK264" s="156">
        <f>ROUND(P264*H264,2)</f>
        <v>0</v>
      </c>
      <c r="BL264" s="15" t="s">
        <v>158</v>
      </c>
      <c r="BM264" s="155" t="s">
        <v>552</v>
      </c>
    </row>
    <row r="265" spans="2:65" s="1" customFormat="1" ht="29.25">
      <c r="B265" s="30"/>
      <c r="D265" s="157" t="s">
        <v>226</v>
      </c>
      <c r="F265" s="158" t="s">
        <v>553</v>
      </c>
      <c r="I265" s="159"/>
      <c r="J265" s="159"/>
      <c r="M265" s="30"/>
      <c r="N265" s="160"/>
      <c r="X265" s="54"/>
      <c r="AT265" s="15" t="s">
        <v>226</v>
      </c>
      <c r="AU265" s="15" t="s">
        <v>93</v>
      </c>
    </row>
    <row r="266" spans="2:65" s="12" customFormat="1" ht="11.25">
      <c r="B266" s="161"/>
      <c r="D266" s="157" t="s">
        <v>303</v>
      </c>
      <c r="E266" s="162" t="s">
        <v>1</v>
      </c>
      <c r="F266" s="163" t="s">
        <v>525</v>
      </c>
      <c r="H266" s="164">
        <v>15.627999999999998</v>
      </c>
      <c r="I266" s="165"/>
      <c r="J266" s="165"/>
      <c r="M266" s="161"/>
      <c r="N266" s="166"/>
      <c r="X266" s="167"/>
      <c r="AT266" s="162" t="s">
        <v>303</v>
      </c>
      <c r="AU266" s="162" t="s">
        <v>93</v>
      </c>
      <c r="AV266" s="12" t="s">
        <v>93</v>
      </c>
      <c r="AW266" s="12" t="s">
        <v>5</v>
      </c>
      <c r="AX266" s="12" t="s">
        <v>80</v>
      </c>
      <c r="AY266" s="162" t="s">
        <v>219</v>
      </c>
    </row>
    <row r="267" spans="2:65" s="12" customFormat="1" ht="22.5">
      <c r="B267" s="161"/>
      <c r="D267" s="157" t="s">
        <v>303</v>
      </c>
      <c r="E267" s="162" t="s">
        <v>1</v>
      </c>
      <c r="F267" s="163" t="s">
        <v>526</v>
      </c>
      <c r="H267" s="164">
        <v>513.4864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80</v>
      </c>
      <c r="AY267" s="162" t="s">
        <v>219</v>
      </c>
    </row>
    <row r="268" spans="2:65" s="12" customFormat="1" ht="33.75">
      <c r="B268" s="161"/>
      <c r="D268" s="157" t="s">
        <v>303</v>
      </c>
      <c r="E268" s="162" t="s">
        <v>1</v>
      </c>
      <c r="F268" s="163" t="s">
        <v>554</v>
      </c>
      <c r="H268" s="164">
        <v>-50.447200000000002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80</v>
      </c>
      <c r="AY268" s="162" t="s">
        <v>219</v>
      </c>
    </row>
    <row r="269" spans="2:65" s="13" customFormat="1" ht="11.25">
      <c r="B269" s="171"/>
      <c r="D269" s="157" t="s">
        <v>303</v>
      </c>
      <c r="E269" s="172" t="s">
        <v>1</v>
      </c>
      <c r="F269" s="173" t="s">
        <v>362</v>
      </c>
      <c r="H269" s="174">
        <v>478.66720000000004</v>
      </c>
      <c r="I269" s="175"/>
      <c r="J269" s="175"/>
      <c r="M269" s="171"/>
      <c r="N269" s="176"/>
      <c r="X269" s="177"/>
      <c r="AT269" s="172" t="s">
        <v>303</v>
      </c>
      <c r="AU269" s="172" t="s">
        <v>93</v>
      </c>
      <c r="AV269" s="13" t="s">
        <v>158</v>
      </c>
      <c r="AW269" s="13" t="s">
        <v>4</v>
      </c>
      <c r="AX269" s="13" t="s">
        <v>87</v>
      </c>
      <c r="AY269" s="172" t="s">
        <v>219</v>
      </c>
    </row>
    <row r="270" spans="2:65" s="1" customFormat="1" ht="16.5" customHeight="1">
      <c r="B270" s="30"/>
      <c r="C270" s="142" t="s">
        <v>555</v>
      </c>
      <c r="D270" s="142" t="s">
        <v>220</v>
      </c>
      <c r="E270" s="143" t="s">
        <v>556</v>
      </c>
      <c r="F270" s="144" t="s">
        <v>557</v>
      </c>
      <c r="G270" s="145" t="s">
        <v>398</v>
      </c>
      <c r="H270" s="146">
        <v>1107.3579999999999</v>
      </c>
      <c r="I270" s="147"/>
      <c r="J270" s="147"/>
      <c r="K270" s="148">
        <f>ROUND(P270*H270,2)</f>
        <v>0</v>
      </c>
      <c r="L270" s="149"/>
      <c r="M270" s="30"/>
      <c r="N270" s="150" t="s">
        <v>1</v>
      </c>
      <c r="O270" s="151" t="s">
        <v>43</v>
      </c>
      <c r="P270" s="152">
        <f>I270+J270</f>
        <v>0</v>
      </c>
      <c r="Q270" s="152">
        <f>ROUND(I270*H270,2)</f>
        <v>0</v>
      </c>
      <c r="R270" s="152">
        <f>ROUND(J270*H270,2)</f>
        <v>0</v>
      </c>
      <c r="T270" s="153">
        <f>S270*H270</f>
        <v>0</v>
      </c>
      <c r="U270" s="153">
        <v>0</v>
      </c>
      <c r="V270" s="153">
        <f>U270*H270</f>
        <v>0</v>
      </c>
      <c r="W270" s="153">
        <v>0</v>
      </c>
      <c r="X270" s="154">
        <f>W270*H270</f>
        <v>0</v>
      </c>
      <c r="AR270" s="155" t="s">
        <v>158</v>
      </c>
      <c r="AT270" s="155" t="s">
        <v>220</v>
      </c>
      <c r="AU270" s="155" t="s">
        <v>93</v>
      </c>
      <c r="AY270" s="15" t="s">
        <v>219</v>
      </c>
      <c r="BE270" s="156">
        <f>IF(O270="základní",K270,0)</f>
        <v>0</v>
      </c>
      <c r="BF270" s="156">
        <f>IF(O270="snížená",K270,0)</f>
        <v>0</v>
      </c>
      <c r="BG270" s="156">
        <f>IF(O270="zákl. přenesená",K270,0)</f>
        <v>0</v>
      </c>
      <c r="BH270" s="156">
        <f>IF(O270="sníž. přenesená",K270,0)</f>
        <v>0</v>
      </c>
      <c r="BI270" s="156">
        <f>IF(O270="nulová",K270,0)</f>
        <v>0</v>
      </c>
      <c r="BJ270" s="15" t="s">
        <v>87</v>
      </c>
      <c r="BK270" s="156">
        <f>ROUND(P270*H270,2)</f>
        <v>0</v>
      </c>
      <c r="BL270" s="15" t="s">
        <v>158</v>
      </c>
      <c r="BM270" s="155" t="s">
        <v>558</v>
      </c>
    </row>
    <row r="271" spans="2:65" s="1" customFormat="1" ht="19.5">
      <c r="B271" s="30"/>
      <c r="D271" s="157" t="s">
        <v>226</v>
      </c>
      <c r="F271" s="158" t="s">
        <v>559</v>
      </c>
      <c r="I271" s="159"/>
      <c r="J271" s="159"/>
      <c r="M271" s="30"/>
      <c r="N271" s="160"/>
      <c r="X271" s="54"/>
      <c r="AT271" s="15" t="s">
        <v>226</v>
      </c>
      <c r="AU271" s="15" t="s">
        <v>93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560</v>
      </c>
      <c r="H272" s="164">
        <v>16.533148000000001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80</v>
      </c>
      <c r="AY272" s="162" t="s">
        <v>219</v>
      </c>
    </row>
    <row r="273" spans="2:65" s="12" customFormat="1" ht="11.25">
      <c r="B273" s="161"/>
      <c r="D273" s="157" t="s">
        <v>303</v>
      </c>
      <c r="E273" s="162" t="s">
        <v>1</v>
      </c>
      <c r="F273" s="163" t="s">
        <v>416</v>
      </c>
      <c r="H273" s="164">
        <v>3.9069999999999996</v>
      </c>
      <c r="I273" s="165"/>
      <c r="J273" s="165"/>
      <c r="M273" s="161"/>
      <c r="N273" s="166"/>
      <c r="X273" s="167"/>
      <c r="AT273" s="162" t="s">
        <v>303</v>
      </c>
      <c r="AU273" s="162" t="s">
        <v>93</v>
      </c>
      <c r="AV273" s="12" t="s">
        <v>93</v>
      </c>
      <c r="AW273" s="12" t="s">
        <v>5</v>
      </c>
      <c r="AX273" s="12" t="s">
        <v>80</v>
      </c>
      <c r="AY273" s="162" t="s">
        <v>219</v>
      </c>
    </row>
    <row r="274" spans="2:65" s="12" customFormat="1" ht="22.5">
      <c r="B274" s="161"/>
      <c r="D274" s="157" t="s">
        <v>303</v>
      </c>
      <c r="E274" s="162" t="s">
        <v>1</v>
      </c>
      <c r="F274" s="163" t="s">
        <v>561</v>
      </c>
      <c r="H274" s="164">
        <v>1086.9179999999999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80</v>
      </c>
      <c r="AY274" s="162" t="s">
        <v>219</v>
      </c>
    </row>
    <row r="275" spans="2:65" s="13" customFormat="1" ht="11.25">
      <c r="B275" s="171"/>
      <c r="D275" s="157" t="s">
        <v>303</v>
      </c>
      <c r="E275" s="172" t="s">
        <v>1</v>
      </c>
      <c r="F275" s="173" t="s">
        <v>362</v>
      </c>
      <c r="H275" s="174">
        <v>1107.3581479999998</v>
      </c>
      <c r="I275" s="175"/>
      <c r="J275" s="175"/>
      <c r="M275" s="171"/>
      <c r="N275" s="176"/>
      <c r="X275" s="177"/>
      <c r="AT275" s="172" t="s">
        <v>303</v>
      </c>
      <c r="AU275" s="172" t="s">
        <v>93</v>
      </c>
      <c r="AV275" s="13" t="s">
        <v>158</v>
      </c>
      <c r="AW275" s="13" t="s">
        <v>4</v>
      </c>
      <c r="AX275" s="13" t="s">
        <v>87</v>
      </c>
      <c r="AY275" s="172" t="s">
        <v>219</v>
      </c>
    </row>
    <row r="276" spans="2:65" s="1" customFormat="1" ht="33" customHeight="1">
      <c r="B276" s="30"/>
      <c r="C276" s="142" t="s">
        <v>562</v>
      </c>
      <c r="D276" s="142" t="s">
        <v>220</v>
      </c>
      <c r="E276" s="143" t="s">
        <v>563</v>
      </c>
      <c r="F276" s="144" t="s">
        <v>564</v>
      </c>
      <c r="G276" s="145" t="s">
        <v>565</v>
      </c>
      <c r="H276" s="146">
        <v>2214.7159999999999</v>
      </c>
      <c r="I276" s="147"/>
      <c r="J276" s="147"/>
      <c r="K276" s="148">
        <f>ROUND(P276*H276,2)</f>
        <v>0</v>
      </c>
      <c r="L276" s="149"/>
      <c r="M276" s="30"/>
      <c r="N276" s="150" t="s">
        <v>1</v>
      </c>
      <c r="O276" s="151" t="s">
        <v>43</v>
      </c>
      <c r="P276" s="152">
        <f>I276+J276</f>
        <v>0</v>
      </c>
      <c r="Q276" s="152">
        <f>ROUND(I276*H276,2)</f>
        <v>0</v>
      </c>
      <c r="R276" s="152">
        <f>ROUND(J276*H276,2)</f>
        <v>0</v>
      </c>
      <c r="T276" s="153">
        <f>S276*H276</f>
        <v>0</v>
      </c>
      <c r="U276" s="153">
        <v>0</v>
      </c>
      <c r="V276" s="153">
        <f>U276*H276</f>
        <v>0</v>
      </c>
      <c r="W276" s="153">
        <v>0</v>
      </c>
      <c r="X276" s="154">
        <f>W276*H276</f>
        <v>0</v>
      </c>
      <c r="AR276" s="155" t="s">
        <v>158</v>
      </c>
      <c r="AT276" s="155" t="s">
        <v>220</v>
      </c>
      <c r="AU276" s="155" t="s">
        <v>93</v>
      </c>
      <c r="AY276" s="15" t="s">
        <v>219</v>
      </c>
      <c r="BE276" s="156">
        <f>IF(O276="základní",K276,0)</f>
        <v>0</v>
      </c>
      <c r="BF276" s="156">
        <f>IF(O276="snížená",K276,0)</f>
        <v>0</v>
      </c>
      <c r="BG276" s="156">
        <f>IF(O276="zákl. přenesená",K276,0)</f>
        <v>0</v>
      </c>
      <c r="BH276" s="156">
        <f>IF(O276="sníž. přenesená",K276,0)</f>
        <v>0</v>
      </c>
      <c r="BI276" s="156">
        <f>IF(O276="nulová",K276,0)</f>
        <v>0</v>
      </c>
      <c r="BJ276" s="15" t="s">
        <v>87</v>
      </c>
      <c r="BK276" s="156">
        <f>ROUND(P276*H276,2)</f>
        <v>0</v>
      </c>
      <c r="BL276" s="15" t="s">
        <v>158</v>
      </c>
      <c r="BM276" s="155" t="s">
        <v>566</v>
      </c>
    </row>
    <row r="277" spans="2:65" s="1" customFormat="1" ht="29.25">
      <c r="B277" s="30"/>
      <c r="D277" s="157" t="s">
        <v>226</v>
      </c>
      <c r="F277" s="158" t="s">
        <v>567</v>
      </c>
      <c r="I277" s="159"/>
      <c r="J277" s="159"/>
      <c r="M277" s="30"/>
      <c r="N277" s="160"/>
      <c r="X277" s="54"/>
      <c r="AT277" s="15" t="s">
        <v>226</v>
      </c>
      <c r="AU277" s="15" t="s">
        <v>93</v>
      </c>
    </row>
    <row r="278" spans="2:65" s="12" customFormat="1" ht="11.25">
      <c r="B278" s="161"/>
      <c r="D278" s="157" t="s">
        <v>303</v>
      </c>
      <c r="E278" s="162" t="s">
        <v>1</v>
      </c>
      <c r="F278" s="163" t="s">
        <v>568</v>
      </c>
      <c r="H278" s="164">
        <v>2214.7159999999999</v>
      </c>
      <c r="I278" s="165"/>
      <c r="J278" s="165"/>
      <c r="M278" s="161"/>
      <c r="N278" s="166"/>
      <c r="X278" s="167"/>
      <c r="AT278" s="162" t="s">
        <v>303</v>
      </c>
      <c r="AU278" s="162" t="s">
        <v>93</v>
      </c>
      <c r="AV278" s="12" t="s">
        <v>93</v>
      </c>
      <c r="AW278" s="12" t="s">
        <v>5</v>
      </c>
      <c r="AX278" s="12" t="s">
        <v>87</v>
      </c>
      <c r="AY278" s="162" t="s">
        <v>219</v>
      </c>
    </row>
    <row r="279" spans="2:65" s="1" customFormat="1" ht="24.2" customHeight="1">
      <c r="B279" s="30"/>
      <c r="C279" s="142" t="s">
        <v>569</v>
      </c>
      <c r="D279" s="142" t="s">
        <v>220</v>
      </c>
      <c r="E279" s="143" t="s">
        <v>570</v>
      </c>
      <c r="F279" s="144" t="s">
        <v>571</v>
      </c>
      <c r="G279" s="145" t="s">
        <v>398</v>
      </c>
      <c r="H279" s="146">
        <v>1198.0070000000001</v>
      </c>
      <c r="I279" s="147"/>
      <c r="J279" s="147"/>
      <c r="K279" s="148">
        <f>ROUND(P279*H279,2)</f>
        <v>0</v>
      </c>
      <c r="L279" s="149"/>
      <c r="M279" s="30"/>
      <c r="N279" s="150" t="s">
        <v>1</v>
      </c>
      <c r="O279" s="151" t="s">
        <v>43</v>
      </c>
      <c r="P279" s="152">
        <f>I279+J279</f>
        <v>0</v>
      </c>
      <c r="Q279" s="152">
        <f>ROUND(I279*H279,2)</f>
        <v>0</v>
      </c>
      <c r="R279" s="152">
        <f>ROUND(J279*H279,2)</f>
        <v>0</v>
      </c>
      <c r="T279" s="153">
        <f>S279*H279</f>
        <v>0</v>
      </c>
      <c r="U279" s="153">
        <v>0</v>
      </c>
      <c r="V279" s="153">
        <f>U279*H279</f>
        <v>0</v>
      </c>
      <c r="W279" s="153">
        <v>0</v>
      </c>
      <c r="X279" s="154">
        <f>W279*H279</f>
        <v>0</v>
      </c>
      <c r="AR279" s="155" t="s">
        <v>158</v>
      </c>
      <c r="AT279" s="155" t="s">
        <v>220</v>
      </c>
      <c r="AU279" s="155" t="s">
        <v>93</v>
      </c>
      <c r="AY279" s="15" t="s">
        <v>219</v>
      </c>
      <c r="BE279" s="156">
        <f>IF(O279="základní",K279,0)</f>
        <v>0</v>
      </c>
      <c r="BF279" s="156">
        <f>IF(O279="snížená",K279,0)</f>
        <v>0</v>
      </c>
      <c r="BG279" s="156">
        <f>IF(O279="zákl. přenesená",K279,0)</f>
        <v>0</v>
      </c>
      <c r="BH279" s="156">
        <f>IF(O279="sníž. přenesená",K279,0)</f>
        <v>0</v>
      </c>
      <c r="BI279" s="156">
        <f>IF(O279="nulová",K279,0)</f>
        <v>0</v>
      </c>
      <c r="BJ279" s="15" t="s">
        <v>87</v>
      </c>
      <c r="BK279" s="156">
        <f>ROUND(P279*H279,2)</f>
        <v>0</v>
      </c>
      <c r="BL279" s="15" t="s">
        <v>158</v>
      </c>
      <c r="BM279" s="155" t="s">
        <v>572</v>
      </c>
    </row>
    <row r="280" spans="2:65" s="1" customFormat="1" ht="29.25">
      <c r="B280" s="30"/>
      <c r="D280" s="157" t="s">
        <v>226</v>
      </c>
      <c r="F280" s="158" t="s">
        <v>573</v>
      </c>
      <c r="I280" s="159"/>
      <c r="J280" s="159"/>
      <c r="M280" s="30"/>
      <c r="N280" s="160"/>
      <c r="X280" s="54"/>
      <c r="AT280" s="15" t="s">
        <v>226</v>
      </c>
      <c r="AU280" s="15" t="s">
        <v>93</v>
      </c>
    </row>
    <row r="281" spans="2:65" s="12" customFormat="1" ht="11.25">
      <c r="B281" s="161"/>
      <c r="D281" s="157" t="s">
        <v>303</v>
      </c>
      <c r="E281" s="162" t="s">
        <v>1</v>
      </c>
      <c r="F281" s="163" t="s">
        <v>574</v>
      </c>
      <c r="H281" s="164">
        <v>44.808803999999988</v>
      </c>
      <c r="I281" s="165"/>
      <c r="J281" s="165"/>
      <c r="M281" s="161"/>
      <c r="N281" s="166"/>
      <c r="X281" s="167"/>
      <c r="AT281" s="162" t="s">
        <v>303</v>
      </c>
      <c r="AU281" s="162" t="s">
        <v>93</v>
      </c>
      <c r="AV281" s="12" t="s">
        <v>93</v>
      </c>
      <c r="AW281" s="12" t="s">
        <v>5</v>
      </c>
      <c r="AX281" s="12" t="s">
        <v>80</v>
      </c>
      <c r="AY281" s="162" t="s">
        <v>219</v>
      </c>
    </row>
    <row r="282" spans="2:65" s="12" customFormat="1" ht="22.5">
      <c r="B282" s="161"/>
      <c r="D282" s="157" t="s">
        <v>303</v>
      </c>
      <c r="E282" s="162" t="s">
        <v>1</v>
      </c>
      <c r="F282" s="163" t="s">
        <v>575</v>
      </c>
      <c r="H282" s="164">
        <v>2447.4320000000002</v>
      </c>
      <c r="I282" s="165"/>
      <c r="J282" s="165"/>
      <c r="M282" s="161"/>
      <c r="N282" s="166"/>
      <c r="X282" s="167"/>
      <c r="AT282" s="162" t="s">
        <v>303</v>
      </c>
      <c r="AU282" s="162" t="s">
        <v>93</v>
      </c>
      <c r="AV282" s="12" t="s">
        <v>93</v>
      </c>
      <c r="AW282" s="12" t="s">
        <v>5</v>
      </c>
      <c r="AX282" s="12" t="s">
        <v>80</v>
      </c>
      <c r="AY282" s="162" t="s">
        <v>219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576</v>
      </c>
      <c r="H283" s="164">
        <v>-573.24400000000003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80</v>
      </c>
      <c r="AY283" s="162" t="s">
        <v>219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577</v>
      </c>
      <c r="H284" s="164">
        <v>-705.99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80</v>
      </c>
      <c r="AY284" s="162" t="s">
        <v>219</v>
      </c>
    </row>
    <row r="285" spans="2:65" s="12" customFormat="1" ht="11.25">
      <c r="B285" s="161"/>
      <c r="D285" s="157" t="s">
        <v>303</v>
      </c>
      <c r="E285" s="162" t="s">
        <v>1</v>
      </c>
      <c r="F285" s="163" t="s">
        <v>578</v>
      </c>
      <c r="H285" s="164">
        <v>-15</v>
      </c>
      <c r="I285" s="165"/>
      <c r="J285" s="165"/>
      <c r="M285" s="161"/>
      <c r="N285" s="166"/>
      <c r="X285" s="167"/>
      <c r="AT285" s="162" t="s">
        <v>303</v>
      </c>
      <c r="AU285" s="162" t="s">
        <v>93</v>
      </c>
      <c r="AV285" s="12" t="s">
        <v>93</v>
      </c>
      <c r="AW285" s="12" t="s">
        <v>5</v>
      </c>
      <c r="AX285" s="12" t="s">
        <v>80</v>
      </c>
      <c r="AY285" s="162" t="s">
        <v>219</v>
      </c>
    </row>
    <row r="286" spans="2:65" s="13" customFormat="1" ht="11.25">
      <c r="B286" s="171"/>
      <c r="D286" s="157" t="s">
        <v>303</v>
      </c>
      <c r="E286" s="172" t="s">
        <v>1</v>
      </c>
      <c r="F286" s="173" t="s">
        <v>362</v>
      </c>
      <c r="H286" s="174">
        <v>1198.0068039999999</v>
      </c>
      <c r="I286" s="175"/>
      <c r="J286" s="175"/>
      <c r="M286" s="171"/>
      <c r="N286" s="176"/>
      <c r="X286" s="177"/>
      <c r="AT286" s="172" t="s">
        <v>303</v>
      </c>
      <c r="AU286" s="172" t="s">
        <v>93</v>
      </c>
      <c r="AV286" s="13" t="s">
        <v>158</v>
      </c>
      <c r="AW286" s="13" t="s">
        <v>4</v>
      </c>
      <c r="AX286" s="13" t="s">
        <v>87</v>
      </c>
      <c r="AY286" s="172" t="s">
        <v>219</v>
      </c>
    </row>
    <row r="287" spans="2:65" s="1" customFormat="1" ht="24.2" customHeight="1">
      <c r="B287" s="30"/>
      <c r="C287" s="142" t="s">
        <v>579</v>
      </c>
      <c r="D287" s="142" t="s">
        <v>220</v>
      </c>
      <c r="E287" s="143" t="s">
        <v>580</v>
      </c>
      <c r="F287" s="144" t="s">
        <v>581</v>
      </c>
      <c r="G287" s="145" t="s">
        <v>398</v>
      </c>
      <c r="H287" s="146">
        <v>399.67200000000003</v>
      </c>
      <c r="I287" s="147"/>
      <c r="J287" s="147"/>
      <c r="K287" s="148">
        <f>ROUND(P287*H287,2)</f>
        <v>0</v>
      </c>
      <c r="L287" s="149"/>
      <c r="M287" s="30"/>
      <c r="N287" s="150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0</v>
      </c>
      <c r="V287" s="153">
        <f>U287*H287</f>
        <v>0</v>
      </c>
      <c r="W287" s="153">
        <v>0</v>
      </c>
      <c r="X287" s="154">
        <f>W287*H287</f>
        <v>0</v>
      </c>
      <c r="AR287" s="155" t="s">
        <v>158</v>
      </c>
      <c r="AT287" s="155" t="s">
        <v>220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158</v>
      </c>
      <c r="BM287" s="155" t="s">
        <v>582</v>
      </c>
    </row>
    <row r="288" spans="2:65" s="1" customFormat="1" ht="39">
      <c r="B288" s="30"/>
      <c r="D288" s="157" t="s">
        <v>226</v>
      </c>
      <c r="F288" s="158" t="s">
        <v>583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2" customFormat="1" ht="11.25">
      <c r="B289" s="161"/>
      <c r="D289" s="157" t="s">
        <v>303</v>
      </c>
      <c r="E289" s="162" t="s">
        <v>1</v>
      </c>
      <c r="F289" s="163" t="s">
        <v>584</v>
      </c>
      <c r="H289" s="164">
        <v>7.7479199999999988</v>
      </c>
      <c r="I289" s="165"/>
      <c r="J289" s="165"/>
      <c r="M289" s="161"/>
      <c r="N289" s="166"/>
      <c r="X289" s="167"/>
      <c r="AT289" s="162" t="s">
        <v>303</v>
      </c>
      <c r="AU289" s="162" t="s">
        <v>93</v>
      </c>
      <c r="AV289" s="12" t="s">
        <v>93</v>
      </c>
      <c r="AW289" s="12" t="s">
        <v>5</v>
      </c>
      <c r="AX289" s="12" t="s">
        <v>80</v>
      </c>
      <c r="AY289" s="162" t="s">
        <v>219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585</v>
      </c>
      <c r="H290" s="164">
        <v>-172.86777060000003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80</v>
      </c>
      <c r="AY290" s="162" t="s">
        <v>219</v>
      </c>
    </row>
    <row r="291" spans="2:65" s="12" customFormat="1" ht="11.25">
      <c r="B291" s="161"/>
      <c r="D291" s="157" t="s">
        <v>303</v>
      </c>
      <c r="E291" s="162" t="s">
        <v>1</v>
      </c>
      <c r="F291" s="163" t="s">
        <v>586</v>
      </c>
      <c r="H291" s="164">
        <v>564.79200000000003</v>
      </c>
      <c r="I291" s="165"/>
      <c r="J291" s="165"/>
      <c r="M291" s="161"/>
      <c r="N291" s="166"/>
      <c r="X291" s="167"/>
      <c r="AT291" s="162" t="s">
        <v>303</v>
      </c>
      <c r="AU291" s="162" t="s">
        <v>93</v>
      </c>
      <c r="AV291" s="12" t="s">
        <v>93</v>
      </c>
      <c r="AW291" s="12" t="s">
        <v>5</v>
      </c>
      <c r="AX291" s="12" t="s">
        <v>80</v>
      </c>
      <c r="AY291" s="162" t="s">
        <v>219</v>
      </c>
    </row>
    <row r="292" spans="2:65" s="13" customFormat="1" ht="11.25">
      <c r="B292" s="171"/>
      <c r="D292" s="157" t="s">
        <v>303</v>
      </c>
      <c r="E292" s="172" t="s">
        <v>1</v>
      </c>
      <c r="F292" s="173" t="s">
        <v>362</v>
      </c>
      <c r="H292" s="174">
        <v>399.67214939999997</v>
      </c>
      <c r="I292" s="175"/>
      <c r="J292" s="175"/>
      <c r="M292" s="171"/>
      <c r="N292" s="176"/>
      <c r="X292" s="177"/>
      <c r="AT292" s="172" t="s">
        <v>303</v>
      </c>
      <c r="AU292" s="172" t="s">
        <v>93</v>
      </c>
      <c r="AV292" s="13" t="s">
        <v>158</v>
      </c>
      <c r="AW292" s="13" t="s">
        <v>4</v>
      </c>
      <c r="AX292" s="13" t="s">
        <v>87</v>
      </c>
      <c r="AY292" s="172" t="s">
        <v>219</v>
      </c>
    </row>
    <row r="293" spans="2:65" s="1" customFormat="1" ht="16.5" customHeight="1">
      <c r="B293" s="30"/>
      <c r="C293" s="178" t="s">
        <v>587</v>
      </c>
      <c r="D293" s="178" t="s">
        <v>460</v>
      </c>
      <c r="E293" s="179" t="s">
        <v>588</v>
      </c>
      <c r="F293" s="180" t="s">
        <v>589</v>
      </c>
      <c r="G293" s="181" t="s">
        <v>565</v>
      </c>
      <c r="H293" s="182">
        <v>896.96600000000001</v>
      </c>
      <c r="I293" s="183"/>
      <c r="J293" s="184"/>
      <c r="K293" s="185">
        <f>ROUND(P293*H293,2)</f>
        <v>0</v>
      </c>
      <c r="L293" s="184"/>
      <c r="M293" s="186"/>
      <c r="N293" s="187" t="s">
        <v>1</v>
      </c>
      <c r="O293" s="151" t="s">
        <v>43</v>
      </c>
      <c r="P293" s="152">
        <f>I293+J293</f>
        <v>0</v>
      </c>
      <c r="Q293" s="152">
        <f>ROUND(I293*H293,2)</f>
        <v>0</v>
      </c>
      <c r="R293" s="152">
        <f>ROUND(J293*H293,2)</f>
        <v>0</v>
      </c>
      <c r="T293" s="153">
        <f>S293*H293</f>
        <v>0</v>
      </c>
      <c r="U293" s="153">
        <v>1</v>
      </c>
      <c r="V293" s="153">
        <f>U293*H293</f>
        <v>896.96600000000001</v>
      </c>
      <c r="W293" s="153">
        <v>0</v>
      </c>
      <c r="X293" s="154">
        <f>W293*H293</f>
        <v>0</v>
      </c>
      <c r="AR293" s="155" t="s">
        <v>254</v>
      </c>
      <c r="AT293" s="155" t="s">
        <v>460</v>
      </c>
      <c r="AU293" s="155" t="s">
        <v>93</v>
      </c>
      <c r="AY293" s="15" t="s">
        <v>219</v>
      </c>
      <c r="BE293" s="156">
        <f>IF(O293="základní",K293,0)</f>
        <v>0</v>
      </c>
      <c r="BF293" s="156">
        <f>IF(O293="snížená",K293,0)</f>
        <v>0</v>
      </c>
      <c r="BG293" s="156">
        <f>IF(O293="zákl. přenesená",K293,0)</f>
        <v>0</v>
      </c>
      <c r="BH293" s="156">
        <f>IF(O293="sníž. přenesená",K293,0)</f>
        <v>0</v>
      </c>
      <c r="BI293" s="156">
        <f>IF(O293="nulová",K293,0)</f>
        <v>0</v>
      </c>
      <c r="BJ293" s="15" t="s">
        <v>87</v>
      </c>
      <c r="BK293" s="156">
        <f>ROUND(P293*H293,2)</f>
        <v>0</v>
      </c>
      <c r="BL293" s="15" t="s">
        <v>158</v>
      </c>
      <c r="BM293" s="155" t="s">
        <v>590</v>
      </c>
    </row>
    <row r="294" spans="2:65" s="1" customFormat="1" ht="11.25">
      <c r="B294" s="30"/>
      <c r="D294" s="157" t="s">
        <v>226</v>
      </c>
      <c r="F294" s="158" t="s">
        <v>589</v>
      </c>
      <c r="I294" s="159"/>
      <c r="J294" s="159"/>
      <c r="M294" s="30"/>
      <c r="N294" s="160"/>
      <c r="X294" s="54"/>
      <c r="AT294" s="15" t="s">
        <v>226</v>
      </c>
      <c r="AU294" s="15" t="s">
        <v>93</v>
      </c>
    </row>
    <row r="295" spans="2:65" s="12" customFormat="1" ht="11.25">
      <c r="B295" s="161"/>
      <c r="D295" s="157" t="s">
        <v>303</v>
      </c>
      <c r="E295" s="162" t="s">
        <v>1</v>
      </c>
      <c r="F295" s="163" t="s">
        <v>591</v>
      </c>
      <c r="H295" s="164">
        <v>86.127839999999992</v>
      </c>
      <c r="I295" s="165"/>
      <c r="J295" s="165"/>
      <c r="M295" s="161"/>
      <c r="N295" s="166"/>
      <c r="X295" s="167"/>
      <c r="AT295" s="162" t="s">
        <v>303</v>
      </c>
      <c r="AU295" s="162" t="s">
        <v>93</v>
      </c>
      <c r="AV295" s="12" t="s">
        <v>93</v>
      </c>
      <c r="AW295" s="12" t="s">
        <v>5</v>
      </c>
      <c r="AX295" s="12" t="s">
        <v>80</v>
      </c>
      <c r="AY295" s="162" t="s">
        <v>219</v>
      </c>
    </row>
    <row r="296" spans="2:65" s="12" customFormat="1" ht="22.5">
      <c r="B296" s="161"/>
      <c r="D296" s="157" t="s">
        <v>303</v>
      </c>
      <c r="E296" s="162" t="s">
        <v>1</v>
      </c>
      <c r="F296" s="163" t="s">
        <v>592</v>
      </c>
      <c r="H296" s="164">
        <v>810.83836680000002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80</v>
      </c>
      <c r="AY296" s="162" t="s">
        <v>219</v>
      </c>
    </row>
    <row r="297" spans="2:65" s="13" customFormat="1" ht="11.25">
      <c r="B297" s="171"/>
      <c r="D297" s="157" t="s">
        <v>303</v>
      </c>
      <c r="E297" s="172" t="s">
        <v>1</v>
      </c>
      <c r="F297" s="173" t="s">
        <v>362</v>
      </c>
      <c r="H297" s="174">
        <v>896.96620680000001</v>
      </c>
      <c r="I297" s="175"/>
      <c r="J297" s="175"/>
      <c r="M297" s="171"/>
      <c r="N297" s="176"/>
      <c r="X297" s="177"/>
      <c r="AT297" s="172" t="s">
        <v>303</v>
      </c>
      <c r="AU297" s="172" t="s">
        <v>93</v>
      </c>
      <c r="AV297" s="13" t="s">
        <v>158</v>
      </c>
      <c r="AW297" s="13" t="s">
        <v>4</v>
      </c>
      <c r="AX297" s="13" t="s">
        <v>87</v>
      </c>
      <c r="AY297" s="172" t="s">
        <v>219</v>
      </c>
    </row>
    <row r="298" spans="2:65" s="11" customFormat="1" ht="22.9" customHeight="1">
      <c r="B298" s="129"/>
      <c r="D298" s="130" t="s">
        <v>79</v>
      </c>
      <c r="E298" s="140" t="s">
        <v>93</v>
      </c>
      <c r="F298" s="140" t="s">
        <v>593</v>
      </c>
      <c r="I298" s="132"/>
      <c r="J298" s="132"/>
      <c r="K298" s="141">
        <f>BK298</f>
        <v>0</v>
      </c>
      <c r="M298" s="129"/>
      <c r="N298" s="134"/>
      <c r="Q298" s="135">
        <f>SUM(Q299:Q304)</f>
        <v>0</v>
      </c>
      <c r="R298" s="135">
        <f>SUM(R299:R304)</f>
        <v>0</v>
      </c>
      <c r="T298" s="136">
        <f>SUM(T299:T304)</f>
        <v>0</v>
      </c>
      <c r="V298" s="136">
        <f>SUM(V299:V304)</f>
        <v>0</v>
      </c>
      <c r="X298" s="137">
        <f>SUM(X299:X304)</f>
        <v>0</v>
      </c>
      <c r="AR298" s="130" t="s">
        <v>87</v>
      </c>
      <c r="AT298" s="138" t="s">
        <v>79</v>
      </c>
      <c r="AU298" s="138" t="s">
        <v>87</v>
      </c>
      <c r="AY298" s="130" t="s">
        <v>219</v>
      </c>
      <c r="BK298" s="139">
        <f>SUM(BK299:BK304)</f>
        <v>0</v>
      </c>
    </row>
    <row r="299" spans="2:65" s="1" customFormat="1" ht="16.5" customHeight="1">
      <c r="B299" s="30"/>
      <c r="C299" s="142" t="s">
        <v>594</v>
      </c>
      <c r="D299" s="142" t="s">
        <v>220</v>
      </c>
      <c r="E299" s="143" t="s">
        <v>595</v>
      </c>
      <c r="F299" s="144" t="s">
        <v>596</v>
      </c>
      <c r="G299" s="145" t="s">
        <v>398</v>
      </c>
      <c r="H299" s="146">
        <v>141.19800000000001</v>
      </c>
      <c r="I299" s="147"/>
      <c r="J299" s="147"/>
      <c r="K299" s="148">
        <f>ROUND(P299*H299,2)</f>
        <v>0</v>
      </c>
      <c r="L299" s="149"/>
      <c r="M299" s="30"/>
      <c r="N299" s="150" t="s">
        <v>1</v>
      </c>
      <c r="O299" s="151" t="s">
        <v>43</v>
      </c>
      <c r="P299" s="152">
        <f>I299+J299</f>
        <v>0</v>
      </c>
      <c r="Q299" s="152">
        <f>ROUND(I299*H299,2)</f>
        <v>0</v>
      </c>
      <c r="R299" s="152">
        <f>ROUND(J299*H299,2)</f>
        <v>0</v>
      </c>
      <c r="T299" s="153">
        <f>S299*H299</f>
        <v>0</v>
      </c>
      <c r="U299" s="153">
        <v>0</v>
      </c>
      <c r="V299" s="153">
        <f>U299*H299</f>
        <v>0</v>
      </c>
      <c r="W299" s="153">
        <v>0</v>
      </c>
      <c r="X299" s="154">
        <f>W299*H299</f>
        <v>0</v>
      </c>
      <c r="AR299" s="155" t="s">
        <v>158</v>
      </c>
      <c r="AT299" s="155" t="s">
        <v>220</v>
      </c>
      <c r="AU299" s="155" t="s">
        <v>93</v>
      </c>
      <c r="AY299" s="15" t="s">
        <v>219</v>
      </c>
      <c r="BE299" s="156">
        <f>IF(O299="základní",K299,0)</f>
        <v>0</v>
      </c>
      <c r="BF299" s="156">
        <f>IF(O299="snížená",K299,0)</f>
        <v>0</v>
      </c>
      <c r="BG299" s="156">
        <f>IF(O299="zákl. přenesená",K299,0)</f>
        <v>0</v>
      </c>
      <c r="BH299" s="156">
        <f>IF(O299="sníž. přenesená",K299,0)</f>
        <v>0</v>
      </c>
      <c r="BI299" s="156">
        <f>IF(O299="nulová",K299,0)</f>
        <v>0</v>
      </c>
      <c r="BJ299" s="15" t="s">
        <v>87</v>
      </c>
      <c r="BK299" s="156">
        <f>ROUND(P299*H299,2)</f>
        <v>0</v>
      </c>
      <c r="BL299" s="15" t="s">
        <v>158</v>
      </c>
      <c r="BM299" s="155" t="s">
        <v>597</v>
      </c>
    </row>
    <row r="300" spans="2:65" s="1" customFormat="1" ht="11.25">
      <c r="B300" s="30"/>
      <c r="D300" s="157" t="s">
        <v>226</v>
      </c>
      <c r="F300" s="158" t="s">
        <v>598</v>
      </c>
      <c r="I300" s="159"/>
      <c r="J300" s="159"/>
      <c r="M300" s="30"/>
      <c r="N300" s="160"/>
      <c r="X300" s="54"/>
      <c r="AT300" s="15" t="s">
        <v>226</v>
      </c>
      <c r="AU300" s="15" t="s">
        <v>93</v>
      </c>
    </row>
    <row r="301" spans="2:65" s="12" customFormat="1" ht="11.25">
      <c r="B301" s="161"/>
      <c r="D301" s="157" t="s">
        <v>303</v>
      </c>
      <c r="E301" s="162" t="s">
        <v>1</v>
      </c>
      <c r="F301" s="163" t="s">
        <v>599</v>
      </c>
      <c r="H301" s="164">
        <v>141.19800000000001</v>
      </c>
      <c r="I301" s="165"/>
      <c r="J301" s="165"/>
      <c r="M301" s="161"/>
      <c r="N301" s="166"/>
      <c r="X301" s="167"/>
      <c r="AT301" s="162" t="s">
        <v>303</v>
      </c>
      <c r="AU301" s="162" t="s">
        <v>93</v>
      </c>
      <c r="AV301" s="12" t="s">
        <v>93</v>
      </c>
      <c r="AW301" s="12" t="s">
        <v>5</v>
      </c>
      <c r="AX301" s="12" t="s">
        <v>87</v>
      </c>
      <c r="AY301" s="162" t="s">
        <v>219</v>
      </c>
    </row>
    <row r="302" spans="2:65" s="1" customFormat="1" ht="16.5" customHeight="1">
      <c r="B302" s="30"/>
      <c r="C302" s="142" t="s">
        <v>600</v>
      </c>
      <c r="D302" s="142" t="s">
        <v>220</v>
      </c>
      <c r="E302" s="143" t="s">
        <v>601</v>
      </c>
      <c r="F302" s="144" t="s">
        <v>602</v>
      </c>
      <c r="G302" s="145" t="s">
        <v>398</v>
      </c>
      <c r="H302" s="146">
        <v>1.35</v>
      </c>
      <c r="I302" s="147"/>
      <c r="J302" s="147"/>
      <c r="K302" s="148">
        <f>ROUND(P302*H302,2)</f>
        <v>0</v>
      </c>
      <c r="L302" s="149"/>
      <c r="M302" s="30"/>
      <c r="N302" s="150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0</v>
      </c>
      <c r="V302" s="153">
        <f>U302*H302</f>
        <v>0</v>
      </c>
      <c r="W302" s="153">
        <v>0</v>
      </c>
      <c r="X302" s="154">
        <f>W302*H302</f>
        <v>0</v>
      </c>
      <c r="AR302" s="155" t="s">
        <v>158</v>
      </c>
      <c r="AT302" s="155" t="s">
        <v>220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158</v>
      </c>
      <c r="BM302" s="155" t="s">
        <v>603</v>
      </c>
    </row>
    <row r="303" spans="2:65" s="1" customFormat="1" ht="19.5">
      <c r="B303" s="30"/>
      <c r="D303" s="157" t="s">
        <v>226</v>
      </c>
      <c r="F303" s="158" t="s">
        <v>604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2" customFormat="1" ht="11.25">
      <c r="B304" s="161"/>
      <c r="D304" s="157" t="s">
        <v>303</v>
      </c>
      <c r="E304" s="162" t="s">
        <v>1</v>
      </c>
      <c r="F304" s="163" t="s">
        <v>605</v>
      </c>
      <c r="H304" s="164">
        <v>1.3499999999999999</v>
      </c>
      <c r="I304" s="165"/>
      <c r="J304" s="165"/>
      <c r="M304" s="161"/>
      <c r="N304" s="166"/>
      <c r="X304" s="167"/>
      <c r="AT304" s="162" t="s">
        <v>303</v>
      </c>
      <c r="AU304" s="162" t="s">
        <v>93</v>
      </c>
      <c r="AV304" s="12" t="s">
        <v>93</v>
      </c>
      <c r="AW304" s="12" t="s">
        <v>5</v>
      </c>
      <c r="AX304" s="12" t="s">
        <v>87</v>
      </c>
      <c r="AY304" s="162" t="s">
        <v>219</v>
      </c>
    </row>
    <row r="305" spans="2:65" s="11" customFormat="1" ht="22.9" customHeight="1">
      <c r="B305" s="129"/>
      <c r="D305" s="130" t="s">
        <v>79</v>
      </c>
      <c r="E305" s="140" t="s">
        <v>150</v>
      </c>
      <c r="F305" s="140" t="s">
        <v>606</v>
      </c>
      <c r="I305" s="132"/>
      <c r="J305" s="132"/>
      <c r="K305" s="141">
        <f>BK305</f>
        <v>0</v>
      </c>
      <c r="M305" s="129"/>
      <c r="N305" s="134"/>
      <c r="Q305" s="135">
        <f>SUM(Q306:Q308)</f>
        <v>0</v>
      </c>
      <c r="R305" s="135">
        <f>SUM(R306:R308)</f>
        <v>0</v>
      </c>
      <c r="T305" s="136">
        <f>SUM(T306:T308)</f>
        <v>0</v>
      </c>
      <c r="V305" s="136">
        <f>SUM(V306:V308)</f>
        <v>0</v>
      </c>
      <c r="X305" s="137">
        <f>SUM(X306:X308)</f>
        <v>0</v>
      </c>
      <c r="AR305" s="130" t="s">
        <v>87</v>
      </c>
      <c r="AT305" s="138" t="s">
        <v>79</v>
      </c>
      <c r="AU305" s="138" t="s">
        <v>87</v>
      </c>
      <c r="AY305" s="130" t="s">
        <v>219</v>
      </c>
      <c r="BK305" s="139">
        <f>SUM(BK306:BK308)</f>
        <v>0</v>
      </c>
    </row>
    <row r="306" spans="2:65" s="1" customFormat="1" ht="21.75" customHeight="1">
      <c r="B306" s="30"/>
      <c r="C306" s="142" t="s">
        <v>607</v>
      </c>
      <c r="D306" s="142" t="s">
        <v>220</v>
      </c>
      <c r="E306" s="143" t="s">
        <v>608</v>
      </c>
      <c r="F306" s="144" t="s">
        <v>609</v>
      </c>
      <c r="G306" s="145" t="s">
        <v>370</v>
      </c>
      <c r="H306" s="146">
        <v>860.1</v>
      </c>
      <c r="I306" s="147"/>
      <c r="J306" s="147"/>
      <c r="K306" s="148">
        <f>ROUND(P306*H306,2)</f>
        <v>0</v>
      </c>
      <c r="L306" s="149"/>
      <c r="M306" s="30"/>
      <c r="N306" s="150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0</v>
      </c>
      <c r="V306" s="153">
        <f>U306*H306</f>
        <v>0</v>
      </c>
      <c r="W306" s="153">
        <v>0</v>
      </c>
      <c r="X306" s="154">
        <f>W306*H306</f>
        <v>0</v>
      </c>
      <c r="AR306" s="155" t="s">
        <v>158</v>
      </c>
      <c r="AT306" s="155" t="s">
        <v>220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610</v>
      </c>
    </row>
    <row r="307" spans="2:65" s="1" customFormat="1" ht="11.25">
      <c r="B307" s="30"/>
      <c r="D307" s="157" t="s">
        <v>226</v>
      </c>
      <c r="F307" s="158" t="s">
        <v>611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612</v>
      </c>
      <c r="H308" s="164">
        <v>860.1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1" customFormat="1" ht="22.9" customHeight="1">
      <c r="B309" s="129"/>
      <c r="D309" s="130" t="s">
        <v>79</v>
      </c>
      <c r="E309" s="140" t="s">
        <v>158</v>
      </c>
      <c r="F309" s="140" t="s">
        <v>613</v>
      </c>
      <c r="I309" s="132"/>
      <c r="J309" s="132"/>
      <c r="K309" s="141">
        <f>BK309</f>
        <v>0</v>
      </c>
      <c r="M309" s="129"/>
      <c r="N309" s="134"/>
      <c r="Q309" s="135">
        <f>SUM(Q310:Q318)</f>
        <v>0</v>
      </c>
      <c r="R309" s="135">
        <f>SUM(R310:R318)</f>
        <v>0</v>
      </c>
      <c r="T309" s="136">
        <f>SUM(T310:T318)</f>
        <v>0</v>
      </c>
      <c r="V309" s="136">
        <f>SUM(V310:V318)</f>
        <v>1.08908352</v>
      </c>
      <c r="X309" s="137">
        <f>SUM(X310:X318)</f>
        <v>0</v>
      </c>
      <c r="AR309" s="130" t="s">
        <v>87</v>
      </c>
      <c r="AT309" s="138" t="s">
        <v>79</v>
      </c>
      <c r="AU309" s="138" t="s">
        <v>87</v>
      </c>
      <c r="AY309" s="130" t="s">
        <v>219</v>
      </c>
      <c r="BK309" s="139">
        <f>SUM(BK310:BK318)</f>
        <v>0</v>
      </c>
    </row>
    <row r="310" spans="2:65" s="1" customFormat="1" ht="16.5" customHeight="1">
      <c r="B310" s="30"/>
      <c r="C310" s="142" t="s">
        <v>614</v>
      </c>
      <c r="D310" s="142" t="s">
        <v>220</v>
      </c>
      <c r="E310" s="143" t="s">
        <v>615</v>
      </c>
      <c r="F310" s="144" t="s">
        <v>616</v>
      </c>
      <c r="G310" s="145" t="s">
        <v>370</v>
      </c>
      <c r="H310" s="146">
        <v>860.1</v>
      </c>
      <c r="I310" s="147"/>
      <c r="J310" s="147"/>
      <c r="K310" s="148">
        <f>ROUND(P310*H310,2)</f>
        <v>0</v>
      </c>
      <c r="L310" s="149"/>
      <c r="M310" s="30"/>
      <c r="N310" s="150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</v>
      </c>
      <c r="V310" s="153">
        <f>U310*H310</f>
        <v>0</v>
      </c>
      <c r="W310" s="153">
        <v>0</v>
      </c>
      <c r="X310" s="154">
        <f>W310*H310</f>
        <v>0</v>
      </c>
      <c r="AR310" s="155" t="s">
        <v>158</v>
      </c>
      <c r="AT310" s="155" t="s">
        <v>220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617</v>
      </c>
    </row>
    <row r="311" spans="2:65" s="1" customFormat="1" ht="11.25">
      <c r="B311" s="30"/>
      <c r="D311" s="157" t="s">
        <v>226</v>
      </c>
      <c r="F311" s="158" t="s">
        <v>618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612</v>
      </c>
      <c r="H312" s="164">
        <v>860.1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16.5" customHeight="1">
      <c r="B313" s="30"/>
      <c r="C313" s="142" t="s">
        <v>619</v>
      </c>
      <c r="D313" s="142" t="s">
        <v>220</v>
      </c>
      <c r="E313" s="143" t="s">
        <v>620</v>
      </c>
      <c r="F313" s="144" t="s">
        <v>621</v>
      </c>
      <c r="G313" s="145" t="s">
        <v>398</v>
      </c>
      <c r="H313" s="146">
        <v>0.57599999999999996</v>
      </c>
      <c r="I313" s="147"/>
      <c r="J313" s="147"/>
      <c r="K313" s="148">
        <f>ROUND(P313*H313,2)</f>
        <v>0</v>
      </c>
      <c r="L313" s="149"/>
      <c r="M313" s="30"/>
      <c r="N313" s="150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1.8907700000000001</v>
      </c>
      <c r="V313" s="153">
        <f>U313*H313</f>
        <v>1.08908352</v>
      </c>
      <c r="W313" s="153">
        <v>0</v>
      </c>
      <c r="X313" s="154">
        <f>W313*H313</f>
        <v>0</v>
      </c>
      <c r="AR313" s="155" t="s">
        <v>158</v>
      </c>
      <c r="AT313" s="155" t="s">
        <v>220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622</v>
      </c>
    </row>
    <row r="314" spans="2:65" s="1" customFormat="1" ht="19.5">
      <c r="B314" s="30"/>
      <c r="D314" s="157" t="s">
        <v>226</v>
      </c>
      <c r="F314" s="158" t="s">
        <v>623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624</v>
      </c>
      <c r="H315" s="164">
        <v>0.57599999999999996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" customFormat="1" ht="24.2" customHeight="1">
      <c r="B316" s="30"/>
      <c r="C316" s="142" t="s">
        <v>625</v>
      </c>
      <c r="D316" s="142" t="s">
        <v>220</v>
      </c>
      <c r="E316" s="143" t="s">
        <v>626</v>
      </c>
      <c r="F316" s="144" t="s">
        <v>627</v>
      </c>
      <c r="G316" s="145" t="s">
        <v>398</v>
      </c>
      <c r="H316" s="146">
        <v>0.35299999999999998</v>
      </c>
      <c r="I316" s="147"/>
      <c r="J316" s="147"/>
      <c r="K316" s="148">
        <f>ROUND(P316*H316,2)</f>
        <v>0</v>
      </c>
      <c r="L316" s="149"/>
      <c r="M316" s="30"/>
      <c r="N316" s="150" t="s">
        <v>1</v>
      </c>
      <c r="O316" s="151" t="s">
        <v>43</v>
      </c>
      <c r="P316" s="152">
        <f>I316+J316</f>
        <v>0</v>
      </c>
      <c r="Q316" s="152">
        <f>ROUND(I316*H316,2)</f>
        <v>0</v>
      </c>
      <c r="R316" s="152">
        <f>ROUND(J316*H316,2)</f>
        <v>0</v>
      </c>
      <c r="T316" s="153">
        <f>S316*H316</f>
        <v>0</v>
      </c>
      <c r="U316" s="153">
        <v>0</v>
      </c>
      <c r="V316" s="153">
        <f>U316*H316</f>
        <v>0</v>
      </c>
      <c r="W316" s="153">
        <v>0</v>
      </c>
      <c r="X316" s="154">
        <f>W316*H316</f>
        <v>0</v>
      </c>
      <c r="AR316" s="155" t="s">
        <v>158</v>
      </c>
      <c r="AT316" s="155" t="s">
        <v>220</v>
      </c>
      <c r="AU316" s="155" t="s">
        <v>93</v>
      </c>
      <c r="AY316" s="15" t="s">
        <v>219</v>
      </c>
      <c r="BE316" s="156">
        <f>IF(O316="základní",K316,0)</f>
        <v>0</v>
      </c>
      <c r="BF316" s="156">
        <f>IF(O316="snížená",K316,0)</f>
        <v>0</v>
      </c>
      <c r="BG316" s="156">
        <f>IF(O316="zákl. přenesená",K316,0)</f>
        <v>0</v>
      </c>
      <c r="BH316" s="156">
        <f>IF(O316="sníž. přenesená",K316,0)</f>
        <v>0</v>
      </c>
      <c r="BI316" s="156">
        <f>IF(O316="nulová",K316,0)</f>
        <v>0</v>
      </c>
      <c r="BJ316" s="15" t="s">
        <v>87</v>
      </c>
      <c r="BK316" s="156">
        <f>ROUND(P316*H316,2)</f>
        <v>0</v>
      </c>
      <c r="BL316" s="15" t="s">
        <v>158</v>
      </c>
      <c r="BM316" s="155" t="s">
        <v>628</v>
      </c>
    </row>
    <row r="317" spans="2:65" s="1" customFormat="1" ht="11.25">
      <c r="B317" s="30"/>
      <c r="D317" s="157" t="s">
        <v>226</v>
      </c>
      <c r="F317" s="158" t="s">
        <v>629</v>
      </c>
      <c r="I317" s="159"/>
      <c r="J317" s="159"/>
      <c r="M317" s="30"/>
      <c r="N317" s="160"/>
      <c r="X317" s="54"/>
      <c r="AT317" s="15" t="s">
        <v>226</v>
      </c>
      <c r="AU317" s="15" t="s">
        <v>93</v>
      </c>
    </row>
    <row r="318" spans="2:65" s="12" customFormat="1" ht="11.25">
      <c r="B318" s="161"/>
      <c r="D318" s="157" t="s">
        <v>303</v>
      </c>
      <c r="E318" s="162" t="s">
        <v>1</v>
      </c>
      <c r="F318" s="163" t="s">
        <v>630</v>
      </c>
      <c r="H318" s="164">
        <v>0.35325000000000006</v>
      </c>
      <c r="I318" s="165"/>
      <c r="J318" s="165"/>
      <c r="M318" s="161"/>
      <c r="N318" s="166"/>
      <c r="X318" s="167"/>
      <c r="AT318" s="162" t="s">
        <v>303</v>
      </c>
      <c r="AU318" s="162" t="s">
        <v>93</v>
      </c>
      <c r="AV318" s="12" t="s">
        <v>93</v>
      </c>
      <c r="AW318" s="12" t="s">
        <v>5</v>
      </c>
      <c r="AX318" s="12" t="s">
        <v>87</v>
      </c>
      <c r="AY318" s="162" t="s">
        <v>219</v>
      </c>
    </row>
    <row r="319" spans="2:65" s="11" customFormat="1" ht="22.9" customHeight="1">
      <c r="B319" s="129"/>
      <c r="D319" s="130" t="s">
        <v>79</v>
      </c>
      <c r="E319" s="140" t="s">
        <v>218</v>
      </c>
      <c r="F319" s="140" t="s">
        <v>631</v>
      </c>
      <c r="I319" s="132"/>
      <c r="J319" s="132"/>
      <c r="K319" s="141">
        <f>BK319</f>
        <v>0</v>
      </c>
      <c r="M319" s="129"/>
      <c r="N319" s="134"/>
      <c r="Q319" s="135">
        <f>SUM(Q320:Q350)</f>
        <v>0</v>
      </c>
      <c r="R319" s="135">
        <f>SUM(R320:R350)</f>
        <v>0</v>
      </c>
      <c r="T319" s="136">
        <f>SUM(T320:T350)</f>
        <v>0</v>
      </c>
      <c r="V319" s="136">
        <f>SUM(V320:V350)</f>
        <v>158.20856550000002</v>
      </c>
      <c r="X319" s="137">
        <f>SUM(X320:X350)</f>
        <v>0</v>
      </c>
      <c r="AR319" s="130" t="s">
        <v>87</v>
      </c>
      <c r="AT319" s="138" t="s">
        <v>79</v>
      </c>
      <c r="AU319" s="138" t="s">
        <v>87</v>
      </c>
      <c r="AY319" s="130" t="s">
        <v>219</v>
      </c>
      <c r="BK319" s="139">
        <f>SUM(BK320:BK350)</f>
        <v>0</v>
      </c>
    </row>
    <row r="320" spans="2:65" s="1" customFormat="1" ht="24.2" customHeight="1">
      <c r="B320" s="30"/>
      <c r="C320" s="142" t="s">
        <v>632</v>
      </c>
      <c r="D320" s="142" t="s">
        <v>220</v>
      </c>
      <c r="E320" s="143" t="s">
        <v>633</v>
      </c>
      <c r="F320" s="144" t="s">
        <v>634</v>
      </c>
      <c r="G320" s="145" t="s">
        <v>353</v>
      </c>
      <c r="H320" s="146">
        <v>1942.64</v>
      </c>
      <c r="I320" s="147"/>
      <c r="J320" s="147"/>
      <c r="K320" s="148">
        <f>ROUND(P320*H320,2)</f>
        <v>0</v>
      </c>
      <c r="L320" s="149"/>
      <c r="M320" s="30"/>
      <c r="N320" s="150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0</v>
      </c>
      <c r="V320" s="153">
        <f>U320*H320</f>
        <v>0</v>
      </c>
      <c r="W320" s="153">
        <v>0</v>
      </c>
      <c r="X320" s="154">
        <f>W320*H320</f>
        <v>0</v>
      </c>
      <c r="AR320" s="155" t="s">
        <v>158</v>
      </c>
      <c r="AT320" s="155" t="s">
        <v>220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635</v>
      </c>
    </row>
    <row r="321" spans="2:65" s="1" customFormat="1" ht="19.5">
      <c r="B321" s="30"/>
      <c r="D321" s="157" t="s">
        <v>226</v>
      </c>
      <c r="F321" s="158" t="s">
        <v>636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637</v>
      </c>
      <c r="H322" s="164">
        <v>1942.64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87</v>
      </c>
      <c r="AY322" s="162" t="s">
        <v>219</v>
      </c>
    </row>
    <row r="323" spans="2:65" s="1" customFormat="1" ht="24.2" customHeight="1">
      <c r="B323" s="30"/>
      <c r="C323" s="142" t="s">
        <v>443</v>
      </c>
      <c r="D323" s="142" t="s">
        <v>220</v>
      </c>
      <c r="E323" s="143" t="s">
        <v>638</v>
      </c>
      <c r="F323" s="144" t="s">
        <v>639</v>
      </c>
      <c r="G323" s="145" t="s">
        <v>353</v>
      </c>
      <c r="H323" s="146">
        <v>894.07</v>
      </c>
      <c r="I323" s="147"/>
      <c r="J323" s="147"/>
      <c r="K323" s="148">
        <f>ROUND(P323*H323,2)</f>
        <v>0</v>
      </c>
      <c r="L323" s="149"/>
      <c r="M323" s="30"/>
      <c r="N323" s="150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0</v>
      </c>
      <c r="V323" s="153">
        <f>U323*H323</f>
        <v>0</v>
      </c>
      <c r="W323" s="153">
        <v>0</v>
      </c>
      <c r="X323" s="154">
        <f>W323*H323</f>
        <v>0</v>
      </c>
      <c r="AR323" s="155" t="s">
        <v>158</v>
      </c>
      <c r="AT323" s="155" t="s">
        <v>220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158</v>
      </c>
      <c r="BM323" s="155" t="s">
        <v>640</v>
      </c>
    </row>
    <row r="324" spans="2:65" s="1" customFormat="1" ht="29.25">
      <c r="B324" s="30"/>
      <c r="D324" s="157" t="s">
        <v>226</v>
      </c>
      <c r="F324" s="158" t="s">
        <v>641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11.25">
      <c r="B325" s="161"/>
      <c r="D325" s="157" t="s">
        <v>303</v>
      </c>
      <c r="E325" s="162" t="s">
        <v>1</v>
      </c>
      <c r="F325" s="163" t="s">
        <v>642</v>
      </c>
      <c r="H325" s="164">
        <v>894.06999999999994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24.2" customHeight="1">
      <c r="B326" s="30"/>
      <c r="C326" s="142" t="s">
        <v>643</v>
      </c>
      <c r="D326" s="142" t="s">
        <v>220</v>
      </c>
      <c r="E326" s="143" t="s">
        <v>644</v>
      </c>
      <c r="F326" s="144" t="s">
        <v>645</v>
      </c>
      <c r="G326" s="145" t="s">
        <v>353</v>
      </c>
      <c r="H326" s="146">
        <v>100</v>
      </c>
      <c r="I326" s="147"/>
      <c r="J326" s="147"/>
      <c r="K326" s="148">
        <f>ROUND(P326*H326,2)</f>
        <v>0</v>
      </c>
      <c r="L326" s="149"/>
      <c r="M326" s="30"/>
      <c r="N326" s="150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0.23</v>
      </c>
      <c r="V326" s="153">
        <f>U326*H326</f>
        <v>23</v>
      </c>
      <c r="W326" s="153">
        <v>0</v>
      </c>
      <c r="X326" s="154">
        <f>W326*H326</f>
        <v>0</v>
      </c>
      <c r="AR326" s="155" t="s">
        <v>158</v>
      </c>
      <c r="AT326" s="155" t="s">
        <v>220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646</v>
      </c>
    </row>
    <row r="327" spans="2:65" s="1" customFormat="1" ht="29.25">
      <c r="B327" s="30"/>
      <c r="D327" s="157" t="s">
        <v>226</v>
      </c>
      <c r="F327" s="158" t="s">
        <v>647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648</v>
      </c>
      <c r="H328" s="164">
        <v>100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42" t="s">
        <v>649</v>
      </c>
      <c r="D329" s="142" t="s">
        <v>220</v>
      </c>
      <c r="E329" s="143" t="s">
        <v>650</v>
      </c>
      <c r="F329" s="144" t="s">
        <v>651</v>
      </c>
      <c r="G329" s="145" t="s">
        <v>353</v>
      </c>
      <c r="H329" s="146">
        <v>941.32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0.13800000000000001</v>
      </c>
      <c r="V329" s="153">
        <f>U329*H329</f>
        <v>129.90216000000001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652</v>
      </c>
    </row>
    <row r="330" spans="2:65" s="1" customFormat="1" ht="19.5">
      <c r="B330" s="30"/>
      <c r="D330" s="157" t="s">
        <v>226</v>
      </c>
      <c r="F330" s="158" t="s">
        <v>651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653</v>
      </c>
      <c r="H331" s="164">
        <v>941.32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42" t="s">
        <v>654</v>
      </c>
      <c r="D332" s="142" t="s">
        <v>220</v>
      </c>
      <c r="E332" s="143" t="s">
        <v>655</v>
      </c>
      <c r="F332" s="144" t="s">
        <v>656</v>
      </c>
      <c r="G332" s="145" t="s">
        <v>353</v>
      </c>
      <c r="H332" s="146">
        <v>626.12</v>
      </c>
      <c r="I332" s="147"/>
      <c r="J332" s="147"/>
      <c r="K332" s="148">
        <f>ROUND(P332*H332,2)</f>
        <v>0</v>
      </c>
      <c r="L332" s="149"/>
      <c r="M332" s="30"/>
      <c r="N332" s="150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6.0099999999999997E-3</v>
      </c>
      <c r="V332" s="153">
        <f>U332*H332</f>
        <v>3.7629812</v>
      </c>
      <c r="W332" s="153">
        <v>0</v>
      </c>
      <c r="X332" s="154">
        <f>W332*H332</f>
        <v>0</v>
      </c>
      <c r="AR332" s="155" t="s">
        <v>158</v>
      </c>
      <c r="AT332" s="155" t="s">
        <v>220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657</v>
      </c>
    </row>
    <row r="333" spans="2:65" s="1" customFormat="1" ht="19.5">
      <c r="B333" s="30"/>
      <c r="D333" s="157" t="s">
        <v>226</v>
      </c>
      <c r="F333" s="158" t="s">
        <v>658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659</v>
      </c>
      <c r="H334" s="164">
        <v>626.12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42" t="s">
        <v>660</v>
      </c>
      <c r="D335" s="142" t="s">
        <v>220</v>
      </c>
      <c r="E335" s="143" t="s">
        <v>661</v>
      </c>
      <c r="F335" s="144" t="s">
        <v>662</v>
      </c>
      <c r="G335" s="145" t="s">
        <v>353</v>
      </c>
      <c r="H335" s="146">
        <v>1841.73</v>
      </c>
      <c r="I335" s="147"/>
      <c r="J335" s="147"/>
      <c r="K335" s="148">
        <f>ROUND(P335*H335,2)</f>
        <v>0</v>
      </c>
      <c r="L335" s="149"/>
      <c r="M335" s="30"/>
      <c r="N335" s="150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7.1000000000000002E-4</v>
      </c>
      <c r="V335" s="153">
        <f>U335*H335</f>
        <v>1.3076283</v>
      </c>
      <c r="W335" s="153">
        <v>0</v>
      </c>
      <c r="X335" s="154">
        <f>W335*H335</f>
        <v>0</v>
      </c>
      <c r="AR335" s="155" t="s">
        <v>158</v>
      </c>
      <c r="AT335" s="155" t="s">
        <v>220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663</v>
      </c>
    </row>
    <row r="336" spans="2:65" s="1" customFormat="1" ht="19.5">
      <c r="B336" s="30"/>
      <c r="D336" s="157" t="s">
        <v>226</v>
      </c>
      <c r="F336" s="158" t="s">
        <v>664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665</v>
      </c>
      <c r="H337" s="164">
        <v>1841.73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80</v>
      </c>
      <c r="AY337" s="162" t="s">
        <v>219</v>
      </c>
    </row>
    <row r="338" spans="2:65" s="13" customFormat="1" ht="11.25">
      <c r="B338" s="171"/>
      <c r="D338" s="157" t="s">
        <v>303</v>
      </c>
      <c r="E338" s="172" t="s">
        <v>1</v>
      </c>
      <c r="F338" s="173" t="s">
        <v>362</v>
      </c>
      <c r="H338" s="174">
        <v>1841.73</v>
      </c>
      <c r="I338" s="175"/>
      <c r="J338" s="175"/>
      <c r="M338" s="171"/>
      <c r="N338" s="176"/>
      <c r="X338" s="177"/>
      <c r="AT338" s="172" t="s">
        <v>303</v>
      </c>
      <c r="AU338" s="172" t="s">
        <v>93</v>
      </c>
      <c r="AV338" s="13" t="s">
        <v>158</v>
      </c>
      <c r="AW338" s="13" t="s">
        <v>4</v>
      </c>
      <c r="AX338" s="13" t="s">
        <v>87</v>
      </c>
      <c r="AY338" s="172" t="s">
        <v>219</v>
      </c>
    </row>
    <row r="339" spans="2:65" s="1" customFormat="1" ht="33" customHeight="1">
      <c r="B339" s="30"/>
      <c r="C339" s="142" t="s">
        <v>666</v>
      </c>
      <c r="D339" s="142" t="s">
        <v>220</v>
      </c>
      <c r="E339" s="143" t="s">
        <v>667</v>
      </c>
      <c r="F339" s="144" t="s">
        <v>668</v>
      </c>
      <c r="G339" s="145" t="s">
        <v>353</v>
      </c>
      <c r="H339" s="146">
        <v>1841.73</v>
      </c>
      <c r="I339" s="147"/>
      <c r="J339" s="147"/>
      <c r="K339" s="148">
        <f>ROUND(P339*H339,2)</f>
        <v>0</v>
      </c>
      <c r="L339" s="149"/>
      <c r="M339" s="30"/>
      <c r="N339" s="150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0</v>
      </c>
      <c r="V339" s="153">
        <f>U339*H339</f>
        <v>0</v>
      </c>
      <c r="W339" s="153">
        <v>0</v>
      </c>
      <c r="X339" s="154">
        <f>W339*H339</f>
        <v>0</v>
      </c>
      <c r="AR339" s="155" t="s">
        <v>158</v>
      </c>
      <c r="AT339" s="155" t="s">
        <v>220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669</v>
      </c>
    </row>
    <row r="340" spans="2:65" s="1" customFormat="1" ht="29.25">
      <c r="B340" s="30"/>
      <c r="D340" s="157" t="s">
        <v>226</v>
      </c>
      <c r="F340" s="158" t="s">
        <v>670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665</v>
      </c>
      <c r="H341" s="164">
        <v>1841.73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24.2" customHeight="1">
      <c r="B342" s="30"/>
      <c r="C342" s="142" t="s">
        <v>671</v>
      </c>
      <c r="D342" s="142" t="s">
        <v>220</v>
      </c>
      <c r="E342" s="143" t="s">
        <v>672</v>
      </c>
      <c r="F342" s="144" t="s">
        <v>673</v>
      </c>
      <c r="G342" s="145" t="s">
        <v>353</v>
      </c>
      <c r="H342" s="146">
        <v>894.07</v>
      </c>
      <c r="I342" s="147"/>
      <c r="J342" s="147"/>
      <c r="K342" s="148">
        <f>ROUND(P342*H342,2)</f>
        <v>0</v>
      </c>
      <c r="L342" s="149"/>
      <c r="M342" s="30"/>
      <c r="N342" s="150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0</v>
      </c>
      <c r="V342" s="153">
        <f>U342*H342</f>
        <v>0</v>
      </c>
      <c r="W342" s="153">
        <v>0</v>
      </c>
      <c r="X342" s="154">
        <f>W342*H342</f>
        <v>0</v>
      </c>
      <c r="AR342" s="155" t="s">
        <v>158</v>
      </c>
      <c r="AT342" s="155" t="s">
        <v>220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674</v>
      </c>
    </row>
    <row r="343" spans="2:65" s="1" customFormat="1" ht="29.25">
      <c r="B343" s="30"/>
      <c r="D343" s="157" t="s">
        <v>226</v>
      </c>
      <c r="F343" s="158" t="s">
        <v>675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642</v>
      </c>
      <c r="H344" s="164">
        <v>894.06999999999994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" customFormat="1" ht="24.2" customHeight="1">
      <c r="B345" s="30"/>
      <c r="C345" s="142" t="s">
        <v>676</v>
      </c>
      <c r="D345" s="142" t="s">
        <v>220</v>
      </c>
      <c r="E345" s="143" t="s">
        <v>677</v>
      </c>
      <c r="F345" s="144" t="s">
        <v>678</v>
      </c>
      <c r="G345" s="145" t="s">
        <v>370</v>
      </c>
      <c r="H345" s="146">
        <v>1071.8</v>
      </c>
      <c r="I345" s="147"/>
      <c r="J345" s="147"/>
      <c r="K345" s="148">
        <f>ROUND(P345*H345,2)</f>
        <v>0</v>
      </c>
      <c r="L345" s="149"/>
      <c r="M345" s="30"/>
      <c r="N345" s="150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2.2000000000000001E-4</v>
      </c>
      <c r="V345" s="153">
        <f>U345*H345</f>
        <v>0.23579600000000001</v>
      </c>
      <c r="W345" s="153">
        <v>0</v>
      </c>
      <c r="X345" s="154">
        <f>W345*H345</f>
        <v>0</v>
      </c>
      <c r="AR345" s="155" t="s">
        <v>158</v>
      </c>
      <c r="AT345" s="155" t="s">
        <v>220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679</v>
      </c>
    </row>
    <row r="346" spans="2:65" s="1" customFormat="1" ht="29.25">
      <c r="B346" s="30"/>
      <c r="D346" s="157" t="s">
        <v>226</v>
      </c>
      <c r="F346" s="158" t="s">
        <v>680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681</v>
      </c>
      <c r="H347" s="164">
        <v>1071.8</v>
      </c>
      <c r="I347" s="165"/>
      <c r="J347" s="165"/>
      <c r="M347" s="161"/>
      <c r="N347" s="166"/>
      <c r="X347" s="167"/>
      <c r="AT347" s="162" t="s">
        <v>303</v>
      </c>
      <c r="AU347" s="162" t="s">
        <v>93</v>
      </c>
      <c r="AV347" s="12" t="s">
        <v>93</v>
      </c>
      <c r="AW347" s="12" t="s">
        <v>5</v>
      </c>
      <c r="AX347" s="12" t="s">
        <v>87</v>
      </c>
      <c r="AY347" s="162" t="s">
        <v>219</v>
      </c>
    </row>
    <row r="348" spans="2:65" s="1" customFormat="1" ht="24.2" customHeight="1">
      <c r="B348" s="30"/>
      <c r="C348" s="142" t="s">
        <v>682</v>
      </c>
      <c r="D348" s="142" t="s">
        <v>220</v>
      </c>
      <c r="E348" s="143" t="s">
        <v>683</v>
      </c>
      <c r="F348" s="144" t="s">
        <v>684</v>
      </c>
      <c r="G348" s="145" t="s">
        <v>370</v>
      </c>
      <c r="H348" s="146">
        <v>1071.8</v>
      </c>
      <c r="I348" s="147"/>
      <c r="J348" s="147"/>
      <c r="K348" s="148">
        <f>ROUND(P348*H348,2)</f>
        <v>0</v>
      </c>
      <c r="L348" s="149"/>
      <c r="M348" s="30"/>
      <c r="N348" s="150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0</v>
      </c>
      <c r="V348" s="153">
        <f>U348*H348</f>
        <v>0</v>
      </c>
      <c r="W348" s="153">
        <v>0</v>
      </c>
      <c r="X348" s="154">
        <f>W348*H348</f>
        <v>0</v>
      </c>
      <c r="AR348" s="155" t="s">
        <v>158</v>
      </c>
      <c r="AT348" s="155" t="s">
        <v>220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685</v>
      </c>
    </row>
    <row r="349" spans="2:65" s="1" customFormat="1" ht="29.25">
      <c r="B349" s="30"/>
      <c r="D349" s="157" t="s">
        <v>226</v>
      </c>
      <c r="F349" s="158" t="s">
        <v>686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681</v>
      </c>
      <c r="H350" s="164">
        <v>1071.8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87</v>
      </c>
      <c r="AY350" s="162" t="s">
        <v>219</v>
      </c>
    </row>
    <row r="351" spans="2:65" s="11" customFormat="1" ht="22.9" customHeight="1">
      <c r="B351" s="129"/>
      <c r="D351" s="130" t="s">
        <v>79</v>
      </c>
      <c r="E351" s="140" t="s">
        <v>244</v>
      </c>
      <c r="F351" s="140" t="s">
        <v>687</v>
      </c>
      <c r="I351" s="132"/>
      <c r="J351" s="132"/>
      <c r="K351" s="141">
        <f>BK351</f>
        <v>0</v>
      </c>
      <c r="M351" s="129"/>
      <c r="N351" s="134"/>
      <c r="Q351" s="135">
        <f>SUM(Q352:Q354)</f>
        <v>0</v>
      </c>
      <c r="R351" s="135">
        <f>SUM(R352:R354)</f>
        <v>0</v>
      </c>
      <c r="T351" s="136">
        <f>SUM(T352:T354)</f>
        <v>0</v>
      </c>
      <c r="V351" s="136">
        <f>SUM(V352:V354)</f>
        <v>0.216</v>
      </c>
      <c r="X351" s="137">
        <f>SUM(X352:X354)</f>
        <v>0</v>
      </c>
      <c r="AR351" s="130" t="s">
        <v>87</v>
      </c>
      <c r="AT351" s="138" t="s">
        <v>79</v>
      </c>
      <c r="AU351" s="138" t="s">
        <v>87</v>
      </c>
      <c r="AY351" s="130" t="s">
        <v>219</v>
      </c>
      <c r="BK351" s="139">
        <f>SUM(BK352:BK354)</f>
        <v>0</v>
      </c>
    </row>
    <row r="352" spans="2:65" s="1" customFormat="1" ht="16.5" customHeight="1">
      <c r="B352" s="30"/>
      <c r="C352" s="142" t="s">
        <v>688</v>
      </c>
      <c r="D352" s="142" t="s">
        <v>220</v>
      </c>
      <c r="E352" s="143" t="s">
        <v>689</v>
      </c>
      <c r="F352" s="144" t="s">
        <v>690</v>
      </c>
      <c r="G352" s="145" t="s">
        <v>691</v>
      </c>
      <c r="H352" s="146">
        <v>27</v>
      </c>
      <c r="I352" s="147"/>
      <c r="J352" s="147"/>
      <c r="K352" s="148">
        <f>ROUND(P352*H352,2)</f>
        <v>0</v>
      </c>
      <c r="L352" s="149"/>
      <c r="M352" s="30"/>
      <c r="N352" s="150" t="s">
        <v>1</v>
      </c>
      <c r="O352" s="151" t="s">
        <v>43</v>
      </c>
      <c r="P352" s="152">
        <f>I352+J352</f>
        <v>0</v>
      </c>
      <c r="Q352" s="152">
        <f>ROUND(I352*H352,2)</f>
        <v>0</v>
      </c>
      <c r="R352" s="152">
        <f>ROUND(J352*H352,2)</f>
        <v>0</v>
      </c>
      <c r="T352" s="153">
        <f>S352*H352</f>
        <v>0</v>
      </c>
      <c r="U352" s="153">
        <v>8.0000000000000002E-3</v>
      </c>
      <c r="V352" s="153">
        <f>U352*H352</f>
        <v>0.216</v>
      </c>
      <c r="W352" s="153">
        <v>0</v>
      </c>
      <c r="X352" s="154">
        <f>W352*H352</f>
        <v>0</v>
      </c>
      <c r="AR352" s="155" t="s">
        <v>158</v>
      </c>
      <c r="AT352" s="155" t="s">
        <v>220</v>
      </c>
      <c r="AU352" s="155" t="s">
        <v>93</v>
      </c>
      <c r="AY352" s="15" t="s">
        <v>219</v>
      </c>
      <c r="BE352" s="156">
        <f>IF(O352="základní",K352,0)</f>
        <v>0</v>
      </c>
      <c r="BF352" s="156">
        <f>IF(O352="snížená",K352,0)</f>
        <v>0</v>
      </c>
      <c r="BG352" s="156">
        <f>IF(O352="zákl. přenesená",K352,0)</f>
        <v>0</v>
      </c>
      <c r="BH352" s="156">
        <f>IF(O352="sníž. přenesená",K352,0)</f>
        <v>0</v>
      </c>
      <c r="BI352" s="156">
        <f>IF(O352="nulová",K352,0)</f>
        <v>0</v>
      </c>
      <c r="BJ352" s="15" t="s">
        <v>87</v>
      </c>
      <c r="BK352" s="156">
        <f>ROUND(P352*H352,2)</f>
        <v>0</v>
      </c>
      <c r="BL352" s="15" t="s">
        <v>158</v>
      </c>
      <c r="BM352" s="155" t="s">
        <v>692</v>
      </c>
    </row>
    <row r="353" spans="2:65" s="1" customFormat="1" ht="39">
      <c r="B353" s="30"/>
      <c r="D353" s="157" t="s">
        <v>226</v>
      </c>
      <c r="F353" s="158" t="s">
        <v>693</v>
      </c>
      <c r="I353" s="159"/>
      <c r="J353" s="159"/>
      <c r="M353" s="30"/>
      <c r="N353" s="160"/>
      <c r="X353" s="54"/>
      <c r="AT353" s="15" t="s">
        <v>226</v>
      </c>
      <c r="AU353" s="15" t="s">
        <v>93</v>
      </c>
    </row>
    <row r="354" spans="2:65" s="12" customFormat="1" ht="11.25">
      <c r="B354" s="161"/>
      <c r="D354" s="157" t="s">
        <v>303</v>
      </c>
      <c r="E354" s="162" t="s">
        <v>1</v>
      </c>
      <c r="F354" s="163" t="s">
        <v>491</v>
      </c>
      <c r="H354" s="164">
        <v>27</v>
      </c>
      <c r="I354" s="165"/>
      <c r="J354" s="165"/>
      <c r="M354" s="161"/>
      <c r="N354" s="166"/>
      <c r="X354" s="167"/>
      <c r="AT354" s="162" t="s">
        <v>303</v>
      </c>
      <c r="AU354" s="162" t="s">
        <v>93</v>
      </c>
      <c r="AV354" s="12" t="s">
        <v>93</v>
      </c>
      <c r="AW354" s="12" t="s">
        <v>5</v>
      </c>
      <c r="AX354" s="12" t="s">
        <v>87</v>
      </c>
      <c r="AY354" s="162" t="s">
        <v>219</v>
      </c>
    </row>
    <row r="355" spans="2:65" s="11" customFormat="1" ht="22.9" customHeight="1">
      <c r="B355" s="129"/>
      <c r="D355" s="130" t="s">
        <v>79</v>
      </c>
      <c r="E355" s="140" t="s">
        <v>254</v>
      </c>
      <c r="F355" s="140" t="s">
        <v>694</v>
      </c>
      <c r="I355" s="132"/>
      <c r="J355" s="132"/>
      <c r="K355" s="141">
        <f>BK355</f>
        <v>0</v>
      </c>
      <c r="M355" s="129"/>
      <c r="N355" s="134"/>
      <c r="Q355" s="135">
        <f>SUM(Q356:Q470)</f>
        <v>0</v>
      </c>
      <c r="R355" s="135">
        <f>SUM(R356:R470)</f>
        <v>0</v>
      </c>
      <c r="T355" s="136">
        <f>SUM(T356:T470)</f>
        <v>0</v>
      </c>
      <c r="V355" s="136">
        <f>SUM(V356:V470)</f>
        <v>208.11950899999997</v>
      </c>
      <c r="X355" s="137">
        <f>SUM(X356:X470)</f>
        <v>0</v>
      </c>
      <c r="AR355" s="130" t="s">
        <v>87</v>
      </c>
      <c r="AT355" s="138" t="s">
        <v>79</v>
      </c>
      <c r="AU355" s="138" t="s">
        <v>87</v>
      </c>
      <c r="AY355" s="130" t="s">
        <v>219</v>
      </c>
      <c r="BK355" s="139">
        <f>SUM(BK356:BK470)</f>
        <v>0</v>
      </c>
    </row>
    <row r="356" spans="2:65" s="1" customFormat="1" ht="33" customHeight="1">
      <c r="B356" s="30"/>
      <c r="C356" s="142" t="s">
        <v>432</v>
      </c>
      <c r="D356" s="142" t="s">
        <v>220</v>
      </c>
      <c r="E356" s="143" t="s">
        <v>695</v>
      </c>
      <c r="F356" s="144" t="s">
        <v>696</v>
      </c>
      <c r="G356" s="145" t="s">
        <v>370</v>
      </c>
      <c r="H356" s="146">
        <v>5.3</v>
      </c>
      <c r="I356" s="147"/>
      <c r="J356" s="147"/>
      <c r="K356" s="148">
        <f>ROUND(P356*H356,2)</f>
        <v>0</v>
      </c>
      <c r="L356" s="149"/>
      <c r="M356" s="30"/>
      <c r="N356" s="150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4.0000000000000003E-5</v>
      </c>
      <c r="V356" s="153">
        <f>U356*H356</f>
        <v>2.12E-4</v>
      </c>
      <c r="W356" s="153">
        <v>0</v>
      </c>
      <c r="X356" s="154">
        <f>W356*H356</f>
        <v>0</v>
      </c>
      <c r="AR356" s="155" t="s">
        <v>158</v>
      </c>
      <c r="AT356" s="155" t="s">
        <v>220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697</v>
      </c>
    </row>
    <row r="357" spans="2:65" s="1" customFormat="1" ht="19.5">
      <c r="B357" s="30"/>
      <c r="D357" s="157" t="s">
        <v>226</v>
      </c>
      <c r="F357" s="158" t="s">
        <v>698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699</v>
      </c>
      <c r="H358" s="164">
        <v>5.3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87</v>
      </c>
      <c r="AY358" s="162" t="s">
        <v>219</v>
      </c>
    </row>
    <row r="359" spans="2:65" s="1" customFormat="1" ht="24.2" customHeight="1">
      <c r="B359" s="30"/>
      <c r="C359" s="178" t="s">
        <v>700</v>
      </c>
      <c r="D359" s="178" t="s">
        <v>460</v>
      </c>
      <c r="E359" s="179" t="s">
        <v>701</v>
      </c>
      <c r="F359" s="180" t="s">
        <v>702</v>
      </c>
      <c r="G359" s="181" t="s">
        <v>370</v>
      </c>
      <c r="H359" s="182">
        <v>4.1619999999999999</v>
      </c>
      <c r="I359" s="183"/>
      <c r="J359" s="184"/>
      <c r="K359" s="185">
        <f>ROUND(P359*H359,2)</f>
        <v>0</v>
      </c>
      <c r="L359" s="184"/>
      <c r="M359" s="186"/>
      <c r="N359" s="187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4.2999999999999997E-2</v>
      </c>
      <c r="V359" s="153">
        <f>U359*H359</f>
        <v>0.17896599999999999</v>
      </c>
      <c r="W359" s="153">
        <v>0</v>
      </c>
      <c r="X359" s="154">
        <f>W359*H359</f>
        <v>0</v>
      </c>
      <c r="AR359" s="155" t="s">
        <v>254</v>
      </c>
      <c r="AT359" s="155" t="s">
        <v>460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703</v>
      </c>
    </row>
    <row r="360" spans="2:65" s="1" customFormat="1" ht="19.5">
      <c r="B360" s="30"/>
      <c r="D360" s="157" t="s">
        <v>226</v>
      </c>
      <c r="F360" s="158" t="s">
        <v>702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704</v>
      </c>
      <c r="H361" s="164">
        <v>4.0999999999999996</v>
      </c>
      <c r="I361" s="165"/>
      <c r="J361" s="165"/>
      <c r="M361" s="161"/>
      <c r="N361" s="166"/>
      <c r="X361" s="167"/>
      <c r="AT361" s="162" t="s">
        <v>303</v>
      </c>
      <c r="AU361" s="162" t="s">
        <v>93</v>
      </c>
      <c r="AV361" s="12" t="s">
        <v>93</v>
      </c>
      <c r="AW361" s="12" t="s">
        <v>5</v>
      </c>
      <c r="AX361" s="12" t="s">
        <v>80</v>
      </c>
      <c r="AY361" s="162" t="s">
        <v>219</v>
      </c>
    </row>
    <row r="362" spans="2:65" s="12" customFormat="1" ht="11.25">
      <c r="B362" s="161"/>
      <c r="D362" s="157" t="s">
        <v>303</v>
      </c>
      <c r="E362" s="162" t="s">
        <v>1</v>
      </c>
      <c r="F362" s="163" t="s">
        <v>705</v>
      </c>
      <c r="H362" s="164">
        <v>4.1614999999999993</v>
      </c>
      <c r="I362" s="165"/>
      <c r="J362" s="165"/>
      <c r="M362" s="161"/>
      <c r="N362" s="166"/>
      <c r="X362" s="167"/>
      <c r="AT362" s="162" t="s">
        <v>303</v>
      </c>
      <c r="AU362" s="162" t="s">
        <v>93</v>
      </c>
      <c r="AV362" s="12" t="s">
        <v>93</v>
      </c>
      <c r="AW362" s="12" t="s">
        <v>5</v>
      </c>
      <c r="AX362" s="12" t="s">
        <v>87</v>
      </c>
      <c r="AY362" s="162" t="s">
        <v>219</v>
      </c>
    </row>
    <row r="363" spans="2:65" s="1" customFormat="1" ht="24.2" customHeight="1">
      <c r="B363" s="30"/>
      <c r="C363" s="178" t="s">
        <v>706</v>
      </c>
      <c r="D363" s="178" t="s">
        <v>460</v>
      </c>
      <c r="E363" s="179" t="s">
        <v>707</v>
      </c>
      <c r="F363" s="180" t="s">
        <v>708</v>
      </c>
      <c r="G363" s="181" t="s">
        <v>467</v>
      </c>
      <c r="H363" s="182">
        <v>2</v>
      </c>
      <c r="I363" s="183"/>
      <c r="J363" s="184"/>
      <c r="K363" s="185">
        <f>ROUND(P363*H363,2)</f>
        <v>0</v>
      </c>
      <c r="L363" s="184"/>
      <c r="M363" s="186"/>
      <c r="N363" s="187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2.5000000000000001E-2</v>
      </c>
      <c r="V363" s="153">
        <f>U363*H363</f>
        <v>0.05</v>
      </c>
      <c r="W363" s="153">
        <v>0</v>
      </c>
      <c r="X363" s="154">
        <f>W363*H363</f>
        <v>0</v>
      </c>
      <c r="AR363" s="155" t="s">
        <v>254</v>
      </c>
      <c r="AT363" s="155" t="s">
        <v>460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709</v>
      </c>
    </row>
    <row r="364" spans="2:65" s="1" customFormat="1" ht="19.5">
      <c r="B364" s="30"/>
      <c r="D364" s="157" t="s">
        <v>226</v>
      </c>
      <c r="F364" s="158" t="s">
        <v>708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93</v>
      </c>
      <c r="H365" s="164">
        <v>2</v>
      </c>
      <c r="I365" s="165"/>
      <c r="J365" s="165"/>
      <c r="M365" s="161"/>
      <c r="N365" s="166"/>
      <c r="X365" s="167"/>
      <c r="AT365" s="162" t="s">
        <v>303</v>
      </c>
      <c r="AU365" s="162" t="s">
        <v>93</v>
      </c>
      <c r="AV365" s="12" t="s">
        <v>93</v>
      </c>
      <c r="AW365" s="12" t="s">
        <v>5</v>
      </c>
      <c r="AX365" s="12" t="s">
        <v>87</v>
      </c>
      <c r="AY365" s="162" t="s">
        <v>219</v>
      </c>
    </row>
    <row r="366" spans="2:65" s="1" customFormat="1" ht="33" customHeight="1">
      <c r="B366" s="30"/>
      <c r="C366" s="142" t="s">
        <v>710</v>
      </c>
      <c r="D366" s="142" t="s">
        <v>220</v>
      </c>
      <c r="E366" s="143" t="s">
        <v>711</v>
      </c>
      <c r="F366" s="144" t="s">
        <v>712</v>
      </c>
      <c r="G366" s="145" t="s">
        <v>370</v>
      </c>
      <c r="H366" s="146">
        <v>854.8</v>
      </c>
      <c r="I366" s="147"/>
      <c r="J366" s="147"/>
      <c r="K366" s="148">
        <f>ROUND(P366*H366,2)</f>
        <v>0</v>
      </c>
      <c r="L366" s="149"/>
      <c r="M366" s="30"/>
      <c r="N366" s="150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8.0000000000000007E-5</v>
      </c>
      <c r="V366" s="153">
        <f>U366*H366</f>
        <v>6.8384E-2</v>
      </c>
      <c r="W366" s="153">
        <v>0</v>
      </c>
      <c r="X366" s="154">
        <f>W366*H366</f>
        <v>0</v>
      </c>
      <c r="AR366" s="155" t="s">
        <v>158</v>
      </c>
      <c r="AT366" s="155" t="s">
        <v>220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713</v>
      </c>
    </row>
    <row r="367" spans="2:65" s="1" customFormat="1" ht="19.5">
      <c r="B367" s="30"/>
      <c r="D367" s="157" t="s">
        <v>226</v>
      </c>
      <c r="F367" s="158" t="s">
        <v>714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2" customFormat="1" ht="11.25">
      <c r="B368" s="161"/>
      <c r="D368" s="157" t="s">
        <v>303</v>
      </c>
      <c r="E368" s="162" t="s">
        <v>1</v>
      </c>
      <c r="F368" s="163" t="s">
        <v>715</v>
      </c>
      <c r="H368" s="164">
        <v>854.8</v>
      </c>
      <c r="I368" s="165"/>
      <c r="J368" s="165"/>
      <c r="M368" s="161"/>
      <c r="N368" s="166"/>
      <c r="X368" s="167"/>
      <c r="AT368" s="162" t="s">
        <v>303</v>
      </c>
      <c r="AU368" s="162" t="s">
        <v>93</v>
      </c>
      <c r="AV368" s="12" t="s">
        <v>93</v>
      </c>
      <c r="AW368" s="12" t="s">
        <v>5</v>
      </c>
      <c r="AX368" s="12" t="s">
        <v>87</v>
      </c>
      <c r="AY368" s="162" t="s">
        <v>219</v>
      </c>
    </row>
    <row r="369" spans="2:65" s="1" customFormat="1" ht="24.2" customHeight="1">
      <c r="B369" s="30"/>
      <c r="C369" s="178" t="s">
        <v>716</v>
      </c>
      <c r="D369" s="178" t="s">
        <v>460</v>
      </c>
      <c r="E369" s="179" t="s">
        <v>717</v>
      </c>
      <c r="F369" s="180" t="s">
        <v>718</v>
      </c>
      <c r="G369" s="181" t="s">
        <v>370</v>
      </c>
      <c r="H369" s="182">
        <v>817.58299999999997</v>
      </c>
      <c r="I369" s="183"/>
      <c r="J369" s="184"/>
      <c r="K369" s="185">
        <f>ROUND(P369*H369,2)</f>
        <v>0</v>
      </c>
      <c r="L369" s="184"/>
      <c r="M369" s="186"/>
      <c r="N369" s="187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0.1</v>
      </c>
      <c r="V369" s="153">
        <f>U369*H369</f>
        <v>81.758300000000006</v>
      </c>
      <c r="W369" s="153">
        <v>0</v>
      </c>
      <c r="X369" s="154">
        <f>W369*H369</f>
        <v>0</v>
      </c>
      <c r="AR369" s="155" t="s">
        <v>254</v>
      </c>
      <c r="AT369" s="155" t="s">
        <v>460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719</v>
      </c>
    </row>
    <row r="370" spans="2:65" s="1" customFormat="1" ht="19.5">
      <c r="B370" s="30"/>
      <c r="D370" s="157" t="s">
        <v>226</v>
      </c>
      <c r="F370" s="158" t="s">
        <v>718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2" customFormat="1" ht="11.25">
      <c r="B371" s="161"/>
      <c r="D371" s="157" t="s">
        <v>303</v>
      </c>
      <c r="E371" s="162" t="s">
        <v>1</v>
      </c>
      <c r="F371" s="163" t="s">
        <v>720</v>
      </c>
      <c r="H371" s="164">
        <v>805.5</v>
      </c>
      <c r="I371" s="165"/>
      <c r="J371" s="165"/>
      <c r="M371" s="161"/>
      <c r="N371" s="166"/>
      <c r="X371" s="167"/>
      <c r="AT371" s="162" t="s">
        <v>303</v>
      </c>
      <c r="AU371" s="162" t="s">
        <v>93</v>
      </c>
      <c r="AV371" s="12" t="s">
        <v>93</v>
      </c>
      <c r="AW371" s="12" t="s">
        <v>5</v>
      </c>
      <c r="AX371" s="12" t="s">
        <v>80</v>
      </c>
      <c r="AY371" s="162" t="s">
        <v>219</v>
      </c>
    </row>
    <row r="372" spans="2:65" s="12" customFormat="1" ht="11.25">
      <c r="B372" s="161"/>
      <c r="D372" s="157" t="s">
        <v>303</v>
      </c>
      <c r="E372" s="162" t="s">
        <v>1</v>
      </c>
      <c r="F372" s="163" t="s">
        <v>721</v>
      </c>
      <c r="H372" s="164">
        <v>817.58249999999987</v>
      </c>
      <c r="I372" s="165"/>
      <c r="J372" s="165"/>
      <c r="M372" s="161"/>
      <c r="N372" s="166"/>
      <c r="X372" s="167"/>
      <c r="AT372" s="162" t="s">
        <v>303</v>
      </c>
      <c r="AU372" s="162" t="s">
        <v>93</v>
      </c>
      <c r="AV372" s="12" t="s">
        <v>93</v>
      </c>
      <c r="AW372" s="12" t="s">
        <v>5</v>
      </c>
      <c r="AX372" s="12" t="s">
        <v>87</v>
      </c>
      <c r="AY372" s="162" t="s">
        <v>219</v>
      </c>
    </row>
    <row r="373" spans="2:65" s="1" customFormat="1" ht="24.2" customHeight="1">
      <c r="B373" s="30"/>
      <c r="C373" s="178" t="s">
        <v>722</v>
      </c>
      <c r="D373" s="178" t="s">
        <v>460</v>
      </c>
      <c r="E373" s="179" t="s">
        <v>723</v>
      </c>
      <c r="F373" s="180" t="s">
        <v>724</v>
      </c>
      <c r="G373" s="181" t="s">
        <v>370</v>
      </c>
      <c r="H373" s="182">
        <v>16</v>
      </c>
      <c r="I373" s="183"/>
      <c r="J373" s="184"/>
      <c r="K373" s="185">
        <f>ROUND(P373*H373,2)</f>
        <v>0</v>
      </c>
      <c r="L373" s="184"/>
      <c r="M373" s="186"/>
      <c r="N373" s="187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0.1</v>
      </c>
      <c r="V373" s="153">
        <f>U373*H373</f>
        <v>1.6</v>
      </c>
      <c r="W373" s="153">
        <v>0</v>
      </c>
      <c r="X373" s="154">
        <f>W373*H373</f>
        <v>0</v>
      </c>
      <c r="AR373" s="155" t="s">
        <v>254</v>
      </c>
      <c r="AT373" s="155" t="s">
        <v>460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158</v>
      </c>
      <c r="BM373" s="155" t="s">
        <v>725</v>
      </c>
    </row>
    <row r="374" spans="2:65" s="1" customFormat="1" ht="11.25">
      <c r="B374" s="30"/>
      <c r="D374" s="157" t="s">
        <v>226</v>
      </c>
      <c r="F374" s="158" t="s">
        <v>724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2" customFormat="1" ht="11.25">
      <c r="B375" s="161"/>
      <c r="D375" s="157" t="s">
        <v>303</v>
      </c>
      <c r="E375" s="162" t="s">
        <v>1</v>
      </c>
      <c r="F375" s="163" t="s">
        <v>726</v>
      </c>
      <c r="H375" s="164">
        <v>16</v>
      </c>
      <c r="I375" s="165"/>
      <c r="J375" s="165"/>
      <c r="M375" s="161"/>
      <c r="N375" s="166"/>
      <c r="X375" s="167"/>
      <c r="AT375" s="162" t="s">
        <v>303</v>
      </c>
      <c r="AU375" s="162" t="s">
        <v>93</v>
      </c>
      <c r="AV375" s="12" t="s">
        <v>93</v>
      </c>
      <c r="AW375" s="12" t="s">
        <v>5</v>
      </c>
      <c r="AX375" s="12" t="s">
        <v>87</v>
      </c>
      <c r="AY375" s="162" t="s">
        <v>219</v>
      </c>
    </row>
    <row r="376" spans="2:65" s="1" customFormat="1" ht="24.2" customHeight="1">
      <c r="B376" s="30"/>
      <c r="C376" s="178" t="s">
        <v>727</v>
      </c>
      <c r="D376" s="178" t="s">
        <v>460</v>
      </c>
      <c r="E376" s="179" t="s">
        <v>728</v>
      </c>
      <c r="F376" s="180" t="s">
        <v>729</v>
      </c>
      <c r="G376" s="181" t="s">
        <v>467</v>
      </c>
      <c r="H376" s="182">
        <v>26</v>
      </c>
      <c r="I376" s="183"/>
      <c r="J376" s="184"/>
      <c r="K376" s="185">
        <f>ROUND(P376*H376,2)</f>
        <v>0</v>
      </c>
      <c r="L376" s="184"/>
      <c r="M376" s="186"/>
      <c r="N376" s="187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4.4999999999999998E-2</v>
      </c>
      <c r="V376" s="153">
        <f>U376*H376</f>
        <v>1.17</v>
      </c>
      <c r="W376" s="153">
        <v>0</v>
      </c>
      <c r="X376" s="154">
        <f>W376*H376</f>
        <v>0</v>
      </c>
      <c r="AR376" s="155" t="s">
        <v>254</v>
      </c>
      <c r="AT376" s="155" t="s">
        <v>460</v>
      </c>
      <c r="AU376" s="155" t="s">
        <v>93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730</v>
      </c>
    </row>
    <row r="377" spans="2:65" s="1" customFormat="1" ht="11.25">
      <c r="B377" s="30"/>
      <c r="D377" s="157" t="s">
        <v>226</v>
      </c>
      <c r="F377" s="158" t="s">
        <v>729</v>
      </c>
      <c r="I377" s="159"/>
      <c r="J377" s="159"/>
      <c r="M377" s="30"/>
      <c r="N377" s="160"/>
      <c r="X377" s="54"/>
      <c r="AT377" s="15" t="s">
        <v>226</v>
      </c>
      <c r="AU377" s="15" t="s">
        <v>93</v>
      </c>
    </row>
    <row r="378" spans="2:65" s="12" customFormat="1" ht="11.25">
      <c r="B378" s="161"/>
      <c r="D378" s="157" t="s">
        <v>303</v>
      </c>
      <c r="E378" s="162" t="s">
        <v>1</v>
      </c>
      <c r="F378" s="163" t="s">
        <v>485</v>
      </c>
      <c r="H378" s="164">
        <v>26</v>
      </c>
      <c r="I378" s="165"/>
      <c r="J378" s="165"/>
      <c r="M378" s="161"/>
      <c r="N378" s="166"/>
      <c r="X378" s="167"/>
      <c r="AT378" s="162" t="s">
        <v>303</v>
      </c>
      <c r="AU378" s="162" t="s">
        <v>93</v>
      </c>
      <c r="AV378" s="12" t="s">
        <v>93</v>
      </c>
      <c r="AW378" s="12" t="s">
        <v>5</v>
      </c>
      <c r="AX378" s="12" t="s">
        <v>87</v>
      </c>
      <c r="AY378" s="162" t="s">
        <v>219</v>
      </c>
    </row>
    <row r="379" spans="2:65" s="1" customFormat="1" ht="24.2" customHeight="1">
      <c r="B379" s="30"/>
      <c r="C379" s="178" t="s">
        <v>731</v>
      </c>
      <c r="D379" s="178" t="s">
        <v>460</v>
      </c>
      <c r="E379" s="179" t="s">
        <v>732</v>
      </c>
      <c r="F379" s="180" t="s">
        <v>733</v>
      </c>
      <c r="G379" s="181" t="s">
        <v>467</v>
      </c>
      <c r="H379" s="182">
        <v>26</v>
      </c>
      <c r="I379" s="183"/>
      <c r="J379" s="184"/>
      <c r="K379" s="185">
        <f>ROUND(P379*H379,2)</f>
        <v>0</v>
      </c>
      <c r="L379" s="184"/>
      <c r="M379" s="186"/>
      <c r="N379" s="187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5.6000000000000001E-2</v>
      </c>
      <c r="V379" s="153">
        <f>U379*H379</f>
        <v>1.456</v>
      </c>
      <c r="W379" s="153">
        <v>0</v>
      </c>
      <c r="X379" s="154">
        <f>W379*H379</f>
        <v>0</v>
      </c>
      <c r="AR379" s="155" t="s">
        <v>254</v>
      </c>
      <c r="AT379" s="155" t="s">
        <v>460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158</v>
      </c>
      <c r="BM379" s="155" t="s">
        <v>734</v>
      </c>
    </row>
    <row r="380" spans="2:65" s="1" customFormat="1" ht="11.25">
      <c r="B380" s="30"/>
      <c r="D380" s="157" t="s">
        <v>226</v>
      </c>
      <c r="F380" s="158" t="s">
        <v>733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2" customFormat="1" ht="11.25">
      <c r="B381" s="161"/>
      <c r="D381" s="157" t="s">
        <v>303</v>
      </c>
      <c r="E381" s="162" t="s">
        <v>1</v>
      </c>
      <c r="F381" s="163" t="s">
        <v>485</v>
      </c>
      <c r="H381" s="164">
        <v>26</v>
      </c>
      <c r="I381" s="165"/>
      <c r="J381" s="165"/>
      <c r="M381" s="161"/>
      <c r="N381" s="166"/>
      <c r="X381" s="167"/>
      <c r="AT381" s="162" t="s">
        <v>303</v>
      </c>
      <c r="AU381" s="162" t="s">
        <v>93</v>
      </c>
      <c r="AV381" s="12" t="s">
        <v>93</v>
      </c>
      <c r="AW381" s="12" t="s">
        <v>5</v>
      </c>
      <c r="AX381" s="12" t="s">
        <v>87</v>
      </c>
      <c r="AY381" s="162" t="s">
        <v>219</v>
      </c>
    </row>
    <row r="382" spans="2:65" s="1" customFormat="1" ht="24.2" customHeight="1">
      <c r="B382" s="30"/>
      <c r="C382" s="178" t="s">
        <v>735</v>
      </c>
      <c r="D382" s="178" t="s">
        <v>460</v>
      </c>
      <c r="E382" s="179" t="s">
        <v>736</v>
      </c>
      <c r="F382" s="180" t="s">
        <v>737</v>
      </c>
      <c r="G382" s="181" t="s">
        <v>467</v>
      </c>
      <c r="H382" s="182">
        <v>52</v>
      </c>
      <c r="I382" s="183"/>
      <c r="J382" s="184"/>
      <c r="K382" s="185">
        <f>ROUND(P382*H382,2)</f>
        <v>0</v>
      </c>
      <c r="L382" s="184"/>
      <c r="M382" s="186"/>
      <c r="N382" s="187" t="s">
        <v>1</v>
      </c>
      <c r="O382" s="151" t="s">
        <v>43</v>
      </c>
      <c r="P382" s="152">
        <f>I382+J382</f>
        <v>0</v>
      </c>
      <c r="Q382" s="152">
        <f>ROUND(I382*H382,2)</f>
        <v>0</v>
      </c>
      <c r="R382" s="152">
        <f>ROUND(J382*H382,2)</f>
        <v>0</v>
      </c>
      <c r="T382" s="153">
        <f>S382*H382</f>
        <v>0</v>
      </c>
      <c r="U382" s="153">
        <v>1.0999999999999999E-2</v>
      </c>
      <c r="V382" s="153">
        <f>U382*H382</f>
        <v>0.57199999999999995</v>
      </c>
      <c r="W382" s="153">
        <v>0</v>
      </c>
      <c r="X382" s="154">
        <f>W382*H382</f>
        <v>0</v>
      </c>
      <c r="AR382" s="155" t="s">
        <v>254</v>
      </c>
      <c r="AT382" s="155" t="s">
        <v>460</v>
      </c>
      <c r="AU382" s="155" t="s">
        <v>93</v>
      </c>
      <c r="AY382" s="15" t="s">
        <v>219</v>
      </c>
      <c r="BE382" s="156">
        <f>IF(O382="základní",K382,0)</f>
        <v>0</v>
      </c>
      <c r="BF382" s="156">
        <f>IF(O382="snížená",K382,0)</f>
        <v>0</v>
      </c>
      <c r="BG382" s="156">
        <f>IF(O382="zákl. přenesená",K382,0)</f>
        <v>0</v>
      </c>
      <c r="BH382" s="156">
        <f>IF(O382="sníž. přenesená",K382,0)</f>
        <v>0</v>
      </c>
      <c r="BI382" s="156">
        <f>IF(O382="nulová",K382,0)</f>
        <v>0</v>
      </c>
      <c r="BJ382" s="15" t="s">
        <v>87</v>
      </c>
      <c r="BK382" s="156">
        <f>ROUND(P382*H382,2)</f>
        <v>0</v>
      </c>
      <c r="BL382" s="15" t="s">
        <v>158</v>
      </c>
      <c r="BM382" s="155" t="s">
        <v>738</v>
      </c>
    </row>
    <row r="383" spans="2:65" s="1" customFormat="1" ht="19.5">
      <c r="B383" s="30"/>
      <c r="D383" s="157" t="s">
        <v>226</v>
      </c>
      <c r="F383" s="158" t="s">
        <v>737</v>
      </c>
      <c r="I383" s="159"/>
      <c r="J383" s="159"/>
      <c r="M383" s="30"/>
      <c r="N383" s="160"/>
      <c r="X383" s="54"/>
      <c r="AT383" s="15" t="s">
        <v>226</v>
      </c>
      <c r="AU383" s="15" t="s">
        <v>93</v>
      </c>
    </row>
    <row r="384" spans="2:65" s="12" customFormat="1" ht="11.25">
      <c r="B384" s="161"/>
      <c r="D384" s="157" t="s">
        <v>303</v>
      </c>
      <c r="E384" s="162" t="s">
        <v>1</v>
      </c>
      <c r="F384" s="163" t="s">
        <v>739</v>
      </c>
      <c r="H384" s="164">
        <v>52</v>
      </c>
      <c r="I384" s="165"/>
      <c r="J384" s="165"/>
      <c r="M384" s="161"/>
      <c r="N384" s="166"/>
      <c r="X384" s="167"/>
      <c r="AT384" s="162" t="s">
        <v>303</v>
      </c>
      <c r="AU384" s="162" t="s">
        <v>93</v>
      </c>
      <c r="AV384" s="12" t="s">
        <v>93</v>
      </c>
      <c r="AW384" s="12" t="s">
        <v>5</v>
      </c>
      <c r="AX384" s="12" t="s">
        <v>87</v>
      </c>
      <c r="AY384" s="162" t="s">
        <v>219</v>
      </c>
    </row>
    <row r="385" spans="2:65" s="1" customFormat="1" ht="24.2" customHeight="1">
      <c r="B385" s="30"/>
      <c r="C385" s="178" t="s">
        <v>740</v>
      </c>
      <c r="D385" s="178" t="s">
        <v>460</v>
      </c>
      <c r="E385" s="179" t="s">
        <v>741</v>
      </c>
      <c r="F385" s="180" t="s">
        <v>742</v>
      </c>
      <c r="G385" s="181" t="s">
        <v>467</v>
      </c>
      <c r="H385" s="182">
        <v>2</v>
      </c>
      <c r="I385" s="183"/>
      <c r="J385" s="184"/>
      <c r="K385" s="185">
        <f>ROUND(P385*H385,2)</f>
        <v>0</v>
      </c>
      <c r="L385" s="184"/>
      <c r="M385" s="186"/>
      <c r="N385" s="187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6.0000000000000001E-3</v>
      </c>
      <c r="V385" s="153">
        <f>U385*H385</f>
        <v>1.2E-2</v>
      </c>
      <c r="W385" s="153">
        <v>0</v>
      </c>
      <c r="X385" s="154">
        <f>W385*H385</f>
        <v>0</v>
      </c>
      <c r="AR385" s="155" t="s">
        <v>254</v>
      </c>
      <c r="AT385" s="155" t="s">
        <v>460</v>
      </c>
      <c r="AU385" s="155" t="s">
        <v>93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743</v>
      </c>
    </row>
    <row r="386" spans="2:65" s="1" customFormat="1" ht="19.5">
      <c r="B386" s="30"/>
      <c r="D386" s="157" t="s">
        <v>226</v>
      </c>
      <c r="F386" s="158" t="s">
        <v>742</v>
      </c>
      <c r="I386" s="159"/>
      <c r="J386" s="159"/>
      <c r="M386" s="30"/>
      <c r="N386" s="160"/>
      <c r="X386" s="54"/>
      <c r="AT386" s="15" t="s">
        <v>226</v>
      </c>
      <c r="AU386" s="15" t="s">
        <v>93</v>
      </c>
    </row>
    <row r="387" spans="2:65" s="1" customFormat="1" ht="24.2" customHeight="1">
      <c r="B387" s="30"/>
      <c r="C387" s="142" t="s">
        <v>744</v>
      </c>
      <c r="D387" s="142" t="s">
        <v>220</v>
      </c>
      <c r="E387" s="143" t="s">
        <v>745</v>
      </c>
      <c r="F387" s="144" t="s">
        <v>746</v>
      </c>
      <c r="G387" s="145" t="s">
        <v>467</v>
      </c>
      <c r="H387" s="146">
        <v>26</v>
      </c>
      <c r="I387" s="147"/>
      <c r="J387" s="147"/>
      <c r="K387" s="148">
        <f>ROUND(P387*H387,2)</f>
        <v>0</v>
      </c>
      <c r="L387" s="149"/>
      <c r="M387" s="30"/>
      <c r="N387" s="150" t="s">
        <v>1</v>
      </c>
      <c r="O387" s="151" t="s">
        <v>43</v>
      </c>
      <c r="P387" s="152">
        <f>I387+J387</f>
        <v>0</v>
      </c>
      <c r="Q387" s="152">
        <f>ROUND(I387*H387,2)</f>
        <v>0</v>
      </c>
      <c r="R387" s="152">
        <f>ROUND(J387*H387,2)</f>
        <v>0</v>
      </c>
      <c r="T387" s="153">
        <f>S387*H387</f>
        <v>0</v>
      </c>
      <c r="U387" s="153">
        <v>1.6000000000000001E-4</v>
      </c>
      <c r="V387" s="153">
        <f>U387*H387</f>
        <v>4.1600000000000005E-3</v>
      </c>
      <c r="W387" s="153">
        <v>0</v>
      </c>
      <c r="X387" s="154">
        <f>W387*H387</f>
        <v>0</v>
      </c>
      <c r="AR387" s="155" t="s">
        <v>158</v>
      </c>
      <c r="AT387" s="155" t="s">
        <v>220</v>
      </c>
      <c r="AU387" s="155" t="s">
        <v>93</v>
      </c>
      <c r="AY387" s="15" t="s">
        <v>219</v>
      </c>
      <c r="BE387" s="156">
        <f>IF(O387="základní",K387,0)</f>
        <v>0</v>
      </c>
      <c r="BF387" s="156">
        <f>IF(O387="snížená",K387,0)</f>
        <v>0</v>
      </c>
      <c r="BG387" s="156">
        <f>IF(O387="zákl. přenesená",K387,0)</f>
        <v>0</v>
      </c>
      <c r="BH387" s="156">
        <f>IF(O387="sníž. přenesená",K387,0)</f>
        <v>0</v>
      </c>
      <c r="BI387" s="156">
        <f>IF(O387="nulová",K387,0)</f>
        <v>0</v>
      </c>
      <c r="BJ387" s="15" t="s">
        <v>87</v>
      </c>
      <c r="BK387" s="156">
        <f>ROUND(P387*H387,2)</f>
        <v>0</v>
      </c>
      <c r="BL387" s="15" t="s">
        <v>158</v>
      </c>
      <c r="BM387" s="155" t="s">
        <v>747</v>
      </c>
    </row>
    <row r="388" spans="2:65" s="1" customFormat="1" ht="19.5">
      <c r="B388" s="30"/>
      <c r="D388" s="157" t="s">
        <v>226</v>
      </c>
      <c r="F388" s="158" t="s">
        <v>748</v>
      </c>
      <c r="I388" s="159"/>
      <c r="J388" s="159"/>
      <c r="M388" s="30"/>
      <c r="N388" s="160"/>
      <c r="X388" s="54"/>
      <c r="AT388" s="15" t="s">
        <v>226</v>
      </c>
      <c r="AU388" s="15" t="s">
        <v>93</v>
      </c>
    </row>
    <row r="389" spans="2:65" s="12" customFormat="1" ht="11.25">
      <c r="B389" s="161"/>
      <c r="D389" s="157" t="s">
        <v>303</v>
      </c>
      <c r="E389" s="162" t="s">
        <v>1</v>
      </c>
      <c r="F389" s="163" t="s">
        <v>485</v>
      </c>
      <c r="H389" s="164">
        <v>26</v>
      </c>
      <c r="I389" s="165"/>
      <c r="J389" s="165"/>
      <c r="M389" s="161"/>
      <c r="N389" s="166"/>
      <c r="X389" s="167"/>
      <c r="AT389" s="162" t="s">
        <v>303</v>
      </c>
      <c r="AU389" s="162" t="s">
        <v>93</v>
      </c>
      <c r="AV389" s="12" t="s">
        <v>93</v>
      </c>
      <c r="AW389" s="12" t="s">
        <v>5</v>
      </c>
      <c r="AX389" s="12" t="s">
        <v>87</v>
      </c>
      <c r="AY389" s="162" t="s">
        <v>219</v>
      </c>
    </row>
    <row r="390" spans="2:65" s="1" customFormat="1" ht="33" customHeight="1">
      <c r="B390" s="30"/>
      <c r="C390" s="178" t="s">
        <v>749</v>
      </c>
      <c r="D390" s="178" t="s">
        <v>460</v>
      </c>
      <c r="E390" s="179" t="s">
        <v>750</v>
      </c>
      <c r="F390" s="180" t="s">
        <v>751</v>
      </c>
      <c r="G390" s="181" t="s">
        <v>467</v>
      </c>
      <c r="H390" s="182">
        <v>26</v>
      </c>
      <c r="I390" s="183"/>
      <c r="J390" s="184"/>
      <c r="K390" s="185">
        <f>ROUND(P390*H390,2)</f>
        <v>0</v>
      </c>
      <c r="L390" s="184"/>
      <c r="M390" s="186"/>
      <c r="N390" s="187" t="s">
        <v>1</v>
      </c>
      <c r="O390" s="151" t="s">
        <v>43</v>
      </c>
      <c r="P390" s="152">
        <f>I390+J390</f>
        <v>0</v>
      </c>
      <c r="Q390" s="152">
        <f>ROUND(I390*H390,2)</f>
        <v>0</v>
      </c>
      <c r="R390" s="152">
        <f>ROUND(J390*H390,2)</f>
        <v>0</v>
      </c>
      <c r="T390" s="153">
        <f>S390*H390</f>
        <v>0</v>
      </c>
      <c r="U390" s="153">
        <v>7.2999999999999995E-2</v>
      </c>
      <c r="V390" s="153">
        <f>U390*H390</f>
        <v>1.8979999999999999</v>
      </c>
      <c r="W390" s="153">
        <v>0</v>
      </c>
      <c r="X390" s="154">
        <f>W390*H390</f>
        <v>0</v>
      </c>
      <c r="AR390" s="155" t="s">
        <v>254</v>
      </c>
      <c r="AT390" s="155" t="s">
        <v>460</v>
      </c>
      <c r="AU390" s="155" t="s">
        <v>93</v>
      </c>
      <c r="AY390" s="15" t="s">
        <v>219</v>
      </c>
      <c r="BE390" s="156">
        <f>IF(O390="základní",K390,0)</f>
        <v>0</v>
      </c>
      <c r="BF390" s="156">
        <f>IF(O390="snížená",K390,0)</f>
        <v>0</v>
      </c>
      <c r="BG390" s="156">
        <f>IF(O390="zákl. přenesená",K390,0)</f>
        <v>0</v>
      </c>
      <c r="BH390" s="156">
        <f>IF(O390="sníž. přenesená",K390,0)</f>
        <v>0</v>
      </c>
      <c r="BI390" s="156">
        <f>IF(O390="nulová",K390,0)</f>
        <v>0</v>
      </c>
      <c r="BJ390" s="15" t="s">
        <v>87</v>
      </c>
      <c r="BK390" s="156">
        <f>ROUND(P390*H390,2)</f>
        <v>0</v>
      </c>
      <c r="BL390" s="15" t="s">
        <v>158</v>
      </c>
      <c r="BM390" s="155" t="s">
        <v>752</v>
      </c>
    </row>
    <row r="391" spans="2:65" s="1" customFormat="1" ht="19.5">
      <c r="B391" s="30"/>
      <c r="D391" s="157" t="s">
        <v>226</v>
      </c>
      <c r="F391" s="158" t="s">
        <v>751</v>
      </c>
      <c r="I391" s="159"/>
      <c r="J391" s="159"/>
      <c r="M391" s="30"/>
      <c r="N391" s="160"/>
      <c r="X391" s="54"/>
      <c r="AT391" s="15" t="s">
        <v>226</v>
      </c>
      <c r="AU391" s="15" t="s">
        <v>93</v>
      </c>
    </row>
    <row r="392" spans="2:65" s="1" customFormat="1" ht="24.2" customHeight="1">
      <c r="B392" s="30"/>
      <c r="C392" s="142" t="s">
        <v>753</v>
      </c>
      <c r="D392" s="142" t="s">
        <v>220</v>
      </c>
      <c r="E392" s="143" t="s">
        <v>754</v>
      </c>
      <c r="F392" s="144" t="s">
        <v>755</v>
      </c>
      <c r="G392" s="145" t="s">
        <v>370</v>
      </c>
      <c r="H392" s="146">
        <v>200</v>
      </c>
      <c r="I392" s="147"/>
      <c r="J392" s="147"/>
      <c r="K392" s="148">
        <f>ROUND(P392*H392,2)</f>
        <v>0</v>
      </c>
      <c r="L392" s="149"/>
      <c r="M392" s="30"/>
      <c r="N392" s="150" t="s">
        <v>1</v>
      </c>
      <c r="O392" s="151" t="s">
        <v>43</v>
      </c>
      <c r="P392" s="152">
        <f>I392+J392</f>
        <v>0</v>
      </c>
      <c r="Q392" s="152">
        <f>ROUND(I392*H392,2)</f>
        <v>0</v>
      </c>
      <c r="R392" s="152">
        <f>ROUND(J392*H392,2)</f>
        <v>0</v>
      </c>
      <c r="T392" s="153">
        <f>S392*H392</f>
        <v>0</v>
      </c>
      <c r="U392" s="153">
        <v>0</v>
      </c>
      <c r="V392" s="153">
        <f>U392*H392</f>
        <v>0</v>
      </c>
      <c r="W392" s="153">
        <v>0</v>
      </c>
      <c r="X392" s="154">
        <f>W392*H392</f>
        <v>0</v>
      </c>
      <c r="AR392" s="155" t="s">
        <v>158</v>
      </c>
      <c r="AT392" s="155" t="s">
        <v>220</v>
      </c>
      <c r="AU392" s="155" t="s">
        <v>93</v>
      </c>
      <c r="AY392" s="15" t="s">
        <v>219</v>
      </c>
      <c r="BE392" s="156">
        <f>IF(O392="základní",K392,0)</f>
        <v>0</v>
      </c>
      <c r="BF392" s="156">
        <f>IF(O392="snížená",K392,0)</f>
        <v>0</v>
      </c>
      <c r="BG392" s="156">
        <f>IF(O392="zákl. přenesená",K392,0)</f>
        <v>0</v>
      </c>
      <c r="BH392" s="156">
        <f>IF(O392="sníž. přenesená",K392,0)</f>
        <v>0</v>
      </c>
      <c r="BI392" s="156">
        <f>IF(O392="nulová",K392,0)</f>
        <v>0</v>
      </c>
      <c r="BJ392" s="15" t="s">
        <v>87</v>
      </c>
      <c r="BK392" s="156">
        <f>ROUND(P392*H392,2)</f>
        <v>0</v>
      </c>
      <c r="BL392" s="15" t="s">
        <v>158</v>
      </c>
      <c r="BM392" s="155" t="s">
        <v>756</v>
      </c>
    </row>
    <row r="393" spans="2:65" s="1" customFormat="1" ht="19.5">
      <c r="B393" s="30"/>
      <c r="D393" s="157" t="s">
        <v>226</v>
      </c>
      <c r="F393" s="158" t="s">
        <v>757</v>
      </c>
      <c r="I393" s="159"/>
      <c r="J393" s="159"/>
      <c r="M393" s="30"/>
      <c r="N393" s="160"/>
      <c r="X393" s="54"/>
      <c r="AT393" s="15" t="s">
        <v>226</v>
      </c>
      <c r="AU393" s="15" t="s">
        <v>93</v>
      </c>
    </row>
    <row r="394" spans="2:65" s="12" customFormat="1" ht="11.25">
      <c r="B394" s="161"/>
      <c r="D394" s="157" t="s">
        <v>303</v>
      </c>
      <c r="E394" s="162" t="s">
        <v>1</v>
      </c>
      <c r="F394" s="163" t="s">
        <v>758</v>
      </c>
      <c r="H394" s="164">
        <v>200</v>
      </c>
      <c r="I394" s="165"/>
      <c r="J394" s="165"/>
      <c r="M394" s="161"/>
      <c r="N394" s="166"/>
      <c r="X394" s="167"/>
      <c r="AT394" s="162" t="s">
        <v>303</v>
      </c>
      <c r="AU394" s="162" t="s">
        <v>93</v>
      </c>
      <c r="AV394" s="12" t="s">
        <v>93</v>
      </c>
      <c r="AW394" s="12" t="s">
        <v>5</v>
      </c>
      <c r="AX394" s="12" t="s">
        <v>87</v>
      </c>
      <c r="AY394" s="162" t="s">
        <v>219</v>
      </c>
    </row>
    <row r="395" spans="2:65" s="1" customFormat="1" ht="37.9" customHeight="1">
      <c r="B395" s="30"/>
      <c r="C395" s="178" t="s">
        <v>759</v>
      </c>
      <c r="D395" s="178" t="s">
        <v>460</v>
      </c>
      <c r="E395" s="179" t="s">
        <v>760</v>
      </c>
      <c r="F395" s="180" t="s">
        <v>761</v>
      </c>
      <c r="G395" s="181" t="s">
        <v>370</v>
      </c>
      <c r="H395" s="182">
        <v>206</v>
      </c>
      <c r="I395" s="183"/>
      <c r="J395" s="184"/>
      <c r="K395" s="185">
        <f>ROUND(P395*H395,2)</f>
        <v>0</v>
      </c>
      <c r="L395" s="184"/>
      <c r="M395" s="186"/>
      <c r="N395" s="187" t="s">
        <v>1</v>
      </c>
      <c r="O395" s="151" t="s">
        <v>43</v>
      </c>
      <c r="P395" s="152">
        <f>I395+J395</f>
        <v>0</v>
      </c>
      <c r="Q395" s="152">
        <f>ROUND(I395*H395,2)</f>
        <v>0</v>
      </c>
      <c r="R395" s="152">
        <f>ROUND(J395*H395,2)</f>
        <v>0</v>
      </c>
      <c r="T395" s="153">
        <f>S395*H395</f>
        <v>0</v>
      </c>
      <c r="U395" s="153">
        <v>3.5E-4</v>
      </c>
      <c r="V395" s="153">
        <f>U395*H395</f>
        <v>7.2099999999999997E-2</v>
      </c>
      <c r="W395" s="153">
        <v>0</v>
      </c>
      <c r="X395" s="154">
        <f>W395*H395</f>
        <v>0</v>
      </c>
      <c r="AR395" s="155" t="s">
        <v>254</v>
      </c>
      <c r="AT395" s="155" t="s">
        <v>460</v>
      </c>
      <c r="AU395" s="155" t="s">
        <v>93</v>
      </c>
      <c r="AY395" s="15" t="s">
        <v>219</v>
      </c>
      <c r="BE395" s="156">
        <f>IF(O395="základní",K395,0)</f>
        <v>0</v>
      </c>
      <c r="BF395" s="156">
        <f>IF(O395="snížená",K395,0)</f>
        <v>0</v>
      </c>
      <c r="BG395" s="156">
        <f>IF(O395="zákl. přenesená",K395,0)</f>
        <v>0</v>
      </c>
      <c r="BH395" s="156">
        <f>IF(O395="sníž. přenesená",K395,0)</f>
        <v>0</v>
      </c>
      <c r="BI395" s="156">
        <f>IF(O395="nulová",K395,0)</f>
        <v>0</v>
      </c>
      <c r="BJ395" s="15" t="s">
        <v>87</v>
      </c>
      <c r="BK395" s="156">
        <f>ROUND(P395*H395,2)</f>
        <v>0</v>
      </c>
      <c r="BL395" s="15" t="s">
        <v>158</v>
      </c>
      <c r="BM395" s="155" t="s">
        <v>762</v>
      </c>
    </row>
    <row r="396" spans="2:65" s="1" customFormat="1" ht="19.5">
      <c r="B396" s="30"/>
      <c r="D396" s="157" t="s">
        <v>226</v>
      </c>
      <c r="F396" s="158" t="s">
        <v>761</v>
      </c>
      <c r="I396" s="159"/>
      <c r="J396" s="159"/>
      <c r="M396" s="30"/>
      <c r="N396" s="160"/>
      <c r="X396" s="54"/>
      <c r="AT396" s="15" t="s">
        <v>226</v>
      </c>
      <c r="AU396" s="15" t="s">
        <v>93</v>
      </c>
    </row>
    <row r="397" spans="2:65" s="12" customFormat="1" ht="11.25">
      <c r="B397" s="161"/>
      <c r="D397" s="157" t="s">
        <v>303</v>
      </c>
      <c r="E397" s="162" t="s">
        <v>1</v>
      </c>
      <c r="F397" s="163" t="s">
        <v>758</v>
      </c>
      <c r="H397" s="164">
        <v>200</v>
      </c>
      <c r="I397" s="165"/>
      <c r="J397" s="165"/>
      <c r="M397" s="161"/>
      <c r="N397" s="166"/>
      <c r="X397" s="167"/>
      <c r="AT397" s="162" t="s">
        <v>303</v>
      </c>
      <c r="AU397" s="162" t="s">
        <v>93</v>
      </c>
      <c r="AV397" s="12" t="s">
        <v>93</v>
      </c>
      <c r="AW397" s="12" t="s">
        <v>5</v>
      </c>
      <c r="AX397" s="12" t="s">
        <v>80</v>
      </c>
      <c r="AY397" s="162" t="s">
        <v>219</v>
      </c>
    </row>
    <row r="398" spans="2:65" s="12" customFormat="1" ht="11.25">
      <c r="B398" s="161"/>
      <c r="D398" s="157" t="s">
        <v>303</v>
      </c>
      <c r="E398" s="162" t="s">
        <v>1</v>
      </c>
      <c r="F398" s="163" t="s">
        <v>763</v>
      </c>
      <c r="H398" s="164">
        <v>206</v>
      </c>
      <c r="I398" s="165"/>
      <c r="J398" s="165"/>
      <c r="M398" s="161"/>
      <c r="N398" s="166"/>
      <c r="X398" s="167"/>
      <c r="AT398" s="162" t="s">
        <v>303</v>
      </c>
      <c r="AU398" s="162" t="s">
        <v>93</v>
      </c>
      <c r="AV398" s="12" t="s">
        <v>93</v>
      </c>
      <c r="AW398" s="12" t="s">
        <v>5</v>
      </c>
      <c r="AX398" s="12" t="s">
        <v>87</v>
      </c>
      <c r="AY398" s="162" t="s">
        <v>219</v>
      </c>
    </row>
    <row r="399" spans="2:65" s="1" customFormat="1" ht="24.2" customHeight="1">
      <c r="B399" s="30"/>
      <c r="C399" s="142" t="s">
        <v>764</v>
      </c>
      <c r="D399" s="142" t="s">
        <v>220</v>
      </c>
      <c r="E399" s="143" t="s">
        <v>765</v>
      </c>
      <c r="F399" s="144" t="s">
        <v>766</v>
      </c>
      <c r="G399" s="145" t="s">
        <v>467</v>
      </c>
      <c r="H399" s="146">
        <v>30</v>
      </c>
      <c r="I399" s="147"/>
      <c r="J399" s="147"/>
      <c r="K399" s="148">
        <f>ROUND(P399*H399,2)</f>
        <v>0</v>
      </c>
      <c r="L399" s="149"/>
      <c r="M399" s="30"/>
      <c r="N399" s="150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8.7419999999999998E-2</v>
      </c>
      <c r="V399" s="153">
        <f>U399*H399</f>
        <v>2.6225999999999998</v>
      </c>
      <c r="W399" s="153">
        <v>0</v>
      </c>
      <c r="X399" s="154">
        <f>W399*H399</f>
        <v>0</v>
      </c>
      <c r="AR399" s="155" t="s">
        <v>158</v>
      </c>
      <c r="AT399" s="155" t="s">
        <v>220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767</v>
      </c>
    </row>
    <row r="400" spans="2:65" s="1" customFormat="1" ht="19.5">
      <c r="B400" s="30"/>
      <c r="D400" s="157" t="s">
        <v>226</v>
      </c>
      <c r="F400" s="158" t="s">
        <v>768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" customFormat="1" ht="21.75" customHeight="1">
      <c r="B401" s="30"/>
      <c r="C401" s="178" t="s">
        <v>769</v>
      </c>
      <c r="D401" s="178" t="s">
        <v>460</v>
      </c>
      <c r="E401" s="179" t="s">
        <v>770</v>
      </c>
      <c r="F401" s="180" t="s">
        <v>771</v>
      </c>
      <c r="G401" s="181" t="s">
        <v>467</v>
      </c>
      <c r="H401" s="182">
        <v>4</v>
      </c>
      <c r="I401" s="183"/>
      <c r="J401" s="184"/>
      <c r="K401" s="185">
        <f>ROUND(P401*H401,2)</f>
        <v>0</v>
      </c>
      <c r="L401" s="184"/>
      <c r="M401" s="186"/>
      <c r="N401" s="187" t="s">
        <v>1</v>
      </c>
      <c r="O401" s="151" t="s">
        <v>43</v>
      </c>
      <c r="P401" s="152">
        <f>I401+J401</f>
        <v>0</v>
      </c>
      <c r="Q401" s="152">
        <f>ROUND(I401*H401,2)</f>
        <v>0</v>
      </c>
      <c r="R401" s="152">
        <f>ROUND(J401*H401,2)</f>
        <v>0</v>
      </c>
      <c r="T401" s="153">
        <f>S401*H401</f>
        <v>0</v>
      </c>
      <c r="U401" s="153">
        <v>6.8000000000000005E-2</v>
      </c>
      <c r="V401" s="153">
        <f>U401*H401</f>
        <v>0.27200000000000002</v>
      </c>
      <c r="W401" s="153">
        <v>0</v>
      </c>
      <c r="X401" s="154">
        <f>W401*H401</f>
        <v>0</v>
      </c>
      <c r="AR401" s="155" t="s">
        <v>254</v>
      </c>
      <c r="AT401" s="155" t="s">
        <v>460</v>
      </c>
      <c r="AU401" s="155" t="s">
        <v>93</v>
      </c>
      <c r="AY401" s="15" t="s">
        <v>219</v>
      </c>
      <c r="BE401" s="156">
        <f>IF(O401="základní",K401,0)</f>
        <v>0</v>
      </c>
      <c r="BF401" s="156">
        <f>IF(O401="snížená",K401,0)</f>
        <v>0</v>
      </c>
      <c r="BG401" s="156">
        <f>IF(O401="zákl. přenesená",K401,0)</f>
        <v>0</v>
      </c>
      <c r="BH401" s="156">
        <f>IF(O401="sníž. přenesená",K401,0)</f>
        <v>0</v>
      </c>
      <c r="BI401" s="156">
        <f>IF(O401="nulová",K401,0)</f>
        <v>0</v>
      </c>
      <c r="BJ401" s="15" t="s">
        <v>87</v>
      </c>
      <c r="BK401" s="156">
        <f>ROUND(P401*H401,2)</f>
        <v>0</v>
      </c>
      <c r="BL401" s="15" t="s">
        <v>158</v>
      </c>
      <c r="BM401" s="155" t="s">
        <v>772</v>
      </c>
    </row>
    <row r="402" spans="2:65" s="1" customFormat="1" ht="11.25">
      <c r="B402" s="30"/>
      <c r="D402" s="157" t="s">
        <v>226</v>
      </c>
      <c r="F402" s="158" t="s">
        <v>771</v>
      </c>
      <c r="I402" s="159"/>
      <c r="J402" s="159"/>
      <c r="M402" s="30"/>
      <c r="N402" s="160"/>
      <c r="X402" s="54"/>
      <c r="AT402" s="15" t="s">
        <v>226</v>
      </c>
      <c r="AU402" s="15" t="s">
        <v>93</v>
      </c>
    </row>
    <row r="403" spans="2:65" s="12" customFormat="1" ht="11.25">
      <c r="B403" s="161"/>
      <c r="D403" s="157" t="s">
        <v>303</v>
      </c>
      <c r="E403" s="162" t="s">
        <v>1</v>
      </c>
      <c r="F403" s="163" t="s">
        <v>158</v>
      </c>
      <c r="H403" s="164">
        <v>4</v>
      </c>
      <c r="I403" s="165"/>
      <c r="J403" s="165"/>
      <c r="M403" s="161"/>
      <c r="N403" s="166"/>
      <c r="X403" s="167"/>
      <c r="AT403" s="162" t="s">
        <v>303</v>
      </c>
      <c r="AU403" s="162" t="s">
        <v>93</v>
      </c>
      <c r="AV403" s="12" t="s">
        <v>93</v>
      </c>
      <c r="AW403" s="12" t="s">
        <v>5</v>
      </c>
      <c r="AX403" s="12" t="s">
        <v>87</v>
      </c>
      <c r="AY403" s="162" t="s">
        <v>219</v>
      </c>
    </row>
    <row r="404" spans="2:65" s="1" customFormat="1" ht="16.5" customHeight="1">
      <c r="B404" s="30"/>
      <c r="C404" s="178" t="s">
        <v>773</v>
      </c>
      <c r="D404" s="178" t="s">
        <v>460</v>
      </c>
      <c r="E404" s="179" t="s">
        <v>774</v>
      </c>
      <c r="F404" s="180" t="s">
        <v>775</v>
      </c>
      <c r="G404" s="181" t="s">
        <v>467</v>
      </c>
      <c r="H404" s="182">
        <v>4</v>
      </c>
      <c r="I404" s="183"/>
      <c r="J404" s="184"/>
      <c r="K404" s="185">
        <f>ROUND(P404*H404,2)</f>
        <v>0</v>
      </c>
      <c r="L404" s="184"/>
      <c r="M404" s="186"/>
      <c r="N404" s="187" t="s">
        <v>1</v>
      </c>
      <c r="O404" s="151" t="s">
        <v>43</v>
      </c>
      <c r="P404" s="152">
        <f>I404+J404</f>
        <v>0</v>
      </c>
      <c r="Q404" s="152">
        <f>ROUND(I404*H404,2)</f>
        <v>0</v>
      </c>
      <c r="R404" s="152">
        <f>ROUND(J404*H404,2)</f>
        <v>0</v>
      </c>
      <c r="T404" s="153">
        <f>S404*H404</f>
        <v>0</v>
      </c>
      <c r="U404" s="153">
        <v>0.04</v>
      </c>
      <c r="V404" s="153">
        <f>U404*H404</f>
        <v>0.16</v>
      </c>
      <c r="W404" s="153">
        <v>0</v>
      </c>
      <c r="X404" s="154">
        <f>W404*H404</f>
        <v>0</v>
      </c>
      <c r="AR404" s="155" t="s">
        <v>254</v>
      </c>
      <c r="AT404" s="155" t="s">
        <v>460</v>
      </c>
      <c r="AU404" s="155" t="s">
        <v>93</v>
      </c>
      <c r="AY404" s="15" t="s">
        <v>219</v>
      </c>
      <c r="BE404" s="156">
        <f>IF(O404="základní",K404,0)</f>
        <v>0</v>
      </c>
      <c r="BF404" s="156">
        <f>IF(O404="snížená",K404,0)</f>
        <v>0</v>
      </c>
      <c r="BG404" s="156">
        <f>IF(O404="zákl. přenesená",K404,0)</f>
        <v>0</v>
      </c>
      <c r="BH404" s="156">
        <f>IF(O404="sníž. přenesená",K404,0)</f>
        <v>0</v>
      </c>
      <c r="BI404" s="156">
        <f>IF(O404="nulová",K404,0)</f>
        <v>0</v>
      </c>
      <c r="BJ404" s="15" t="s">
        <v>87</v>
      </c>
      <c r="BK404" s="156">
        <f>ROUND(P404*H404,2)</f>
        <v>0</v>
      </c>
      <c r="BL404" s="15" t="s">
        <v>158</v>
      </c>
      <c r="BM404" s="155" t="s">
        <v>776</v>
      </c>
    </row>
    <row r="405" spans="2:65" s="1" customFormat="1" ht="11.25">
      <c r="B405" s="30"/>
      <c r="D405" s="157" t="s">
        <v>226</v>
      </c>
      <c r="F405" s="158" t="s">
        <v>775</v>
      </c>
      <c r="I405" s="159"/>
      <c r="J405" s="159"/>
      <c r="M405" s="30"/>
      <c r="N405" s="160"/>
      <c r="X405" s="54"/>
      <c r="AT405" s="15" t="s">
        <v>226</v>
      </c>
      <c r="AU405" s="15" t="s">
        <v>93</v>
      </c>
    </row>
    <row r="406" spans="2:65" s="12" customFormat="1" ht="11.25">
      <c r="B406" s="161"/>
      <c r="D406" s="157" t="s">
        <v>303</v>
      </c>
      <c r="E406" s="162" t="s">
        <v>1</v>
      </c>
      <c r="F406" s="163" t="s">
        <v>158</v>
      </c>
      <c r="H406" s="164">
        <v>4</v>
      </c>
      <c r="I406" s="165"/>
      <c r="J406" s="165"/>
      <c r="M406" s="161"/>
      <c r="N406" s="166"/>
      <c r="X406" s="167"/>
      <c r="AT406" s="162" t="s">
        <v>303</v>
      </c>
      <c r="AU406" s="162" t="s">
        <v>93</v>
      </c>
      <c r="AV406" s="12" t="s">
        <v>93</v>
      </c>
      <c r="AW406" s="12" t="s">
        <v>5</v>
      </c>
      <c r="AX406" s="12" t="s">
        <v>87</v>
      </c>
      <c r="AY406" s="162" t="s">
        <v>219</v>
      </c>
    </row>
    <row r="407" spans="2:65" s="1" customFormat="1" ht="16.5" customHeight="1">
      <c r="B407" s="30"/>
      <c r="C407" s="178" t="s">
        <v>777</v>
      </c>
      <c r="D407" s="178" t="s">
        <v>460</v>
      </c>
      <c r="E407" s="179" t="s">
        <v>778</v>
      </c>
      <c r="F407" s="180" t="s">
        <v>779</v>
      </c>
      <c r="G407" s="181" t="s">
        <v>467</v>
      </c>
      <c r="H407" s="182">
        <v>17</v>
      </c>
      <c r="I407" s="183"/>
      <c r="J407" s="184"/>
      <c r="K407" s="185">
        <f>ROUND(P407*H407,2)</f>
        <v>0</v>
      </c>
      <c r="L407" s="184"/>
      <c r="M407" s="186"/>
      <c r="N407" s="187" t="s">
        <v>1</v>
      </c>
      <c r="O407" s="151" t="s">
        <v>43</v>
      </c>
      <c r="P407" s="152">
        <f>I407+J407</f>
        <v>0</v>
      </c>
      <c r="Q407" s="152">
        <f>ROUND(I407*H407,2)</f>
        <v>0</v>
      </c>
      <c r="R407" s="152">
        <f>ROUND(J407*H407,2)</f>
        <v>0</v>
      </c>
      <c r="T407" s="153">
        <f>S407*H407</f>
        <v>0</v>
      </c>
      <c r="U407" s="153">
        <v>2.8000000000000001E-2</v>
      </c>
      <c r="V407" s="153">
        <f>U407*H407</f>
        <v>0.47600000000000003</v>
      </c>
      <c r="W407" s="153">
        <v>0</v>
      </c>
      <c r="X407" s="154">
        <f>W407*H407</f>
        <v>0</v>
      </c>
      <c r="AR407" s="155" t="s">
        <v>254</v>
      </c>
      <c r="AT407" s="155" t="s">
        <v>460</v>
      </c>
      <c r="AU407" s="155" t="s">
        <v>93</v>
      </c>
      <c r="AY407" s="15" t="s">
        <v>219</v>
      </c>
      <c r="BE407" s="156">
        <f>IF(O407="základní",K407,0)</f>
        <v>0</v>
      </c>
      <c r="BF407" s="156">
        <f>IF(O407="snížená",K407,0)</f>
        <v>0</v>
      </c>
      <c r="BG407" s="156">
        <f>IF(O407="zákl. přenesená",K407,0)</f>
        <v>0</v>
      </c>
      <c r="BH407" s="156">
        <f>IF(O407="sníž. přenesená",K407,0)</f>
        <v>0</v>
      </c>
      <c r="BI407" s="156">
        <f>IF(O407="nulová",K407,0)</f>
        <v>0</v>
      </c>
      <c r="BJ407" s="15" t="s">
        <v>87</v>
      </c>
      <c r="BK407" s="156">
        <f>ROUND(P407*H407,2)</f>
        <v>0</v>
      </c>
      <c r="BL407" s="15" t="s">
        <v>158</v>
      </c>
      <c r="BM407" s="155" t="s">
        <v>780</v>
      </c>
    </row>
    <row r="408" spans="2:65" s="1" customFormat="1" ht="11.25">
      <c r="B408" s="30"/>
      <c r="D408" s="157" t="s">
        <v>226</v>
      </c>
      <c r="F408" s="158" t="s">
        <v>779</v>
      </c>
      <c r="I408" s="159"/>
      <c r="J408" s="159"/>
      <c r="M408" s="30"/>
      <c r="N408" s="160"/>
      <c r="X408" s="54"/>
      <c r="AT408" s="15" t="s">
        <v>226</v>
      </c>
      <c r="AU408" s="15" t="s">
        <v>93</v>
      </c>
    </row>
    <row r="409" spans="2:65" s="12" customFormat="1" ht="11.25">
      <c r="B409" s="161"/>
      <c r="D409" s="157" t="s">
        <v>303</v>
      </c>
      <c r="E409" s="162" t="s">
        <v>1</v>
      </c>
      <c r="F409" s="163" t="s">
        <v>306</v>
      </c>
      <c r="H409" s="164">
        <v>17</v>
      </c>
      <c r="I409" s="165"/>
      <c r="J409" s="165"/>
      <c r="M409" s="161"/>
      <c r="N409" s="166"/>
      <c r="X409" s="167"/>
      <c r="AT409" s="162" t="s">
        <v>303</v>
      </c>
      <c r="AU409" s="162" t="s">
        <v>93</v>
      </c>
      <c r="AV409" s="12" t="s">
        <v>93</v>
      </c>
      <c r="AW409" s="12" t="s">
        <v>5</v>
      </c>
      <c r="AX409" s="12" t="s">
        <v>87</v>
      </c>
      <c r="AY409" s="162" t="s">
        <v>219</v>
      </c>
    </row>
    <row r="410" spans="2:65" s="1" customFormat="1" ht="16.5" customHeight="1">
      <c r="B410" s="30"/>
      <c r="C410" s="178" t="s">
        <v>781</v>
      </c>
      <c r="D410" s="178" t="s">
        <v>460</v>
      </c>
      <c r="E410" s="179" t="s">
        <v>782</v>
      </c>
      <c r="F410" s="180" t="s">
        <v>783</v>
      </c>
      <c r="G410" s="181" t="s">
        <v>467</v>
      </c>
      <c r="H410" s="182">
        <v>5</v>
      </c>
      <c r="I410" s="183"/>
      <c r="J410" s="184"/>
      <c r="K410" s="185">
        <f>ROUND(P410*H410,2)</f>
        <v>0</v>
      </c>
      <c r="L410" s="184"/>
      <c r="M410" s="186"/>
      <c r="N410" s="187" t="s">
        <v>1</v>
      </c>
      <c r="O410" s="151" t="s">
        <v>43</v>
      </c>
      <c r="P410" s="152">
        <f>I410+J410</f>
        <v>0</v>
      </c>
      <c r="Q410" s="152">
        <f>ROUND(I410*H410,2)</f>
        <v>0</v>
      </c>
      <c r="R410" s="152">
        <f>ROUND(J410*H410,2)</f>
        <v>0</v>
      </c>
      <c r="T410" s="153">
        <f>S410*H410</f>
        <v>0</v>
      </c>
      <c r="U410" s="153">
        <v>5.0999999999999997E-2</v>
      </c>
      <c r="V410" s="153">
        <f>U410*H410</f>
        <v>0.255</v>
      </c>
      <c r="W410" s="153">
        <v>0</v>
      </c>
      <c r="X410" s="154">
        <f>W410*H410</f>
        <v>0</v>
      </c>
      <c r="AR410" s="155" t="s">
        <v>254</v>
      </c>
      <c r="AT410" s="155" t="s">
        <v>460</v>
      </c>
      <c r="AU410" s="155" t="s">
        <v>93</v>
      </c>
      <c r="AY410" s="15" t="s">
        <v>219</v>
      </c>
      <c r="BE410" s="156">
        <f>IF(O410="základní",K410,0)</f>
        <v>0</v>
      </c>
      <c r="BF410" s="156">
        <f>IF(O410="snížená",K410,0)</f>
        <v>0</v>
      </c>
      <c r="BG410" s="156">
        <f>IF(O410="zákl. přenesená",K410,0)</f>
        <v>0</v>
      </c>
      <c r="BH410" s="156">
        <f>IF(O410="sníž. přenesená",K410,0)</f>
        <v>0</v>
      </c>
      <c r="BI410" s="156">
        <f>IF(O410="nulová",K410,0)</f>
        <v>0</v>
      </c>
      <c r="BJ410" s="15" t="s">
        <v>87</v>
      </c>
      <c r="BK410" s="156">
        <f>ROUND(P410*H410,2)</f>
        <v>0</v>
      </c>
      <c r="BL410" s="15" t="s">
        <v>158</v>
      </c>
      <c r="BM410" s="155" t="s">
        <v>784</v>
      </c>
    </row>
    <row r="411" spans="2:65" s="1" customFormat="1" ht="11.25">
      <c r="B411" s="30"/>
      <c r="D411" s="157" t="s">
        <v>226</v>
      </c>
      <c r="F411" s="158" t="s">
        <v>783</v>
      </c>
      <c r="I411" s="159"/>
      <c r="J411" s="159"/>
      <c r="M411" s="30"/>
      <c r="N411" s="160"/>
      <c r="X411" s="54"/>
      <c r="AT411" s="15" t="s">
        <v>226</v>
      </c>
      <c r="AU411" s="15" t="s">
        <v>93</v>
      </c>
    </row>
    <row r="412" spans="2:65" s="12" customFormat="1" ht="11.25">
      <c r="B412" s="161"/>
      <c r="D412" s="157" t="s">
        <v>303</v>
      </c>
      <c r="E412" s="162" t="s">
        <v>1</v>
      </c>
      <c r="F412" s="163" t="s">
        <v>218</v>
      </c>
      <c r="H412" s="164">
        <v>5</v>
      </c>
      <c r="I412" s="165"/>
      <c r="J412" s="165"/>
      <c r="M412" s="161"/>
      <c r="N412" s="166"/>
      <c r="X412" s="167"/>
      <c r="AT412" s="162" t="s">
        <v>303</v>
      </c>
      <c r="AU412" s="162" t="s">
        <v>93</v>
      </c>
      <c r="AV412" s="12" t="s">
        <v>93</v>
      </c>
      <c r="AW412" s="12" t="s">
        <v>5</v>
      </c>
      <c r="AX412" s="12" t="s">
        <v>87</v>
      </c>
      <c r="AY412" s="162" t="s">
        <v>219</v>
      </c>
    </row>
    <row r="413" spans="2:65" s="1" customFormat="1" ht="21.75" customHeight="1">
      <c r="B413" s="30"/>
      <c r="C413" s="142" t="s">
        <v>785</v>
      </c>
      <c r="D413" s="142" t="s">
        <v>220</v>
      </c>
      <c r="E413" s="143" t="s">
        <v>786</v>
      </c>
      <c r="F413" s="144" t="s">
        <v>787</v>
      </c>
      <c r="G413" s="145" t="s">
        <v>467</v>
      </c>
      <c r="H413" s="146">
        <v>6</v>
      </c>
      <c r="I413" s="147"/>
      <c r="J413" s="147"/>
      <c r="K413" s="148">
        <f>ROUND(P413*H413,2)</f>
        <v>0</v>
      </c>
      <c r="L413" s="149"/>
      <c r="M413" s="30"/>
      <c r="N413" s="150" t="s">
        <v>1</v>
      </c>
      <c r="O413" s="151" t="s">
        <v>43</v>
      </c>
      <c r="P413" s="152">
        <f>I413+J413</f>
        <v>0</v>
      </c>
      <c r="Q413" s="152">
        <f>ROUND(I413*H413,2)</f>
        <v>0</v>
      </c>
      <c r="R413" s="152">
        <f>ROUND(J413*H413,2)</f>
        <v>0</v>
      </c>
      <c r="T413" s="153">
        <f>S413*H413</f>
        <v>0</v>
      </c>
      <c r="U413" s="153">
        <v>8.7419999999999998E-2</v>
      </c>
      <c r="V413" s="153">
        <f>U413*H413</f>
        <v>0.52451999999999999</v>
      </c>
      <c r="W413" s="153">
        <v>0</v>
      </c>
      <c r="X413" s="154">
        <f>W413*H413</f>
        <v>0</v>
      </c>
      <c r="AR413" s="155" t="s">
        <v>158</v>
      </c>
      <c r="AT413" s="155" t="s">
        <v>220</v>
      </c>
      <c r="AU413" s="155" t="s">
        <v>93</v>
      </c>
      <c r="AY413" s="15" t="s">
        <v>219</v>
      </c>
      <c r="BE413" s="156">
        <f>IF(O413="základní",K413,0)</f>
        <v>0</v>
      </c>
      <c r="BF413" s="156">
        <f>IF(O413="snížená",K413,0)</f>
        <v>0</v>
      </c>
      <c r="BG413" s="156">
        <f>IF(O413="zákl. přenesená",K413,0)</f>
        <v>0</v>
      </c>
      <c r="BH413" s="156">
        <f>IF(O413="sníž. přenesená",K413,0)</f>
        <v>0</v>
      </c>
      <c r="BI413" s="156">
        <f>IF(O413="nulová",K413,0)</f>
        <v>0</v>
      </c>
      <c r="BJ413" s="15" t="s">
        <v>87</v>
      </c>
      <c r="BK413" s="156">
        <f>ROUND(P413*H413,2)</f>
        <v>0</v>
      </c>
      <c r="BL413" s="15" t="s">
        <v>158</v>
      </c>
      <c r="BM413" s="155" t="s">
        <v>788</v>
      </c>
    </row>
    <row r="414" spans="2:65" s="1" customFormat="1" ht="19.5">
      <c r="B414" s="30"/>
      <c r="D414" s="157" t="s">
        <v>226</v>
      </c>
      <c r="F414" s="158" t="s">
        <v>789</v>
      </c>
      <c r="I414" s="159"/>
      <c r="J414" s="159"/>
      <c r="M414" s="30"/>
      <c r="N414" s="160"/>
      <c r="X414" s="54"/>
      <c r="AT414" s="15" t="s">
        <v>226</v>
      </c>
      <c r="AU414" s="15" t="s">
        <v>93</v>
      </c>
    </row>
    <row r="415" spans="2:65" s="12" customFormat="1" ht="11.25">
      <c r="B415" s="161"/>
      <c r="D415" s="157" t="s">
        <v>303</v>
      </c>
      <c r="E415" s="162" t="s">
        <v>1</v>
      </c>
      <c r="F415" s="163" t="s">
        <v>244</v>
      </c>
      <c r="H415" s="164">
        <v>6</v>
      </c>
      <c r="I415" s="165"/>
      <c r="J415" s="165"/>
      <c r="M415" s="161"/>
      <c r="N415" s="166"/>
      <c r="X415" s="167"/>
      <c r="AT415" s="162" t="s">
        <v>303</v>
      </c>
      <c r="AU415" s="162" t="s">
        <v>93</v>
      </c>
      <c r="AV415" s="12" t="s">
        <v>93</v>
      </c>
      <c r="AW415" s="12" t="s">
        <v>5</v>
      </c>
      <c r="AX415" s="12" t="s">
        <v>87</v>
      </c>
      <c r="AY415" s="162" t="s">
        <v>219</v>
      </c>
    </row>
    <row r="416" spans="2:65" s="1" customFormat="1" ht="21.75" customHeight="1">
      <c r="B416" s="30"/>
      <c r="C416" s="178" t="s">
        <v>790</v>
      </c>
      <c r="D416" s="178" t="s">
        <v>460</v>
      </c>
      <c r="E416" s="179" t="s">
        <v>791</v>
      </c>
      <c r="F416" s="180" t="s">
        <v>792</v>
      </c>
      <c r="G416" s="181" t="s">
        <v>467</v>
      </c>
      <c r="H416" s="182">
        <v>6</v>
      </c>
      <c r="I416" s="183"/>
      <c r="J416" s="184"/>
      <c r="K416" s="185">
        <f>ROUND(P416*H416,2)</f>
        <v>0</v>
      </c>
      <c r="L416" s="184"/>
      <c r="M416" s="186"/>
      <c r="N416" s="187" t="s">
        <v>1</v>
      </c>
      <c r="O416" s="151" t="s">
        <v>43</v>
      </c>
      <c r="P416" s="152">
        <f>I416+J416</f>
        <v>0</v>
      </c>
      <c r="Q416" s="152">
        <f>ROUND(I416*H416,2)</f>
        <v>0</v>
      </c>
      <c r="R416" s="152">
        <f>ROUND(J416*H416,2)</f>
        <v>0</v>
      </c>
      <c r="T416" s="153">
        <f>S416*H416</f>
        <v>0</v>
      </c>
      <c r="U416" s="153">
        <v>8.1000000000000003E-2</v>
      </c>
      <c r="V416" s="153">
        <f>U416*H416</f>
        <v>0.48599999999999999</v>
      </c>
      <c r="W416" s="153">
        <v>0</v>
      </c>
      <c r="X416" s="154">
        <f>W416*H416</f>
        <v>0</v>
      </c>
      <c r="AR416" s="155" t="s">
        <v>254</v>
      </c>
      <c r="AT416" s="155" t="s">
        <v>460</v>
      </c>
      <c r="AU416" s="155" t="s">
        <v>93</v>
      </c>
      <c r="AY416" s="15" t="s">
        <v>219</v>
      </c>
      <c r="BE416" s="156">
        <f>IF(O416="základní",K416,0)</f>
        <v>0</v>
      </c>
      <c r="BF416" s="156">
        <f>IF(O416="snížená",K416,0)</f>
        <v>0</v>
      </c>
      <c r="BG416" s="156">
        <f>IF(O416="zákl. přenesená",K416,0)</f>
        <v>0</v>
      </c>
      <c r="BH416" s="156">
        <f>IF(O416="sníž. přenesená",K416,0)</f>
        <v>0</v>
      </c>
      <c r="BI416" s="156">
        <f>IF(O416="nulová",K416,0)</f>
        <v>0</v>
      </c>
      <c r="BJ416" s="15" t="s">
        <v>87</v>
      </c>
      <c r="BK416" s="156">
        <f>ROUND(P416*H416,2)</f>
        <v>0</v>
      </c>
      <c r="BL416" s="15" t="s">
        <v>158</v>
      </c>
      <c r="BM416" s="155" t="s">
        <v>793</v>
      </c>
    </row>
    <row r="417" spans="2:65" s="1" customFormat="1" ht="11.25">
      <c r="B417" s="30"/>
      <c r="D417" s="157" t="s">
        <v>226</v>
      </c>
      <c r="F417" s="158" t="s">
        <v>792</v>
      </c>
      <c r="I417" s="159"/>
      <c r="J417" s="159"/>
      <c r="M417" s="30"/>
      <c r="N417" s="160"/>
      <c r="X417" s="54"/>
      <c r="AT417" s="15" t="s">
        <v>226</v>
      </c>
      <c r="AU417" s="15" t="s">
        <v>93</v>
      </c>
    </row>
    <row r="418" spans="2:65" s="12" customFormat="1" ht="11.25">
      <c r="B418" s="161"/>
      <c r="D418" s="157" t="s">
        <v>303</v>
      </c>
      <c r="E418" s="162" t="s">
        <v>1</v>
      </c>
      <c r="F418" s="163" t="s">
        <v>244</v>
      </c>
      <c r="H418" s="164">
        <v>6</v>
      </c>
      <c r="I418" s="165"/>
      <c r="J418" s="165"/>
      <c r="M418" s="161"/>
      <c r="N418" s="166"/>
      <c r="X418" s="167"/>
      <c r="AT418" s="162" t="s">
        <v>303</v>
      </c>
      <c r="AU418" s="162" t="s">
        <v>93</v>
      </c>
      <c r="AV418" s="12" t="s">
        <v>93</v>
      </c>
      <c r="AW418" s="12" t="s">
        <v>5</v>
      </c>
      <c r="AX418" s="12" t="s">
        <v>87</v>
      </c>
      <c r="AY418" s="162" t="s">
        <v>219</v>
      </c>
    </row>
    <row r="419" spans="2:65" s="1" customFormat="1" ht="24.2" customHeight="1">
      <c r="B419" s="30"/>
      <c r="C419" s="178" t="s">
        <v>794</v>
      </c>
      <c r="D419" s="178" t="s">
        <v>460</v>
      </c>
      <c r="E419" s="179" t="s">
        <v>795</v>
      </c>
      <c r="F419" s="180" t="s">
        <v>796</v>
      </c>
      <c r="G419" s="181" t="s">
        <v>467</v>
      </c>
      <c r="H419" s="182">
        <v>85</v>
      </c>
      <c r="I419" s="183"/>
      <c r="J419" s="184"/>
      <c r="K419" s="185">
        <f>ROUND(P419*H419,2)</f>
        <v>0</v>
      </c>
      <c r="L419" s="184"/>
      <c r="M419" s="186"/>
      <c r="N419" s="187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2E-3</v>
      </c>
      <c r="V419" s="153">
        <f>U419*H419</f>
        <v>0.17</v>
      </c>
      <c r="W419" s="153">
        <v>0</v>
      </c>
      <c r="X419" s="154">
        <f>W419*H419</f>
        <v>0</v>
      </c>
      <c r="AR419" s="155" t="s">
        <v>254</v>
      </c>
      <c r="AT419" s="155" t="s">
        <v>460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797</v>
      </c>
    </row>
    <row r="420" spans="2:65" s="1" customFormat="1" ht="11.25">
      <c r="B420" s="30"/>
      <c r="D420" s="157" t="s">
        <v>226</v>
      </c>
      <c r="F420" s="158" t="s">
        <v>796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798</v>
      </c>
      <c r="H421" s="164">
        <v>85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24.2" customHeight="1">
      <c r="B422" s="30"/>
      <c r="C422" s="178" t="s">
        <v>799</v>
      </c>
      <c r="D422" s="178" t="s">
        <v>460</v>
      </c>
      <c r="E422" s="179" t="s">
        <v>800</v>
      </c>
      <c r="F422" s="180" t="s">
        <v>801</v>
      </c>
      <c r="G422" s="181" t="s">
        <v>467</v>
      </c>
      <c r="H422" s="182">
        <v>2</v>
      </c>
      <c r="I422" s="183"/>
      <c r="J422" s="184"/>
      <c r="K422" s="185">
        <f>ROUND(P422*H422,2)</f>
        <v>0</v>
      </c>
      <c r="L422" s="184"/>
      <c r="M422" s="186"/>
      <c r="N422" s="187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4.0000000000000001E-3</v>
      </c>
      <c r="V422" s="153">
        <f>U422*H422</f>
        <v>8.0000000000000002E-3</v>
      </c>
      <c r="W422" s="153">
        <v>0</v>
      </c>
      <c r="X422" s="154">
        <f>W422*H422</f>
        <v>0</v>
      </c>
      <c r="AR422" s="155" t="s">
        <v>254</v>
      </c>
      <c r="AT422" s="155" t="s">
        <v>460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802</v>
      </c>
    </row>
    <row r="423" spans="2:65" s="1" customFormat="1" ht="11.25">
      <c r="B423" s="30"/>
      <c r="D423" s="157" t="s">
        <v>226</v>
      </c>
      <c r="F423" s="158" t="s">
        <v>801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" customFormat="1" ht="24.2" customHeight="1">
      <c r="B424" s="30"/>
      <c r="C424" s="142" t="s">
        <v>803</v>
      </c>
      <c r="D424" s="142" t="s">
        <v>220</v>
      </c>
      <c r="E424" s="143" t="s">
        <v>804</v>
      </c>
      <c r="F424" s="144" t="s">
        <v>805</v>
      </c>
      <c r="G424" s="145" t="s">
        <v>467</v>
      </c>
      <c r="H424" s="146">
        <v>59</v>
      </c>
      <c r="I424" s="147"/>
      <c r="J424" s="147"/>
      <c r="K424" s="148">
        <f>ROUND(P424*H424,2)</f>
        <v>0</v>
      </c>
      <c r="L424" s="149"/>
      <c r="M424" s="30"/>
      <c r="N424" s="150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1.0189999999999999E-2</v>
      </c>
      <c r="V424" s="153">
        <f>U424*H424</f>
        <v>0.60120999999999991</v>
      </c>
      <c r="W424" s="153">
        <v>0</v>
      </c>
      <c r="X424" s="154">
        <f>W424*H424</f>
        <v>0</v>
      </c>
      <c r="AR424" s="155" t="s">
        <v>158</v>
      </c>
      <c r="AT424" s="155" t="s">
        <v>220</v>
      </c>
      <c r="AU424" s="155" t="s">
        <v>93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806</v>
      </c>
    </row>
    <row r="425" spans="2:65" s="1" customFormat="1" ht="11.25">
      <c r="B425" s="30"/>
      <c r="D425" s="157" t="s">
        <v>226</v>
      </c>
      <c r="F425" s="158" t="s">
        <v>805</v>
      </c>
      <c r="I425" s="159"/>
      <c r="J425" s="159"/>
      <c r="M425" s="30"/>
      <c r="N425" s="160"/>
      <c r="X425" s="54"/>
      <c r="AT425" s="15" t="s">
        <v>226</v>
      </c>
      <c r="AU425" s="15" t="s">
        <v>93</v>
      </c>
    </row>
    <row r="426" spans="2:65" s="1" customFormat="1" ht="16.5" customHeight="1">
      <c r="B426" s="30"/>
      <c r="C426" s="178" t="s">
        <v>807</v>
      </c>
      <c r="D426" s="178" t="s">
        <v>460</v>
      </c>
      <c r="E426" s="179" t="s">
        <v>808</v>
      </c>
      <c r="F426" s="180" t="s">
        <v>809</v>
      </c>
      <c r="G426" s="181" t="s">
        <v>467</v>
      </c>
      <c r="H426" s="182">
        <v>22</v>
      </c>
      <c r="I426" s="183"/>
      <c r="J426" s="184"/>
      <c r="K426" s="185">
        <f>ROUND(P426*H426,2)</f>
        <v>0</v>
      </c>
      <c r="L426" s="184"/>
      <c r="M426" s="186"/>
      <c r="N426" s="187" t="s">
        <v>1</v>
      </c>
      <c r="O426" s="151" t="s">
        <v>43</v>
      </c>
      <c r="P426" s="152">
        <f>I426+J426</f>
        <v>0</v>
      </c>
      <c r="Q426" s="152">
        <f>ROUND(I426*H426,2)</f>
        <v>0</v>
      </c>
      <c r="R426" s="152">
        <f>ROUND(J426*H426,2)</f>
        <v>0</v>
      </c>
      <c r="T426" s="153">
        <f>S426*H426</f>
        <v>0</v>
      </c>
      <c r="U426" s="153">
        <v>0.52600000000000002</v>
      </c>
      <c r="V426" s="153">
        <f>U426*H426</f>
        <v>11.572000000000001</v>
      </c>
      <c r="W426" s="153">
        <v>0</v>
      </c>
      <c r="X426" s="154">
        <f>W426*H426</f>
        <v>0</v>
      </c>
      <c r="AR426" s="155" t="s">
        <v>254</v>
      </c>
      <c r="AT426" s="155" t="s">
        <v>460</v>
      </c>
      <c r="AU426" s="155" t="s">
        <v>93</v>
      </c>
      <c r="AY426" s="15" t="s">
        <v>219</v>
      </c>
      <c r="BE426" s="156">
        <f>IF(O426="základní",K426,0)</f>
        <v>0</v>
      </c>
      <c r="BF426" s="156">
        <f>IF(O426="snížená",K426,0)</f>
        <v>0</v>
      </c>
      <c r="BG426" s="156">
        <f>IF(O426="zákl. přenesená",K426,0)</f>
        <v>0</v>
      </c>
      <c r="BH426" s="156">
        <f>IF(O426="sníž. přenesená",K426,0)</f>
        <v>0</v>
      </c>
      <c r="BI426" s="156">
        <f>IF(O426="nulová",K426,0)</f>
        <v>0</v>
      </c>
      <c r="BJ426" s="15" t="s">
        <v>87</v>
      </c>
      <c r="BK426" s="156">
        <f>ROUND(P426*H426,2)</f>
        <v>0</v>
      </c>
      <c r="BL426" s="15" t="s">
        <v>158</v>
      </c>
      <c r="BM426" s="155" t="s">
        <v>810</v>
      </c>
    </row>
    <row r="427" spans="2:65" s="1" customFormat="1" ht="11.25">
      <c r="B427" s="30"/>
      <c r="D427" s="157" t="s">
        <v>226</v>
      </c>
      <c r="F427" s="158" t="s">
        <v>809</v>
      </c>
      <c r="I427" s="159"/>
      <c r="J427" s="159"/>
      <c r="M427" s="30"/>
      <c r="N427" s="160"/>
      <c r="X427" s="54"/>
      <c r="AT427" s="15" t="s">
        <v>226</v>
      </c>
      <c r="AU427" s="15" t="s">
        <v>93</v>
      </c>
    </row>
    <row r="428" spans="2:65" s="12" customFormat="1" ht="11.25">
      <c r="B428" s="161"/>
      <c r="D428" s="157" t="s">
        <v>303</v>
      </c>
      <c r="E428" s="162" t="s">
        <v>1</v>
      </c>
      <c r="F428" s="163" t="s">
        <v>464</v>
      </c>
      <c r="H428" s="164">
        <v>22</v>
      </c>
      <c r="I428" s="165"/>
      <c r="J428" s="165"/>
      <c r="M428" s="161"/>
      <c r="N428" s="166"/>
      <c r="X428" s="167"/>
      <c r="AT428" s="162" t="s">
        <v>303</v>
      </c>
      <c r="AU428" s="162" t="s">
        <v>93</v>
      </c>
      <c r="AV428" s="12" t="s">
        <v>93</v>
      </c>
      <c r="AW428" s="12" t="s">
        <v>5</v>
      </c>
      <c r="AX428" s="12" t="s">
        <v>87</v>
      </c>
      <c r="AY428" s="162" t="s">
        <v>219</v>
      </c>
    </row>
    <row r="429" spans="2:65" s="1" customFormat="1" ht="21.75" customHeight="1">
      <c r="B429" s="30"/>
      <c r="C429" s="178" t="s">
        <v>798</v>
      </c>
      <c r="D429" s="178" t="s">
        <v>460</v>
      </c>
      <c r="E429" s="179" t="s">
        <v>811</v>
      </c>
      <c r="F429" s="180" t="s">
        <v>812</v>
      </c>
      <c r="G429" s="181" t="s">
        <v>467</v>
      </c>
      <c r="H429" s="182">
        <v>12</v>
      </c>
      <c r="I429" s="183"/>
      <c r="J429" s="184"/>
      <c r="K429" s="185">
        <f>ROUND(P429*H429,2)</f>
        <v>0</v>
      </c>
      <c r="L429" s="184"/>
      <c r="M429" s="186"/>
      <c r="N429" s="187" t="s">
        <v>1</v>
      </c>
      <c r="O429" s="151" t="s">
        <v>43</v>
      </c>
      <c r="P429" s="152">
        <f>I429+J429</f>
        <v>0</v>
      </c>
      <c r="Q429" s="152">
        <f>ROUND(I429*H429,2)</f>
        <v>0</v>
      </c>
      <c r="R429" s="152">
        <f>ROUND(J429*H429,2)</f>
        <v>0</v>
      </c>
      <c r="T429" s="153">
        <f>S429*H429</f>
        <v>0</v>
      </c>
      <c r="U429" s="153">
        <v>1.054</v>
      </c>
      <c r="V429" s="153">
        <f>U429*H429</f>
        <v>12.648</v>
      </c>
      <c r="W429" s="153">
        <v>0</v>
      </c>
      <c r="X429" s="154">
        <f>W429*H429</f>
        <v>0</v>
      </c>
      <c r="AR429" s="155" t="s">
        <v>254</v>
      </c>
      <c r="AT429" s="155" t="s">
        <v>460</v>
      </c>
      <c r="AU429" s="155" t="s">
        <v>93</v>
      </c>
      <c r="AY429" s="15" t="s">
        <v>219</v>
      </c>
      <c r="BE429" s="156">
        <f>IF(O429="základní",K429,0)</f>
        <v>0</v>
      </c>
      <c r="BF429" s="156">
        <f>IF(O429="snížená",K429,0)</f>
        <v>0</v>
      </c>
      <c r="BG429" s="156">
        <f>IF(O429="zákl. přenesená",K429,0)</f>
        <v>0</v>
      </c>
      <c r="BH429" s="156">
        <f>IF(O429="sníž. přenesená",K429,0)</f>
        <v>0</v>
      </c>
      <c r="BI429" s="156">
        <f>IF(O429="nulová",K429,0)</f>
        <v>0</v>
      </c>
      <c r="BJ429" s="15" t="s">
        <v>87</v>
      </c>
      <c r="BK429" s="156">
        <f>ROUND(P429*H429,2)</f>
        <v>0</v>
      </c>
      <c r="BL429" s="15" t="s">
        <v>158</v>
      </c>
      <c r="BM429" s="155" t="s">
        <v>813</v>
      </c>
    </row>
    <row r="430" spans="2:65" s="1" customFormat="1" ht="11.25">
      <c r="B430" s="30"/>
      <c r="D430" s="157" t="s">
        <v>226</v>
      </c>
      <c r="F430" s="158" t="s">
        <v>812</v>
      </c>
      <c r="I430" s="159"/>
      <c r="J430" s="159"/>
      <c r="M430" s="30"/>
      <c r="N430" s="160"/>
      <c r="X430" s="54"/>
      <c r="AT430" s="15" t="s">
        <v>226</v>
      </c>
      <c r="AU430" s="15" t="s">
        <v>93</v>
      </c>
    </row>
    <row r="431" spans="2:65" s="12" customFormat="1" ht="11.25">
      <c r="B431" s="161"/>
      <c r="D431" s="157" t="s">
        <v>303</v>
      </c>
      <c r="E431" s="162" t="s">
        <v>1</v>
      </c>
      <c r="F431" s="163" t="s">
        <v>9</v>
      </c>
      <c r="H431" s="164">
        <v>12</v>
      </c>
      <c r="I431" s="165"/>
      <c r="J431" s="165"/>
      <c r="M431" s="161"/>
      <c r="N431" s="166"/>
      <c r="X431" s="167"/>
      <c r="AT431" s="162" t="s">
        <v>303</v>
      </c>
      <c r="AU431" s="162" t="s">
        <v>93</v>
      </c>
      <c r="AV431" s="12" t="s">
        <v>93</v>
      </c>
      <c r="AW431" s="12" t="s">
        <v>5</v>
      </c>
      <c r="AX431" s="12" t="s">
        <v>87</v>
      </c>
      <c r="AY431" s="162" t="s">
        <v>219</v>
      </c>
    </row>
    <row r="432" spans="2:65" s="1" customFormat="1" ht="16.5" customHeight="1">
      <c r="B432" s="30"/>
      <c r="C432" s="178" t="s">
        <v>814</v>
      </c>
      <c r="D432" s="178" t="s">
        <v>460</v>
      </c>
      <c r="E432" s="179" t="s">
        <v>815</v>
      </c>
      <c r="F432" s="180" t="s">
        <v>816</v>
      </c>
      <c r="G432" s="181" t="s">
        <v>467</v>
      </c>
      <c r="H432" s="182">
        <v>24</v>
      </c>
      <c r="I432" s="183"/>
      <c r="J432" s="184"/>
      <c r="K432" s="185">
        <f>ROUND(P432*H432,2)</f>
        <v>0</v>
      </c>
      <c r="L432" s="184"/>
      <c r="M432" s="186"/>
      <c r="N432" s="187" t="s">
        <v>1</v>
      </c>
      <c r="O432" s="151" t="s">
        <v>43</v>
      </c>
      <c r="P432" s="152">
        <f>I432+J432</f>
        <v>0</v>
      </c>
      <c r="Q432" s="152">
        <f>ROUND(I432*H432,2)</f>
        <v>0</v>
      </c>
      <c r="R432" s="152">
        <f>ROUND(J432*H432,2)</f>
        <v>0</v>
      </c>
      <c r="T432" s="153">
        <f>S432*H432</f>
        <v>0</v>
      </c>
      <c r="U432" s="153">
        <v>0.26200000000000001</v>
      </c>
      <c r="V432" s="153">
        <f>U432*H432</f>
        <v>6.2880000000000003</v>
      </c>
      <c r="W432" s="153">
        <v>0</v>
      </c>
      <c r="X432" s="154">
        <f>W432*H432</f>
        <v>0</v>
      </c>
      <c r="AR432" s="155" t="s">
        <v>254</v>
      </c>
      <c r="AT432" s="155" t="s">
        <v>460</v>
      </c>
      <c r="AU432" s="155" t="s">
        <v>93</v>
      </c>
      <c r="AY432" s="15" t="s">
        <v>219</v>
      </c>
      <c r="BE432" s="156">
        <f>IF(O432="základní",K432,0)</f>
        <v>0</v>
      </c>
      <c r="BF432" s="156">
        <f>IF(O432="snížená",K432,0)</f>
        <v>0</v>
      </c>
      <c r="BG432" s="156">
        <f>IF(O432="zákl. přenesená",K432,0)</f>
        <v>0</v>
      </c>
      <c r="BH432" s="156">
        <f>IF(O432="sníž. přenesená",K432,0)</f>
        <v>0</v>
      </c>
      <c r="BI432" s="156">
        <f>IF(O432="nulová",K432,0)</f>
        <v>0</v>
      </c>
      <c r="BJ432" s="15" t="s">
        <v>87</v>
      </c>
      <c r="BK432" s="156">
        <f>ROUND(P432*H432,2)</f>
        <v>0</v>
      </c>
      <c r="BL432" s="15" t="s">
        <v>158</v>
      </c>
      <c r="BM432" s="155" t="s">
        <v>817</v>
      </c>
    </row>
    <row r="433" spans="2:65" s="1" customFormat="1" ht="11.25">
      <c r="B433" s="30"/>
      <c r="D433" s="157" t="s">
        <v>226</v>
      </c>
      <c r="F433" s="158" t="s">
        <v>816</v>
      </c>
      <c r="I433" s="159"/>
      <c r="J433" s="159"/>
      <c r="M433" s="30"/>
      <c r="N433" s="160"/>
      <c r="X433" s="54"/>
      <c r="AT433" s="15" t="s">
        <v>226</v>
      </c>
      <c r="AU433" s="15" t="s">
        <v>93</v>
      </c>
    </row>
    <row r="434" spans="2:65" s="12" customFormat="1" ht="11.25">
      <c r="B434" s="161"/>
      <c r="D434" s="157" t="s">
        <v>303</v>
      </c>
      <c r="E434" s="162" t="s">
        <v>1</v>
      </c>
      <c r="F434" s="163" t="s">
        <v>474</v>
      </c>
      <c r="H434" s="164">
        <v>24</v>
      </c>
      <c r="I434" s="165"/>
      <c r="J434" s="165"/>
      <c r="M434" s="161"/>
      <c r="N434" s="166"/>
      <c r="X434" s="167"/>
      <c r="AT434" s="162" t="s">
        <v>303</v>
      </c>
      <c r="AU434" s="162" t="s">
        <v>93</v>
      </c>
      <c r="AV434" s="12" t="s">
        <v>93</v>
      </c>
      <c r="AW434" s="12" t="s">
        <v>5</v>
      </c>
      <c r="AX434" s="12" t="s">
        <v>87</v>
      </c>
      <c r="AY434" s="162" t="s">
        <v>219</v>
      </c>
    </row>
    <row r="435" spans="2:65" s="1" customFormat="1" ht="24.2" customHeight="1">
      <c r="B435" s="30"/>
      <c r="C435" s="178" t="s">
        <v>818</v>
      </c>
      <c r="D435" s="178" t="s">
        <v>460</v>
      </c>
      <c r="E435" s="179" t="s">
        <v>819</v>
      </c>
      <c r="F435" s="180" t="s">
        <v>820</v>
      </c>
      <c r="G435" s="181" t="s">
        <v>467</v>
      </c>
      <c r="H435" s="182">
        <v>1</v>
      </c>
      <c r="I435" s="183"/>
      <c r="J435" s="184"/>
      <c r="K435" s="185">
        <f>ROUND(P435*H435,2)</f>
        <v>0</v>
      </c>
      <c r="L435" s="184"/>
      <c r="M435" s="186"/>
      <c r="N435" s="187" t="s">
        <v>1</v>
      </c>
      <c r="O435" s="151" t="s">
        <v>43</v>
      </c>
      <c r="P435" s="152">
        <f>I435+J435</f>
        <v>0</v>
      </c>
      <c r="Q435" s="152">
        <f>ROUND(I435*H435,2)</f>
        <v>0</v>
      </c>
      <c r="R435" s="152">
        <f>ROUND(J435*H435,2)</f>
        <v>0</v>
      </c>
      <c r="T435" s="153">
        <f>S435*H435</f>
        <v>0</v>
      </c>
      <c r="U435" s="153">
        <v>1.74</v>
      </c>
      <c r="V435" s="153">
        <f>U435*H435</f>
        <v>1.74</v>
      </c>
      <c r="W435" s="153">
        <v>0</v>
      </c>
      <c r="X435" s="154">
        <f>W435*H435</f>
        <v>0</v>
      </c>
      <c r="AR435" s="155" t="s">
        <v>254</v>
      </c>
      <c r="AT435" s="155" t="s">
        <v>460</v>
      </c>
      <c r="AU435" s="155" t="s">
        <v>93</v>
      </c>
      <c r="AY435" s="15" t="s">
        <v>219</v>
      </c>
      <c r="BE435" s="156">
        <f>IF(O435="základní",K435,0)</f>
        <v>0</v>
      </c>
      <c r="BF435" s="156">
        <f>IF(O435="snížená",K435,0)</f>
        <v>0</v>
      </c>
      <c r="BG435" s="156">
        <f>IF(O435="zákl. přenesená",K435,0)</f>
        <v>0</v>
      </c>
      <c r="BH435" s="156">
        <f>IF(O435="sníž. přenesená",K435,0)</f>
        <v>0</v>
      </c>
      <c r="BI435" s="156">
        <f>IF(O435="nulová",K435,0)</f>
        <v>0</v>
      </c>
      <c r="BJ435" s="15" t="s">
        <v>87</v>
      </c>
      <c r="BK435" s="156">
        <f>ROUND(P435*H435,2)</f>
        <v>0</v>
      </c>
      <c r="BL435" s="15" t="s">
        <v>158</v>
      </c>
      <c r="BM435" s="155" t="s">
        <v>821</v>
      </c>
    </row>
    <row r="436" spans="2:65" s="1" customFormat="1" ht="19.5">
      <c r="B436" s="30"/>
      <c r="D436" s="157" t="s">
        <v>226</v>
      </c>
      <c r="F436" s="158" t="s">
        <v>820</v>
      </c>
      <c r="I436" s="159"/>
      <c r="J436" s="159"/>
      <c r="M436" s="30"/>
      <c r="N436" s="160"/>
      <c r="X436" s="54"/>
      <c r="AT436" s="15" t="s">
        <v>226</v>
      </c>
      <c r="AU436" s="15" t="s">
        <v>93</v>
      </c>
    </row>
    <row r="437" spans="2:65" s="1" customFormat="1" ht="24.2" customHeight="1">
      <c r="B437" s="30"/>
      <c r="C437" s="142" t="s">
        <v>822</v>
      </c>
      <c r="D437" s="142" t="s">
        <v>220</v>
      </c>
      <c r="E437" s="143" t="s">
        <v>823</v>
      </c>
      <c r="F437" s="144" t="s">
        <v>824</v>
      </c>
      <c r="G437" s="145" t="s">
        <v>467</v>
      </c>
      <c r="H437" s="146">
        <v>1</v>
      </c>
      <c r="I437" s="147"/>
      <c r="J437" s="147"/>
      <c r="K437" s="148">
        <f>ROUND(P437*H437,2)</f>
        <v>0</v>
      </c>
      <c r="L437" s="149"/>
      <c r="M437" s="30"/>
      <c r="N437" s="150" t="s">
        <v>1</v>
      </c>
      <c r="O437" s="151" t="s">
        <v>43</v>
      </c>
      <c r="P437" s="152">
        <f>I437+J437</f>
        <v>0</v>
      </c>
      <c r="Q437" s="152">
        <f>ROUND(I437*H437,2)</f>
        <v>0</v>
      </c>
      <c r="R437" s="152">
        <f>ROUND(J437*H437,2)</f>
        <v>0</v>
      </c>
      <c r="T437" s="153">
        <f>S437*H437</f>
        <v>0</v>
      </c>
      <c r="U437" s="153">
        <v>3.9269999999999999E-2</v>
      </c>
      <c r="V437" s="153">
        <f>U437*H437</f>
        <v>3.9269999999999999E-2</v>
      </c>
      <c r="W437" s="153">
        <v>0</v>
      </c>
      <c r="X437" s="154">
        <f>W437*H437</f>
        <v>0</v>
      </c>
      <c r="AR437" s="155" t="s">
        <v>158</v>
      </c>
      <c r="AT437" s="155" t="s">
        <v>220</v>
      </c>
      <c r="AU437" s="155" t="s">
        <v>93</v>
      </c>
      <c r="AY437" s="15" t="s">
        <v>219</v>
      </c>
      <c r="BE437" s="156">
        <f>IF(O437="základní",K437,0)</f>
        <v>0</v>
      </c>
      <c r="BF437" s="156">
        <f>IF(O437="snížená",K437,0)</f>
        <v>0</v>
      </c>
      <c r="BG437" s="156">
        <f>IF(O437="zákl. přenesená",K437,0)</f>
        <v>0</v>
      </c>
      <c r="BH437" s="156">
        <f>IF(O437="sníž. přenesená",K437,0)</f>
        <v>0</v>
      </c>
      <c r="BI437" s="156">
        <f>IF(O437="nulová",K437,0)</f>
        <v>0</v>
      </c>
      <c r="BJ437" s="15" t="s">
        <v>87</v>
      </c>
      <c r="BK437" s="156">
        <f>ROUND(P437*H437,2)</f>
        <v>0</v>
      </c>
      <c r="BL437" s="15" t="s">
        <v>158</v>
      </c>
      <c r="BM437" s="155" t="s">
        <v>825</v>
      </c>
    </row>
    <row r="438" spans="2:65" s="1" customFormat="1" ht="19.5">
      <c r="B438" s="30"/>
      <c r="D438" s="157" t="s">
        <v>226</v>
      </c>
      <c r="F438" s="158" t="s">
        <v>824</v>
      </c>
      <c r="I438" s="159"/>
      <c r="J438" s="159"/>
      <c r="M438" s="30"/>
      <c r="N438" s="160"/>
      <c r="X438" s="54"/>
      <c r="AT438" s="15" t="s">
        <v>226</v>
      </c>
      <c r="AU438" s="15" t="s">
        <v>93</v>
      </c>
    </row>
    <row r="439" spans="2:65" s="1" customFormat="1" ht="16.5" customHeight="1">
      <c r="B439" s="30"/>
      <c r="C439" s="178" t="s">
        <v>826</v>
      </c>
      <c r="D439" s="178" t="s">
        <v>460</v>
      </c>
      <c r="E439" s="179" t="s">
        <v>827</v>
      </c>
      <c r="F439" s="180" t="s">
        <v>828</v>
      </c>
      <c r="G439" s="181" t="s">
        <v>467</v>
      </c>
      <c r="H439" s="182">
        <v>1</v>
      </c>
      <c r="I439" s="183"/>
      <c r="J439" s="184"/>
      <c r="K439" s="185">
        <f>ROUND(P439*H439,2)</f>
        <v>0</v>
      </c>
      <c r="L439" s="184"/>
      <c r="M439" s="186"/>
      <c r="N439" s="187" t="s">
        <v>1</v>
      </c>
      <c r="O439" s="151" t="s">
        <v>43</v>
      </c>
      <c r="P439" s="152">
        <f>I439+J439</f>
        <v>0</v>
      </c>
      <c r="Q439" s="152">
        <f>ROUND(I439*H439,2)</f>
        <v>0</v>
      </c>
      <c r="R439" s="152">
        <f>ROUND(J439*H439,2)</f>
        <v>0</v>
      </c>
      <c r="T439" s="153">
        <f>S439*H439</f>
        <v>0</v>
      </c>
      <c r="U439" s="153">
        <v>0.5</v>
      </c>
      <c r="V439" s="153">
        <f>U439*H439</f>
        <v>0.5</v>
      </c>
      <c r="W439" s="153">
        <v>0</v>
      </c>
      <c r="X439" s="154">
        <f>W439*H439</f>
        <v>0</v>
      </c>
      <c r="AR439" s="155" t="s">
        <v>254</v>
      </c>
      <c r="AT439" s="155" t="s">
        <v>460</v>
      </c>
      <c r="AU439" s="155" t="s">
        <v>93</v>
      </c>
      <c r="AY439" s="15" t="s">
        <v>219</v>
      </c>
      <c r="BE439" s="156">
        <f>IF(O439="základní",K439,0)</f>
        <v>0</v>
      </c>
      <c r="BF439" s="156">
        <f>IF(O439="snížená",K439,0)</f>
        <v>0</v>
      </c>
      <c r="BG439" s="156">
        <f>IF(O439="zákl. přenesená",K439,0)</f>
        <v>0</v>
      </c>
      <c r="BH439" s="156">
        <f>IF(O439="sníž. přenesená",K439,0)</f>
        <v>0</v>
      </c>
      <c r="BI439" s="156">
        <f>IF(O439="nulová",K439,0)</f>
        <v>0</v>
      </c>
      <c r="BJ439" s="15" t="s">
        <v>87</v>
      </c>
      <c r="BK439" s="156">
        <f>ROUND(P439*H439,2)</f>
        <v>0</v>
      </c>
      <c r="BL439" s="15" t="s">
        <v>158</v>
      </c>
      <c r="BM439" s="155" t="s">
        <v>829</v>
      </c>
    </row>
    <row r="440" spans="2:65" s="1" customFormat="1" ht="11.25">
      <c r="B440" s="30"/>
      <c r="D440" s="157" t="s">
        <v>226</v>
      </c>
      <c r="F440" s="158" t="s">
        <v>828</v>
      </c>
      <c r="I440" s="159"/>
      <c r="J440" s="159"/>
      <c r="M440" s="30"/>
      <c r="N440" s="160"/>
      <c r="X440" s="54"/>
      <c r="AT440" s="15" t="s">
        <v>226</v>
      </c>
      <c r="AU440" s="15" t="s">
        <v>93</v>
      </c>
    </row>
    <row r="441" spans="2:65" s="1" customFormat="1" ht="24.2" customHeight="1">
      <c r="B441" s="30"/>
      <c r="C441" s="142" t="s">
        <v>830</v>
      </c>
      <c r="D441" s="142" t="s">
        <v>220</v>
      </c>
      <c r="E441" s="143" t="s">
        <v>831</v>
      </c>
      <c r="F441" s="144" t="s">
        <v>832</v>
      </c>
      <c r="G441" s="145" t="s">
        <v>467</v>
      </c>
      <c r="H441" s="146">
        <v>26</v>
      </c>
      <c r="I441" s="147"/>
      <c r="J441" s="147"/>
      <c r="K441" s="148">
        <f>ROUND(P441*H441,2)</f>
        <v>0</v>
      </c>
      <c r="L441" s="149"/>
      <c r="M441" s="30"/>
      <c r="N441" s="150" t="s">
        <v>1</v>
      </c>
      <c r="O441" s="151" t="s">
        <v>43</v>
      </c>
      <c r="P441" s="152">
        <f>I441+J441</f>
        <v>0</v>
      </c>
      <c r="Q441" s="152">
        <f>ROUND(I441*H441,2)</f>
        <v>0</v>
      </c>
      <c r="R441" s="152">
        <f>ROUND(J441*H441,2)</f>
        <v>0</v>
      </c>
      <c r="T441" s="153">
        <f>S441*H441</f>
        <v>0</v>
      </c>
      <c r="U441" s="153">
        <v>1.248E-2</v>
      </c>
      <c r="V441" s="153">
        <f>U441*H441</f>
        <v>0.32447999999999999</v>
      </c>
      <c r="W441" s="153">
        <v>0</v>
      </c>
      <c r="X441" s="154">
        <f>W441*H441</f>
        <v>0</v>
      </c>
      <c r="AR441" s="155" t="s">
        <v>158</v>
      </c>
      <c r="AT441" s="155" t="s">
        <v>220</v>
      </c>
      <c r="AU441" s="155" t="s">
        <v>93</v>
      </c>
      <c r="AY441" s="15" t="s">
        <v>219</v>
      </c>
      <c r="BE441" s="156">
        <f>IF(O441="základní",K441,0)</f>
        <v>0</v>
      </c>
      <c r="BF441" s="156">
        <f>IF(O441="snížená",K441,0)</f>
        <v>0</v>
      </c>
      <c r="BG441" s="156">
        <f>IF(O441="zákl. přenesená",K441,0)</f>
        <v>0</v>
      </c>
      <c r="BH441" s="156">
        <f>IF(O441="sníž. přenesená",K441,0)</f>
        <v>0</v>
      </c>
      <c r="BI441" s="156">
        <f>IF(O441="nulová",K441,0)</f>
        <v>0</v>
      </c>
      <c r="BJ441" s="15" t="s">
        <v>87</v>
      </c>
      <c r="BK441" s="156">
        <f>ROUND(P441*H441,2)</f>
        <v>0</v>
      </c>
      <c r="BL441" s="15" t="s">
        <v>158</v>
      </c>
      <c r="BM441" s="155" t="s">
        <v>833</v>
      </c>
    </row>
    <row r="442" spans="2:65" s="1" customFormat="1" ht="11.25">
      <c r="B442" s="30"/>
      <c r="D442" s="157" t="s">
        <v>226</v>
      </c>
      <c r="F442" s="158" t="s">
        <v>832</v>
      </c>
      <c r="I442" s="159"/>
      <c r="J442" s="159"/>
      <c r="M442" s="30"/>
      <c r="N442" s="160"/>
      <c r="X442" s="54"/>
      <c r="AT442" s="15" t="s">
        <v>226</v>
      </c>
      <c r="AU442" s="15" t="s">
        <v>93</v>
      </c>
    </row>
    <row r="443" spans="2:65" s="12" customFormat="1" ht="11.25">
      <c r="B443" s="161"/>
      <c r="D443" s="157" t="s">
        <v>303</v>
      </c>
      <c r="E443" s="162" t="s">
        <v>1</v>
      </c>
      <c r="F443" s="163" t="s">
        <v>485</v>
      </c>
      <c r="H443" s="164">
        <v>26</v>
      </c>
      <c r="I443" s="165"/>
      <c r="J443" s="165"/>
      <c r="M443" s="161"/>
      <c r="N443" s="166"/>
      <c r="X443" s="167"/>
      <c r="AT443" s="162" t="s">
        <v>303</v>
      </c>
      <c r="AU443" s="162" t="s">
        <v>93</v>
      </c>
      <c r="AV443" s="12" t="s">
        <v>93</v>
      </c>
      <c r="AW443" s="12" t="s">
        <v>5</v>
      </c>
      <c r="AX443" s="12" t="s">
        <v>87</v>
      </c>
      <c r="AY443" s="162" t="s">
        <v>219</v>
      </c>
    </row>
    <row r="444" spans="2:65" s="1" customFormat="1" ht="24.2" customHeight="1">
      <c r="B444" s="30"/>
      <c r="C444" s="178" t="s">
        <v>834</v>
      </c>
      <c r="D444" s="178" t="s">
        <v>460</v>
      </c>
      <c r="E444" s="179" t="s">
        <v>835</v>
      </c>
      <c r="F444" s="180" t="s">
        <v>836</v>
      </c>
      <c r="G444" s="181" t="s">
        <v>467</v>
      </c>
      <c r="H444" s="182">
        <v>26</v>
      </c>
      <c r="I444" s="183"/>
      <c r="J444" s="184"/>
      <c r="K444" s="185">
        <f>ROUND(P444*H444,2)</f>
        <v>0</v>
      </c>
      <c r="L444" s="184"/>
      <c r="M444" s="186"/>
      <c r="N444" s="187" t="s">
        <v>1</v>
      </c>
      <c r="O444" s="151" t="s">
        <v>43</v>
      </c>
      <c r="P444" s="152">
        <f>I444+J444</f>
        <v>0</v>
      </c>
      <c r="Q444" s="152">
        <f>ROUND(I444*H444,2)</f>
        <v>0</v>
      </c>
      <c r="R444" s="152">
        <f>ROUND(J444*H444,2)</f>
        <v>0</v>
      </c>
      <c r="T444" s="153">
        <f>S444*H444</f>
        <v>0</v>
      </c>
      <c r="U444" s="153">
        <v>0.56999999999999995</v>
      </c>
      <c r="V444" s="153">
        <f>U444*H444</f>
        <v>14.819999999999999</v>
      </c>
      <c r="W444" s="153">
        <v>0</v>
      </c>
      <c r="X444" s="154">
        <f>W444*H444</f>
        <v>0</v>
      </c>
      <c r="AR444" s="155" t="s">
        <v>254</v>
      </c>
      <c r="AT444" s="155" t="s">
        <v>460</v>
      </c>
      <c r="AU444" s="155" t="s">
        <v>93</v>
      </c>
      <c r="AY444" s="15" t="s">
        <v>219</v>
      </c>
      <c r="BE444" s="156">
        <f>IF(O444="základní",K444,0)</f>
        <v>0</v>
      </c>
      <c r="BF444" s="156">
        <f>IF(O444="snížená",K444,0)</f>
        <v>0</v>
      </c>
      <c r="BG444" s="156">
        <f>IF(O444="zákl. přenesená",K444,0)</f>
        <v>0</v>
      </c>
      <c r="BH444" s="156">
        <f>IF(O444="sníž. přenesená",K444,0)</f>
        <v>0</v>
      </c>
      <c r="BI444" s="156">
        <f>IF(O444="nulová",K444,0)</f>
        <v>0</v>
      </c>
      <c r="BJ444" s="15" t="s">
        <v>87</v>
      </c>
      <c r="BK444" s="156">
        <f>ROUND(P444*H444,2)</f>
        <v>0</v>
      </c>
      <c r="BL444" s="15" t="s">
        <v>158</v>
      </c>
      <c r="BM444" s="155" t="s">
        <v>837</v>
      </c>
    </row>
    <row r="445" spans="2:65" s="1" customFormat="1" ht="19.5">
      <c r="B445" s="30"/>
      <c r="D445" s="157" t="s">
        <v>226</v>
      </c>
      <c r="F445" s="158" t="s">
        <v>836</v>
      </c>
      <c r="I445" s="159"/>
      <c r="J445" s="159"/>
      <c r="M445" s="30"/>
      <c r="N445" s="160"/>
      <c r="X445" s="54"/>
      <c r="AT445" s="15" t="s">
        <v>226</v>
      </c>
      <c r="AU445" s="15" t="s">
        <v>93</v>
      </c>
    </row>
    <row r="446" spans="2:65" s="12" customFormat="1" ht="11.25">
      <c r="B446" s="161"/>
      <c r="D446" s="157" t="s">
        <v>303</v>
      </c>
      <c r="E446" s="162" t="s">
        <v>1</v>
      </c>
      <c r="F446" s="163" t="s">
        <v>485</v>
      </c>
      <c r="H446" s="164">
        <v>26</v>
      </c>
      <c r="I446" s="165"/>
      <c r="J446" s="165"/>
      <c r="M446" s="161"/>
      <c r="N446" s="166"/>
      <c r="X446" s="167"/>
      <c r="AT446" s="162" t="s">
        <v>303</v>
      </c>
      <c r="AU446" s="162" t="s">
        <v>93</v>
      </c>
      <c r="AV446" s="12" t="s">
        <v>93</v>
      </c>
      <c r="AW446" s="12" t="s">
        <v>5</v>
      </c>
      <c r="AX446" s="12" t="s">
        <v>87</v>
      </c>
      <c r="AY446" s="162" t="s">
        <v>219</v>
      </c>
    </row>
    <row r="447" spans="2:65" s="1" customFormat="1" ht="24.2" customHeight="1">
      <c r="B447" s="30"/>
      <c r="C447" s="142" t="s">
        <v>838</v>
      </c>
      <c r="D447" s="142" t="s">
        <v>220</v>
      </c>
      <c r="E447" s="143" t="s">
        <v>839</v>
      </c>
      <c r="F447" s="144" t="s">
        <v>840</v>
      </c>
      <c r="G447" s="145" t="s">
        <v>467</v>
      </c>
      <c r="H447" s="146">
        <v>27</v>
      </c>
      <c r="I447" s="147"/>
      <c r="J447" s="147"/>
      <c r="K447" s="148">
        <f>ROUND(P447*H447,2)</f>
        <v>0</v>
      </c>
      <c r="L447" s="149"/>
      <c r="M447" s="30"/>
      <c r="N447" s="150" t="s">
        <v>1</v>
      </c>
      <c r="O447" s="151" t="s">
        <v>43</v>
      </c>
      <c r="P447" s="152">
        <f>I447+J447</f>
        <v>0</v>
      </c>
      <c r="Q447" s="152">
        <f>ROUND(I447*H447,2)</f>
        <v>0</v>
      </c>
      <c r="R447" s="152">
        <f>ROUND(J447*H447,2)</f>
        <v>0</v>
      </c>
      <c r="T447" s="153">
        <f>S447*H447</f>
        <v>0</v>
      </c>
      <c r="U447" s="153">
        <v>2.8539999999999999E-2</v>
      </c>
      <c r="V447" s="153">
        <f>U447*H447</f>
        <v>0.77057999999999993</v>
      </c>
      <c r="W447" s="153">
        <v>0</v>
      </c>
      <c r="X447" s="154">
        <f>W447*H447</f>
        <v>0</v>
      </c>
      <c r="AR447" s="155" t="s">
        <v>158</v>
      </c>
      <c r="AT447" s="155" t="s">
        <v>220</v>
      </c>
      <c r="AU447" s="155" t="s">
        <v>93</v>
      </c>
      <c r="AY447" s="15" t="s">
        <v>219</v>
      </c>
      <c r="BE447" s="156">
        <f>IF(O447="základní",K447,0)</f>
        <v>0</v>
      </c>
      <c r="BF447" s="156">
        <f>IF(O447="snížená",K447,0)</f>
        <v>0</v>
      </c>
      <c r="BG447" s="156">
        <f>IF(O447="zákl. přenesená",K447,0)</f>
        <v>0</v>
      </c>
      <c r="BH447" s="156">
        <f>IF(O447="sníž. přenesená",K447,0)</f>
        <v>0</v>
      </c>
      <c r="BI447" s="156">
        <f>IF(O447="nulová",K447,0)</f>
        <v>0</v>
      </c>
      <c r="BJ447" s="15" t="s">
        <v>87</v>
      </c>
      <c r="BK447" s="156">
        <f>ROUND(P447*H447,2)</f>
        <v>0</v>
      </c>
      <c r="BL447" s="15" t="s">
        <v>158</v>
      </c>
      <c r="BM447" s="155" t="s">
        <v>841</v>
      </c>
    </row>
    <row r="448" spans="2:65" s="1" customFormat="1" ht="19.5">
      <c r="B448" s="30"/>
      <c r="D448" s="157" t="s">
        <v>226</v>
      </c>
      <c r="F448" s="158" t="s">
        <v>840</v>
      </c>
      <c r="I448" s="159"/>
      <c r="J448" s="159"/>
      <c r="M448" s="30"/>
      <c r="N448" s="160"/>
      <c r="X448" s="54"/>
      <c r="AT448" s="15" t="s">
        <v>226</v>
      </c>
      <c r="AU448" s="15" t="s">
        <v>93</v>
      </c>
    </row>
    <row r="449" spans="2:65" s="12" customFormat="1" ht="11.25">
      <c r="B449" s="161"/>
      <c r="D449" s="157" t="s">
        <v>303</v>
      </c>
      <c r="E449" s="162" t="s">
        <v>1</v>
      </c>
      <c r="F449" s="163" t="s">
        <v>491</v>
      </c>
      <c r="H449" s="164">
        <v>27</v>
      </c>
      <c r="I449" s="165"/>
      <c r="J449" s="165"/>
      <c r="M449" s="161"/>
      <c r="N449" s="166"/>
      <c r="X449" s="167"/>
      <c r="AT449" s="162" t="s">
        <v>303</v>
      </c>
      <c r="AU449" s="162" t="s">
        <v>93</v>
      </c>
      <c r="AV449" s="12" t="s">
        <v>93</v>
      </c>
      <c r="AW449" s="12" t="s">
        <v>5</v>
      </c>
      <c r="AX449" s="12" t="s">
        <v>87</v>
      </c>
      <c r="AY449" s="162" t="s">
        <v>219</v>
      </c>
    </row>
    <row r="450" spans="2:65" s="1" customFormat="1" ht="21.75" customHeight="1">
      <c r="B450" s="30"/>
      <c r="C450" s="178" t="s">
        <v>842</v>
      </c>
      <c r="D450" s="178" t="s">
        <v>460</v>
      </c>
      <c r="E450" s="179" t="s">
        <v>843</v>
      </c>
      <c r="F450" s="180" t="s">
        <v>844</v>
      </c>
      <c r="G450" s="181" t="s">
        <v>467</v>
      </c>
      <c r="H450" s="182">
        <v>26</v>
      </c>
      <c r="I450" s="183"/>
      <c r="J450" s="184"/>
      <c r="K450" s="185">
        <f>ROUND(P450*H450,2)</f>
        <v>0</v>
      </c>
      <c r="L450" s="184"/>
      <c r="M450" s="186"/>
      <c r="N450" s="187" t="s">
        <v>1</v>
      </c>
      <c r="O450" s="151" t="s">
        <v>43</v>
      </c>
      <c r="P450" s="152">
        <f>I450+J450</f>
        <v>0</v>
      </c>
      <c r="Q450" s="152">
        <f>ROUND(I450*H450,2)</f>
        <v>0</v>
      </c>
      <c r="R450" s="152">
        <f>ROUND(J450*H450,2)</f>
        <v>0</v>
      </c>
      <c r="T450" s="153">
        <f>S450*H450</f>
        <v>0</v>
      </c>
      <c r="U450" s="153">
        <v>1.8169999999999999</v>
      </c>
      <c r="V450" s="153">
        <f>U450*H450</f>
        <v>47.241999999999997</v>
      </c>
      <c r="W450" s="153">
        <v>0</v>
      </c>
      <c r="X450" s="154">
        <f>W450*H450</f>
        <v>0</v>
      </c>
      <c r="AR450" s="155" t="s">
        <v>254</v>
      </c>
      <c r="AT450" s="155" t="s">
        <v>460</v>
      </c>
      <c r="AU450" s="155" t="s">
        <v>93</v>
      </c>
      <c r="AY450" s="15" t="s">
        <v>219</v>
      </c>
      <c r="BE450" s="156">
        <f>IF(O450="základní",K450,0)</f>
        <v>0</v>
      </c>
      <c r="BF450" s="156">
        <f>IF(O450="snížená",K450,0)</f>
        <v>0</v>
      </c>
      <c r="BG450" s="156">
        <f>IF(O450="zákl. přenesená",K450,0)</f>
        <v>0</v>
      </c>
      <c r="BH450" s="156">
        <f>IF(O450="sníž. přenesená",K450,0)</f>
        <v>0</v>
      </c>
      <c r="BI450" s="156">
        <f>IF(O450="nulová",K450,0)</f>
        <v>0</v>
      </c>
      <c r="BJ450" s="15" t="s">
        <v>87</v>
      </c>
      <c r="BK450" s="156">
        <f>ROUND(P450*H450,2)</f>
        <v>0</v>
      </c>
      <c r="BL450" s="15" t="s">
        <v>158</v>
      </c>
      <c r="BM450" s="155" t="s">
        <v>845</v>
      </c>
    </row>
    <row r="451" spans="2:65" s="1" customFormat="1" ht="11.25">
      <c r="B451" s="30"/>
      <c r="D451" s="157" t="s">
        <v>226</v>
      </c>
      <c r="F451" s="158" t="s">
        <v>846</v>
      </c>
      <c r="I451" s="159"/>
      <c r="J451" s="159"/>
      <c r="M451" s="30"/>
      <c r="N451" s="160"/>
      <c r="X451" s="54"/>
      <c r="AT451" s="15" t="s">
        <v>226</v>
      </c>
      <c r="AU451" s="15" t="s">
        <v>93</v>
      </c>
    </row>
    <row r="452" spans="2:65" s="12" customFormat="1" ht="11.25">
      <c r="B452" s="161"/>
      <c r="D452" s="157" t="s">
        <v>303</v>
      </c>
      <c r="E452" s="162" t="s">
        <v>1</v>
      </c>
      <c r="F452" s="163" t="s">
        <v>485</v>
      </c>
      <c r="H452" s="164">
        <v>26</v>
      </c>
      <c r="I452" s="165"/>
      <c r="J452" s="165"/>
      <c r="M452" s="161"/>
      <c r="N452" s="166"/>
      <c r="X452" s="167"/>
      <c r="AT452" s="162" t="s">
        <v>303</v>
      </c>
      <c r="AU452" s="162" t="s">
        <v>93</v>
      </c>
      <c r="AV452" s="12" t="s">
        <v>93</v>
      </c>
      <c r="AW452" s="12" t="s">
        <v>5</v>
      </c>
      <c r="AX452" s="12" t="s">
        <v>87</v>
      </c>
      <c r="AY452" s="162" t="s">
        <v>219</v>
      </c>
    </row>
    <row r="453" spans="2:65" s="1" customFormat="1" ht="24.2" customHeight="1">
      <c r="B453" s="30"/>
      <c r="C453" s="178" t="s">
        <v>847</v>
      </c>
      <c r="D453" s="178" t="s">
        <v>460</v>
      </c>
      <c r="E453" s="179" t="s">
        <v>848</v>
      </c>
      <c r="F453" s="180" t="s">
        <v>849</v>
      </c>
      <c r="G453" s="181" t="s">
        <v>467</v>
      </c>
      <c r="H453" s="182">
        <v>1</v>
      </c>
      <c r="I453" s="183"/>
      <c r="J453" s="184"/>
      <c r="K453" s="185">
        <f>ROUND(P453*H453,2)</f>
        <v>0</v>
      </c>
      <c r="L453" s="184"/>
      <c r="M453" s="186"/>
      <c r="N453" s="187" t="s">
        <v>1</v>
      </c>
      <c r="O453" s="151" t="s">
        <v>43</v>
      </c>
      <c r="P453" s="152">
        <f>I453+J453</f>
        <v>0</v>
      </c>
      <c r="Q453" s="152">
        <f>ROUND(I453*H453,2)</f>
        <v>0</v>
      </c>
      <c r="R453" s="152">
        <f>ROUND(J453*H453,2)</f>
        <v>0</v>
      </c>
      <c r="T453" s="153">
        <f>S453*H453</f>
        <v>0</v>
      </c>
      <c r="U453" s="153">
        <v>1.8169999999999999</v>
      </c>
      <c r="V453" s="153">
        <f>U453*H453</f>
        <v>1.8169999999999999</v>
      </c>
      <c r="W453" s="153">
        <v>0</v>
      </c>
      <c r="X453" s="154">
        <f>W453*H453</f>
        <v>0</v>
      </c>
      <c r="AR453" s="155" t="s">
        <v>254</v>
      </c>
      <c r="AT453" s="155" t="s">
        <v>460</v>
      </c>
      <c r="AU453" s="155" t="s">
        <v>93</v>
      </c>
      <c r="AY453" s="15" t="s">
        <v>219</v>
      </c>
      <c r="BE453" s="156">
        <f>IF(O453="základní",K453,0)</f>
        <v>0</v>
      </c>
      <c r="BF453" s="156">
        <f>IF(O453="snížená",K453,0)</f>
        <v>0</v>
      </c>
      <c r="BG453" s="156">
        <f>IF(O453="zákl. přenesená",K453,0)</f>
        <v>0</v>
      </c>
      <c r="BH453" s="156">
        <f>IF(O453="sníž. přenesená",K453,0)</f>
        <v>0</v>
      </c>
      <c r="BI453" s="156">
        <f>IF(O453="nulová",K453,0)</f>
        <v>0</v>
      </c>
      <c r="BJ453" s="15" t="s">
        <v>87</v>
      </c>
      <c r="BK453" s="156">
        <f>ROUND(P453*H453,2)</f>
        <v>0</v>
      </c>
      <c r="BL453" s="15" t="s">
        <v>158</v>
      </c>
      <c r="BM453" s="155" t="s">
        <v>850</v>
      </c>
    </row>
    <row r="454" spans="2:65" s="1" customFormat="1" ht="11.25">
      <c r="B454" s="30"/>
      <c r="D454" s="157" t="s">
        <v>226</v>
      </c>
      <c r="F454" s="158" t="s">
        <v>846</v>
      </c>
      <c r="I454" s="159"/>
      <c r="J454" s="159"/>
      <c r="M454" s="30"/>
      <c r="N454" s="160"/>
      <c r="X454" s="54"/>
      <c r="AT454" s="15" t="s">
        <v>226</v>
      </c>
      <c r="AU454" s="15" t="s">
        <v>93</v>
      </c>
    </row>
    <row r="455" spans="2:65" s="12" customFormat="1" ht="11.25">
      <c r="B455" s="161"/>
      <c r="D455" s="157" t="s">
        <v>303</v>
      </c>
      <c r="E455" s="162" t="s">
        <v>1</v>
      </c>
      <c r="F455" s="163" t="s">
        <v>87</v>
      </c>
      <c r="H455" s="164">
        <v>1</v>
      </c>
      <c r="I455" s="165"/>
      <c r="J455" s="165"/>
      <c r="M455" s="161"/>
      <c r="N455" s="166"/>
      <c r="X455" s="167"/>
      <c r="AT455" s="162" t="s">
        <v>303</v>
      </c>
      <c r="AU455" s="162" t="s">
        <v>93</v>
      </c>
      <c r="AV455" s="12" t="s">
        <v>93</v>
      </c>
      <c r="AW455" s="12" t="s">
        <v>5</v>
      </c>
      <c r="AX455" s="12" t="s">
        <v>87</v>
      </c>
      <c r="AY455" s="162" t="s">
        <v>219</v>
      </c>
    </row>
    <row r="456" spans="2:65" s="1" customFormat="1" ht="24.2" customHeight="1">
      <c r="B456" s="30"/>
      <c r="C456" s="142" t="s">
        <v>851</v>
      </c>
      <c r="D456" s="142" t="s">
        <v>220</v>
      </c>
      <c r="E456" s="143" t="s">
        <v>852</v>
      </c>
      <c r="F456" s="144" t="s">
        <v>853</v>
      </c>
      <c r="G456" s="145" t="s">
        <v>467</v>
      </c>
      <c r="H456" s="146">
        <v>28</v>
      </c>
      <c r="I456" s="147"/>
      <c r="J456" s="147"/>
      <c r="K456" s="148">
        <f>ROUND(P456*H456,2)</f>
        <v>0</v>
      </c>
      <c r="L456" s="149"/>
      <c r="M456" s="30"/>
      <c r="N456" s="150" t="s">
        <v>1</v>
      </c>
      <c r="O456" s="151" t="s">
        <v>43</v>
      </c>
      <c r="P456" s="152">
        <f>I456+J456</f>
        <v>0</v>
      </c>
      <c r="Q456" s="152">
        <f>ROUND(I456*H456,2)</f>
        <v>0</v>
      </c>
      <c r="R456" s="152">
        <f>ROUND(J456*H456,2)</f>
        <v>0</v>
      </c>
      <c r="T456" s="153">
        <f>S456*H456</f>
        <v>0</v>
      </c>
      <c r="U456" s="153">
        <v>0.09</v>
      </c>
      <c r="V456" s="153">
        <f>U456*H456</f>
        <v>2.52</v>
      </c>
      <c r="W456" s="153">
        <v>0</v>
      </c>
      <c r="X456" s="154">
        <f>W456*H456</f>
        <v>0</v>
      </c>
      <c r="AR456" s="155" t="s">
        <v>158</v>
      </c>
      <c r="AT456" s="155" t="s">
        <v>220</v>
      </c>
      <c r="AU456" s="155" t="s">
        <v>93</v>
      </c>
      <c r="AY456" s="15" t="s">
        <v>219</v>
      </c>
      <c r="BE456" s="156">
        <f>IF(O456="základní",K456,0)</f>
        <v>0</v>
      </c>
      <c r="BF456" s="156">
        <f>IF(O456="snížená",K456,0)</f>
        <v>0</v>
      </c>
      <c r="BG456" s="156">
        <f>IF(O456="zákl. přenesená",K456,0)</f>
        <v>0</v>
      </c>
      <c r="BH456" s="156">
        <f>IF(O456="sníž. přenesená",K456,0)</f>
        <v>0</v>
      </c>
      <c r="BI456" s="156">
        <f>IF(O456="nulová",K456,0)</f>
        <v>0</v>
      </c>
      <c r="BJ456" s="15" t="s">
        <v>87</v>
      </c>
      <c r="BK456" s="156">
        <f>ROUND(P456*H456,2)</f>
        <v>0</v>
      </c>
      <c r="BL456" s="15" t="s">
        <v>158</v>
      </c>
      <c r="BM456" s="155" t="s">
        <v>854</v>
      </c>
    </row>
    <row r="457" spans="2:65" s="1" customFormat="1" ht="19.5">
      <c r="B457" s="30"/>
      <c r="D457" s="157" t="s">
        <v>226</v>
      </c>
      <c r="F457" s="158" t="s">
        <v>855</v>
      </c>
      <c r="I457" s="159"/>
      <c r="J457" s="159"/>
      <c r="M457" s="30"/>
      <c r="N457" s="160"/>
      <c r="X457" s="54"/>
      <c r="AT457" s="15" t="s">
        <v>226</v>
      </c>
      <c r="AU457" s="15" t="s">
        <v>93</v>
      </c>
    </row>
    <row r="458" spans="2:65" s="12" customFormat="1" ht="11.25">
      <c r="B458" s="161"/>
      <c r="D458" s="157" t="s">
        <v>303</v>
      </c>
      <c r="E458" s="162" t="s">
        <v>1</v>
      </c>
      <c r="F458" s="163" t="s">
        <v>856</v>
      </c>
      <c r="H458" s="164">
        <v>28</v>
      </c>
      <c r="I458" s="165"/>
      <c r="J458" s="165"/>
      <c r="M458" s="161"/>
      <c r="N458" s="166"/>
      <c r="X458" s="167"/>
      <c r="AT458" s="162" t="s">
        <v>303</v>
      </c>
      <c r="AU458" s="162" t="s">
        <v>93</v>
      </c>
      <c r="AV458" s="12" t="s">
        <v>93</v>
      </c>
      <c r="AW458" s="12" t="s">
        <v>5</v>
      </c>
      <c r="AX458" s="12" t="s">
        <v>87</v>
      </c>
      <c r="AY458" s="162" t="s">
        <v>219</v>
      </c>
    </row>
    <row r="459" spans="2:65" s="1" customFormat="1" ht="24.2" customHeight="1">
      <c r="B459" s="30"/>
      <c r="C459" s="178" t="s">
        <v>857</v>
      </c>
      <c r="D459" s="178" t="s">
        <v>460</v>
      </c>
      <c r="E459" s="179" t="s">
        <v>858</v>
      </c>
      <c r="F459" s="180" t="s">
        <v>859</v>
      </c>
      <c r="G459" s="181" t="s">
        <v>467</v>
      </c>
      <c r="H459" s="182">
        <v>28</v>
      </c>
      <c r="I459" s="183"/>
      <c r="J459" s="184"/>
      <c r="K459" s="185">
        <f>ROUND(P459*H459,2)</f>
        <v>0</v>
      </c>
      <c r="L459" s="184"/>
      <c r="M459" s="186"/>
      <c r="N459" s="187" t="s">
        <v>1</v>
      </c>
      <c r="O459" s="151" t="s">
        <v>43</v>
      </c>
      <c r="P459" s="152">
        <f>I459+J459</f>
        <v>0</v>
      </c>
      <c r="Q459" s="152">
        <f>ROUND(I459*H459,2)</f>
        <v>0</v>
      </c>
      <c r="R459" s="152">
        <f>ROUND(J459*H459,2)</f>
        <v>0</v>
      </c>
      <c r="T459" s="153">
        <f>S459*H459</f>
        <v>0</v>
      </c>
      <c r="U459" s="153">
        <v>5.4600000000000003E-2</v>
      </c>
      <c r="V459" s="153">
        <f>U459*H459</f>
        <v>1.5288000000000002</v>
      </c>
      <c r="W459" s="153">
        <v>0</v>
      </c>
      <c r="X459" s="154">
        <f>W459*H459</f>
        <v>0</v>
      </c>
      <c r="AR459" s="155" t="s">
        <v>254</v>
      </c>
      <c r="AT459" s="155" t="s">
        <v>460</v>
      </c>
      <c r="AU459" s="155" t="s">
        <v>93</v>
      </c>
      <c r="AY459" s="15" t="s">
        <v>219</v>
      </c>
      <c r="BE459" s="156">
        <f>IF(O459="základní",K459,0)</f>
        <v>0</v>
      </c>
      <c r="BF459" s="156">
        <f>IF(O459="snížená",K459,0)</f>
        <v>0</v>
      </c>
      <c r="BG459" s="156">
        <f>IF(O459="zákl. přenesená",K459,0)</f>
        <v>0</v>
      </c>
      <c r="BH459" s="156">
        <f>IF(O459="sníž. přenesená",K459,0)</f>
        <v>0</v>
      </c>
      <c r="BI459" s="156">
        <f>IF(O459="nulová",K459,0)</f>
        <v>0</v>
      </c>
      <c r="BJ459" s="15" t="s">
        <v>87</v>
      </c>
      <c r="BK459" s="156">
        <f>ROUND(P459*H459,2)</f>
        <v>0</v>
      </c>
      <c r="BL459" s="15" t="s">
        <v>158</v>
      </c>
      <c r="BM459" s="155" t="s">
        <v>860</v>
      </c>
    </row>
    <row r="460" spans="2:65" s="1" customFormat="1" ht="19.5">
      <c r="B460" s="30"/>
      <c r="D460" s="157" t="s">
        <v>226</v>
      </c>
      <c r="F460" s="158" t="s">
        <v>859</v>
      </c>
      <c r="I460" s="159"/>
      <c r="J460" s="159"/>
      <c r="M460" s="30"/>
      <c r="N460" s="160"/>
      <c r="X460" s="54"/>
      <c r="AT460" s="15" t="s">
        <v>226</v>
      </c>
      <c r="AU460" s="15" t="s">
        <v>93</v>
      </c>
    </row>
    <row r="461" spans="2:65" s="12" customFormat="1" ht="11.25">
      <c r="B461" s="161"/>
      <c r="D461" s="157" t="s">
        <v>303</v>
      </c>
      <c r="E461" s="162" t="s">
        <v>1</v>
      </c>
      <c r="F461" s="163" t="s">
        <v>856</v>
      </c>
      <c r="H461" s="164">
        <v>28</v>
      </c>
      <c r="I461" s="165"/>
      <c r="J461" s="165"/>
      <c r="M461" s="161"/>
      <c r="N461" s="166"/>
      <c r="X461" s="167"/>
      <c r="AT461" s="162" t="s">
        <v>303</v>
      </c>
      <c r="AU461" s="162" t="s">
        <v>93</v>
      </c>
      <c r="AV461" s="12" t="s">
        <v>93</v>
      </c>
      <c r="AW461" s="12" t="s">
        <v>5</v>
      </c>
      <c r="AX461" s="12" t="s">
        <v>87</v>
      </c>
      <c r="AY461" s="162" t="s">
        <v>219</v>
      </c>
    </row>
    <row r="462" spans="2:65" s="1" customFormat="1" ht="24.2" customHeight="1">
      <c r="B462" s="30"/>
      <c r="C462" s="142" t="s">
        <v>861</v>
      </c>
      <c r="D462" s="142" t="s">
        <v>220</v>
      </c>
      <c r="E462" s="143" t="s">
        <v>862</v>
      </c>
      <c r="F462" s="144" t="s">
        <v>863</v>
      </c>
      <c r="G462" s="145" t="s">
        <v>467</v>
      </c>
      <c r="H462" s="146">
        <v>28</v>
      </c>
      <c r="I462" s="147"/>
      <c r="J462" s="147"/>
      <c r="K462" s="148">
        <f>ROUND(P462*H462,2)</f>
        <v>0</v>
      </c>
      <c r="L462" s="149"/>
      <c r="M462" s="30"/>
      <c r="N462" s="150" t="s">
        <v>1</v>
      </c>
      <c r="O462" s="151" t="s">
        <v>43</v>
      </c>
      <c r="P462" s="152">
        <f>I462+J462</f>
        <v>0</v>
      </c>
      <c r="Q462" s="152">
        <f>ROUND(I462*H462,2)</f>
        <v>0</v>
      </c>
      <c r="R462" s="152">
        <f>ROUND(J462*H462,2)</f>
        <v>0</v>
      </c>
      <c r="T462" s="153">
        <f>S462*H462</f>
        <v>0</v>
      </c>
      <c r="U462" s="153">
        <v>0.42080000000000001</v>
      </c>
      <c r="V462" s="153">
        <f>U462*H462</f>
        <v>11.782400000000001</v>
      </c>
      <c r="W462" s="153">
        <v>0</v>
      </c>
      <c r="X462" s="154">
        <f>W462*H462</f>
        <v>0</v>
      </c>
      <c r="AR462" s="155" t="s">
        <v>158</v>
      </c>
      <c r="AT462" s="155" t="s">
        <v>220</v>
      </c>
      <c r="AU462" s="155" t="s">
        <v>93</v>
      </c>
      <c r="AY462" s="15" t="s">
        <v>219</v>
      </c>
      <c r="BE462" s="156">
        <f>IF(O462="základní",K462,0)</f>
        <v>0</v>
      </c>
      <c r="BF462" s="156">
        <f>IF(O462="snížená",K462,0)</f>
        <v>0</v>
      </c>
      <c r="BG462" s="156">
        <f>IF(O462="zákl. přenesená",K462,0)</f>
        <v>0</v>
      </c>
      <c r="BH462" s="156">
        <f>IF(O462="sníž. přenesená",K462,0)</f>
        <v>0</v>
      </c>
      <c r="BI462" s="156">
        <f>IF(O462="nulová",K462,0)</f>
        <v>0</v>
      </c>
      <c r="BJ462" s="15" t="s">
        <v>87</v>
      </c>
      <c r="BK462" s="156">
        <f>ROUND(P462*H462,2)</f>
        <v>0</v>
      </c>
      <c r="BL462" s="15" t="s">
        <v>158</v>
      </c>
      <c r="BM462" s="155" t="s">
        <v>864</v>
      </c>
    </row>
    <row r="463" spans="2:65" s="1" customFormat="1" ht="19.5">
      <c r="B463" s="30"/>
      <c r="D463" s="157" t="s">
        <v>226</v>
      </c>
      <c r="F463" s="158" t="s">
        <v>865</v>
      </c>
      <c r="I463" s="159"/>
      <c r="J463" s="159"/>
      <c r="M463" s="30"/>
      <c r="N463" s="160"/>
      <c r="X463" s="54"/>
      <c r="AT463" s="15" t="s">
        <v>226</v>
      </c>
      <c r="AU463" s="15" t="s">
        <v>93</v>
      </c>
    </row>
    <row r="464" spans="2:65" s="12" customFormat="1" ht="11.25">
      <c r="B464" s="161"/>
      <c r="D464" s="157" t="s">
        <v>303</v>
      </c>
      <c r="E464" s="162" t="s">
        <v>1</v>
      </c>
      <c r="F464" s="163" t="s">
        <v>856</v>
      </c>
      <c r="H464" s="164">
        <v>28</v>
      </c>
      <c r="I464" s="165"/>
      <c r="J464" s="165"/>
      <c r="M464" s="161"/>
      <c r="N464" s="166"/>
      <c r="X464" s="167"/>
      <c r="AT464" s="162" t="s">
        <v>303</v>
      </c>
      <c r="AU464" s="162" t="s">
        <v>93</v>
      </c>
      <c r="AV464" s="12" t="s">
        <v>93</v>
      </c>
      <c r="AW464" s="12" t="s">
        <v>5</v>
      </c>
      <c r="AX464" s="12" t="s">
        <v>87</v>
      </c>
      <c r="AY464" s="162" t="s">
        <v>219</v>
      </c>
    </row>
    <row r="465" spans="2:65" s="1" customFormat="1" ht="24.2" customHeight="1">
      <c r="B465" s="30"/>
      <c r="C465" s="142" t="s">
        <v>866</v>
      </c>
      <c r="D465" s="142" t="s">
        <v>220</v>
      </c>
      <c r="E465" s="143" t="s">
        <v>867</v>
      </c>
      <c r="F465" s="144" t="s">
        <v>868</v>
      </c>
      <c r="G465" s="145" t="s">
        <v>398</v>
      </c>
      <c r="H465" s="146">
        <v>4</v>
      </c>
      <c r="I465" s="147"/>
      <c r="J465" s="147"/>
      <c r="K465" s="148">
        <f>ROUND(P465*H465,2)</f>
        <v>0</v>
      </c>
      <c r="L465" s="149"/>
      <c r="M465" s="30"/>
      <c r="N465" s="150" t="s">
        <v>1</v>
      </c>
      <c r="O465" s="151" t="s">
        <v>43</v>
      </c>
      <c r="P465" s="152">
        <f>I465+J465</f>
        <v>0</v>
      </c>
      <c r="Q465" s="152">
        <f>ROUND(I465*H465,2)</f>
        <v>0</v>
      </c>
      <c r="R465" s="152">
        <f>ROUND(J465*H465,2)</f>
        <v>0</v>
      </c>
      <c r="T465" s="153">
        <f>S465*H465</f>
        <v>0</v>
      </c>
      <c r="U465" s="153">
        <v>0</v>
      </c>
      <c r="V465" s="153">
        <f>U465*H465</f>
        <v>0</v>
      </c>
      <c r="W465" s="153">
        <v>0</v>
      </c>
      <c r="X465" s="154">
        <f>W465*H465</f>
        <v>0</v>
      </c>
      <c r="AR465" s="155" t="s">
        <v>158</v>
      </c>
      <c r="AT465" s="155" t="s">
        <v>220</v>
      </c>
      <c r="AU465" s="155" t="s">
        <v>93</v>
      </c>
      <c r="AY465" s="15" t="s">
        <v>219</v>
      </c>
      <c r="BE465" s="156">
        <f>IF(O465="základní",K465,0)</f>
        <v>0</v>
      </c>
      <c r="BF465" s="156">
        <f>IF(O465="snížená",K465,0)</f>
        <v>0</v>
      </c>
      <c r="BG465" s="156">
        <f>IF(O465="zákl. přenesená",K465,0)</f>
        <v>0</v>
      </c>
      <c r="BH465" s="156">
        <f>IF(O465="sníž. přenesená",K465,0)</f>
        <v>0</v>
      </c>
      <c r="BI465" s="156">
        <f>IF(O465="nulová",K465,0)</f>
        <v>0</v>
      </c>
      <c r="BJ465" s="15" t="s">
        <v>87</v>
      </c>
      <c r="BK465" s="156">
        <f>ROUND(P465*H465,2)</f>
        <v>0</v>
      </c>
      <c r="BL465" s="15" t="s">
        <v>158</v>
      </c>
      <c r="BM465" s="155" t="s">
        <v>869</v>
      </c>
    </row>
    <row r="466" spans="2:65" s="1" customFormat="1" ht="19.5">
      <c r="B466" s="30"/>
      <c r="D466" s="157" t="s">
        <v>226</v>
      </c>
      <c r="F466" s="158" t="s">
        <v>870</v>
      </c>
      <c r="I466" s="159"/>
      <c r="J466" s="159"/>
      <c r="M466" s="30"/>
      <c r="N466" s="160"/>
      <c r="X466" s="54"/>
      <c r="AT466" s="15" t="s">
        <v>226</v>
      </c>
      <c r="AU466" s="15" t="s">
        <v>93</v>
      </c>
    </row>
    <row r="467" spans="2:65" s="12" customFormat="1" ht="11.25">
      <c r="B467" s="161"/>
      <c r="D467" s="157" t="s">
        <v>303</v>
      </c>
      <c r="E467" s="162" t="s">
        <v>1</v>
      </c>
      <c r="F467" s="163" t="s">
        <v>158</v>
      </c>
      <c r="H467" s="164">
        <v>4</v>
      </c>
      <c r="I467" s="165"/>
      <c r="J467" s="165"/>
      <c r="M467" s="161"/>
      <c r="N467" s="166"/>
      <c r="X467" s="167"/>
      <c r="AT467" s="162" t="s">
        <v>303</v>
      </c>
      <c r="AU467" s="162" t="s">
        <v>93</v>
      </c>
      <c r="AV467" s="12" t="s">
        <v>93</v>
      </c>
      <c r="AW467" s="12" t="s">
        <v>5</v>
      </c>
      <c r="AX467" s="12" t="s">
        <v>87</v>
      </c>
      <c r="AY467" s="162" t="s">
        <v>219</v>
      </c>
    </row>
    <row r="468" spans="2:65" s="1" customFormat="1" ht="21.75" customHeight="1">
      <c r="B468" s="30"/>
      <c r="C468" s="142" t="s">
        <v>871</v>
      </c>
      <c r="D468" s="142" t="s">
        <v>220</v>
      </c>
      <c r="E468" s="143" t="s">
        <v>872</v>
      </c>
      <c r="F468" s="144" t="s">
        <v>873</v>
      </c>
      <c r="G468" s="145" t="s">
        <v>370</v>
      </c>
      <c r="H468" s="146">
        <v>857.9</v>
      </c>
      <c r="I468" s="147"/>
      <c r="J468" s="147"/>
      <c r="K468" s="148">
        <f>ROUND(P468*H468,2)</f>
        <v>0</v>
      </c>
      <c r="L468" s="149"/>
      <c r="M468" s="30"/>
      <c r="N468" s="150" t="s">
        <v>1</v>
      </c>
      <c r="O468" s="151" t="s">
        <v>43</v>
      </c>
      <c r="P468" s="152">
        <f>I468+J468</f>
        <v>0</v>
      </c>
      <c r="Q468" s="152">
        <f>ROUND(I468*H468,2)</f>
        <v>0</v>
      </c>
      <c r="R468" s="152">
        <f>ROUND(J468*H468,2)</f>
        <v>0</v>
      </c>
      <c r="T468" s="153">
        <f>S468*H468</f>
        <v>0</v>
      </c>
      <c r="U468" s="153">
        <v>1.2999999999999999E-4</v>
      </c>
      <c r="V468" s="153">
        <f>U468*H468</f>
        <v>0.11152699999999999</v>
      </c>
      <c r="W468" s="153">
        <v>0</v>
      </c>
      <c r="X468" s="154">
        <f>W468*H468</f>
        <v>0</v>
      </c>
      <c r="AR468" s="155" t="s">
        <v>158</v>
      </c>
      <c r="AT468" s="155" t="s">
        <v>220</v>
      </c>
      <c r="AU468" s="155" t="s">
        <v>93</v>
      </c>
      <c r="AY468" s="15" t="s">
        <v>219</v>
      </c>
      <c r="BE468" s="156">
        <f>IF(O468="základní",K468,0)</f>
        <v>0</v>
      </c>
      <c r="BF468" s="156">
        <f>IF(O468="snížená",K468,0)</f>
        <v>0</v>
      </c>
      <c r="BG468" s="156">
        <f>IF(O468="zákl. přenesená",K468,0)</f>
        <v>0</v>
      </c>
      <c r="BH468" s="156">
        <f>IF(O468="sníž. přenesená",K468,0)</f>
        <v>0</v>
      </c>
      <c r="BI468" s="156">
        <f>IF(O468="nulová",K468,0)</f>
        <v>0</v>
      </c>
      <c r="BJ468" s="15" t="s">
        <v>87</v>
      </c>
      <c r="BK468" s="156">
        <f>ROUND(P468*H468,2)</f>
        <v>0</v>
      </c>
      <c r="BL468" s="15" t="s">
        <v>158</v>
      </c>
      <c r="BM468" s="155" t="s">
        <v>874</v>
      </c>
    </row>
    <row r="469" spans="2:65" s="1" customFormat="1" ht="11.25">
      <c r="B469" s="30"/>
      <c r="D469" s="157" t="s">
        <v>226</v>
      </c>
      <c r="F469" s="158" t="s">
        <v>875</v>
      </c>
      <c r="I469" s="159"/>
      <c r="J469" s="159"/>
      <c r="M469" s="30"/>
      <c r="N469" s="160"/>
      <c r="X469" s="54"/>
      <c r="AT469" s="15" t="s">
        <v>226</v>
      </c>
      <c r="AU469" s="15" t="s">
        <v>93</v>
      </c>
    </row>
    <row r="470" spans="2:65" s="12" customFormat="1" ht="11.25">
      <c r="B470" s="161"/>
      <c r="D470" s="157" t="s">
        <v>303</v>
      </c>
      <c r="E470" s="162" t="s">
        <v>1</v>
      </c>
      <c r="F470" s="163" t="s">
        <v>876</v>
      </c>
      <c r="H470" s="164">
        <v>857.9</v>
      </c>
      <c r="I470" s="165"/>
      <c r="J470" s="165"/>
      <c r="M470" s="161"/>
      <c r="N470" s="166"/>
      <c r="X470" s="167"/>
      <c r="AT470" s="162" t="s">
        <v>303</v>
      </c>
      <c r="AU470" s="162" t="s">
        <v>93</v>
      </c>
      <c r="AV470" s="12" t="s">
        <v>93</v>
      </c>
      <c r="AW470" s="12" t="s">
        <v>5</v>
      </c>
      <c r="AX470" s="12" t="s">
        <v>87</v>
      </c>
      <c r="AY470" s="162" t="s">
        <v>219</v>
      </c>
    </row>
    <row r="471" spans="2:65" s="11" customFormat="1" ht="22.9" customHeight="1">
      <c r="B471" s="129"/>
      <c r="D471" s="130" t="s">
        <v>79</v>
      </c>
      <c r="E471" s="140" t="s">
        <v>260</v>
      </c>
      <c r="F471" s="140" t="s">
        <v>877</v>
      </c>
      <c r="I471" s="132"/>
      <c r="J471" s="132"/>
      <c r="K471" s="141">
        <f>BK471</f>
        <v>0</v>
      </c>
      <c r="M471" s="129"/>
      <c r="N471" s="134"/>
      <c r="Q471" s="135">
        <f>Q472+SUM(Q473:Q487)</f>
        <v>0</v>
      </c>
      <c r="R471" s="135">
        <f>R472+SUM(R473:R487)</f>
        <v>0</v>
      </c>
      <c r="T471" s="136">
        <f>T472+SUM(T473:T487)</f>
        <v>0</v>
      </c>
      <c r="V471" s="136">
        <f>V472+SUM(V473:V487)</f>
        <v>0.69790200000000002</v>
      </c>
      <c r="X471" s="137">
        <f>X472+SUM(X473:X487)</f>
        <v>21.436</v>
      </c>
      <c r="AR471" s="130" t="s">
        <v>87</v>
      </c>
      <c r="AT471" s="138" t="s">
        <v>79</v>
      </c>
      <c r="AU471" s="138" t="s">
        <v>87</v>
      </c>
      <c r="AY471" s="130" t="s">
        <v>219</v>
      </c>
      <c r="BK471" s="139">
        <f>BK472+SUM(BK473:BK487)</f>
        <v>0</v>
      </c>
    </row>
    <row r="472" spans="2:65" s="1" customFormat="1" ht="24.2" customHeight="1">
      <c r="B472" s="30"/>
      <c r="C472" s="142" t="s">
        <v>390</v>
      </c>
      <c r="D472" s="142" t="s">
        <v>220</v>
      </c>
      <c r="E472" s="143" t="s">
        <v>878</v>
      </c>
      <c r="F472" s="144" t="s">
        <v>879</v>
      </c>
      <c r="G472" s="145" t="s">
        <v>370</v>
      </c>
      <c r="H472" s="146">
        <v>1702.2</v>
      </c>
      <c r="I472" s="147"/>
      <c r="J472" s="147"/>
      <c r="K472" s="148">
        <f>ROUND(P472*H472,2)</f>
        <v>0</v>
      </c>
      <c r="L472" s="149"/>
      <c r="M472" s="30"/>
      <c r="N472" s="150" t="s">
        <v>1</v>
      </c>
      <c r="O472" s="151" t="s">
        <v>43</v>
      </c>
      <c r="P472" s="152">
        <f>I472+J472</f>
        <v>0</v>
      </c>
      <c r="Q472" s="152">
        <f>ROUND(I472*H472,2)</f>
        <v>0</v>
      </c>
      <c r="R472" s="152">
        <f>ROUND(J472*H472,2)</f>
        <v>0</v>
      </c>
      <c r="T472" s="153">
        <f>S472*H472</f>
        <v>0</v>
      </c>
      <c r="U472" s="153">
        <v>4.0999999999999999E-4</v>
      </c>
      <c r="V472" s="153">
        <f>U472*H472</f>
        <v>0.69790200000000002</v>
      </c>
      <c r="W472" s="153">
        <v>0</v>
      </c>
      <c r="X472" s="154">
        <f>W472*H472</f>
        <v>0</v>
      </c>
      <c r="AR472" s="155" t="s">
        <v>158</v>
      </c>
      <c r="AT472" s="155" t="s">
        <v>220</v>
      </c>
      <c r="AU472" s="155" t="s">
        <v>93</v>
      </c>
      <c r="AY472" s="15" t="s">
        <v>219</v>
      </c>
      <c r="BE472" s="156">
        <f>IF(O472="základní",K472,0)</f>
        <v>0</v>
      </c>
      <c r="BF472" s="156">
        <f>IF(O472="snížená",K472,0)</f>
        <v>0</v>
      </c>
      <c r="BG472" s="156">
        <f>IF(O472="zákl. přenesená",K472,0)</f>
        <v>0</v>
      </c>
      <c r="BH472" s="156">
        <f>IF(O472="sníž. přenesená",K472,0)</f>
        <v>0</v>
      </c>
      <c r="BI472" s="156">
        <f>IF(O472="nulová",K472,0)</f>
        <v>0</v>
      </c>
      <c r="BJ472" s="15" t="s">
        <v>87</v>
      </c>
      <c r="BK472" s="156">
        <f>ROUND(P472*H472,2)</f>
        <v>0</v>
      </c>
      <c r="BL472" s="15" t="s">
        <v>158</v>
      </c>
      <c r="BM472" s="155" t="s">
        <v>880</v>
      </c>
    </row>
    <row r="473" spans="2:65" s="1" customFormat="1" ht="19.5">
      <c r="B473" s="30"/>
      <c r="D473" s="157" t="s">
        <v>226</v>
      </c>
      <c r="F473" s="158" t="s">
        <v>881</v>
      </c>
      <c r="I473" s="159"/>
      <c r="J473" s="159"/>
      <c r="M473" s="30"/>
      <c r="N473" s="160"/>
      <c r="X473" s="54"/>
      <c r="AT473" s="15" t="s">
        <v>226</v>
      </c>
      <c r="AU473" s="15" t="s">
        <v>93</v>
      </c>
    </row>
    <row r="474" spans="2:65" s="12" customFormat="1" ht="11.25">
      <c r="B474" s="161"/>
      <c r="D474" s="157" t="s">
        <v>303</v>
      </c>
      <c r="E474" s="162" t="s">
        <v>1</v>
      </c>
      <c r="F474" s="163" t="s">
        <v>882</v>
      </c>
      <c r="H474" s="164">
        <v>1702.2</v>
      </c>
      <c r="I474" s="165"/>
      <c r="J474" s="165"/>
      <c r="M474" s="161"/>
      <c r="N474" s="166"/>
      <c r="X474" s="167"/>
      <c r="AT474" s="162" t="s">
        <v>303</v>
      </c>
      <c r="AU474" s="162" t="s">
        <v>93</v>
      </c>
      <c r="AV474" s="12" t="s">
        <v>93</v>
      </c>
      <c r="AW474" s="12" t="s">
        <v>5</v>
      </c>
      <c r="AX474" s="12" t="s">
        <v>87</v>
      </c>
      <c r="AY474" s="162" t="s">
        <v>219</v>
      </c>
    </row>
    <row r="475" spans="2:65" s="1" customFormat="1" ht="24.2" customHeight="1">
      <c r="B475" s="30"/>
      <c r="C475" s="142" t="s">
        <v>883</v>
      </c>
      <c r="D475" s="142" t="s">
        <v>220</v>
      </c>
      <c r="E475" s="143" t="s">
        <v>884</v>
      </c>
      <c r="F475" s="144" t="s">
        <v>885</v>
      </c>
      <c r="G475" s="145" t="s">
        <v>370</v>
      </c>
      <c r="H475" s="146">
        <v>1702.2</v>
      </c>
      <c r="I475" s="147"/>
      <c r="J475" s="147"/>
      <c r="K475" s="148">
        <f>ROUND(P475*H475,2)</f>
        <v>0</v>
      </c>
      <c r="L475" s="149"/>
      <c r="M475" s="30"/>
      <c r="N475" s="150" t="s">
        <v>1</v>
      </c>
      <c r="O475" s="151" t="s">
        <v>43</v>
      </c>
      <c r="P475" s="152">
        <f>I475+J475</f>
        <v>0</v>
      </c>
      <c r="Q475" s="152">
        <f>ROUND(I475*H475,2)</f>
        <v>0</v>
      </c>
      <c r="R475" s="152">
        <f>ROUND(J475*H475,2)</f>
        <v>0</v>
      </c>
      <c r="T475" s="153">
        <f>S475*H475</f>
        <v>0</v>
      </c>
      <c r="U475" s="153">
        <v>0</v>
      </c>
      <c r="V475" s="153">
        <f>U475*H475</f>
        <v>0</v>
      </c>
      <c r="W475" s="153">
        <v>0</v>
      </c>
      <c r="X475" s="154">
        <f>W475*H475</f>
        <v>0</v>
      </c>
      <c r="AR475" s="155" t="s">
        <v>158</v>
      </c>
      <c r="AT475" s="155" t="s">
        <v>220</v>
      </c>
      <c r="AU475" s="155" t="s">
        <v>93</v>
      </c>
      <c r="AY475" s="15" t="s">
        <v>219</v>
      </c>
      <c r="BE475" s="156">
        <f>IF(O475="základní",K475,0)</f>
        <v>0</v>
      </c>
      <c r="BF475" s="156">
        <f>IF(O475="snížená",K475,0)</f>
        <v>0</v>
      </c>
      <c r="BG475" s="156">
        <f>IF(O475="zákl. přenesená",K475,0)</f>
        <v>0</v>
      </c>
      <c r="BH475" s="156">
        <f>IF(O475="sníž. přenesená",K475,0)</f>
        <v>0</v>
      </c>
      <c r="BI475" s="156">
        <f>IF(O475="nulová",K475,0)</f>
        <v>0</v>
      </c>
      <c r="BJ475" s="15" t="s">
        <v>87</v>
      </c>
      <c r="BK475" s="156">
        <f>ROUND(P475*H475,2)</f>
        <v>0</v>
      </c>
      <c r="BL475" s="15" t="s">
        <v>158</v>
      </c>
      <c r="BM475" s="155" t="s">
        <v>886</v>
      </c>
    </row>
    <row r="476" spans="2:65" s="1" customFormat="1" ht="19.5">
      <c r="B476" s="30"/>
      <c r="D476" s="157" t="s">
        <v>226</v>
      </c>
      <c r="F476" s="158" t="s">
        <v>887</v>
      </c>
      <c r="I476" s="159"/>
      <c r="J476" s="159"/>
      <c r="M476" s="30"/>
      <c r="N476" s="160"/>
      <c r="X476" s="54"/>
      <c r="AT476" s="15" t="s">
        <v>226</v>
      </c>
      <c r="AU476" s="15" t="s">
        <v>93</v>
      </c>
    </row>
    <row r="477" spans="2:65" s="12" customFormat="1" ht="11.25">
      <c r="B477" s="161"/>
      <c r="D477" s="157" t="s">
        <v>303</v>
      </c>
      <c r="E477" s="162" t="s">
        <v>1</v>
      </c>
      <c r="F477" s="163" t="s">
        <v>882</v>
      </c>
      <c r="H477" s="164">
        <v>1702.2</v>
      </c>
      <c r="I477" s="165"/>
      <c r="J477" s="165"/>
      <c r="M477" s="161"/>
      <c r="N477" s="166"/>
      <c r="X477" s="167"/>
      <c r="AT477" s="162" t="s">
        <v>303</v>
      </c>
      <c r="AU477" s="162" t="s">
        <v>93</v>
      </c>
      <c r="AV477" s="12" t="s">
        <v>93</v>
      </c>
      <c r="AW477" s="12" t="s">
        <v>5</v>
      </c>
      <c r="AX477" s="12" t="s">
        <v>87</v>
      </c>
      <c r="AY477" s="162" t="s">
        <v>219</v>
      </c>
    </row>
    <row r="478" spans="2:65" s="1" customFormat="1" ht="16.5" customHeight="1">
      <c r="B478" s="30"/>
      <c r="C478" s="142" t="s">
        <v>888</v>
      </c>
      <c r="D478" s="142" t="s">
        <v>220</v>
      </c>
      <c r="E478" s="143" t="s">
        <v>889</v>
      </c>
      <c r="F478" s="144" t="s">
        <v>890</v>
      </c>
      <c r="G478" s="145" t="s">
        <v>370</v>
      </c>
      <c r="H478" s="146">
        <v>1071.8</v>
      </c>
      <c r="I478" s="147"/>
      <c r="J478" s="147"/>
      <c r="K478" s="148">
        <f>ROUND(P478*H478,2)</f>
        <v>0</v>
      </c>
      <c r="L478" s="149"/>
      <c r="M478" s="30"/>
      <c r="N478" s="150" t="s">
        <v>1</v>
      </c>
      <c r="O478" s="151" t="s">
        <v>43</v>
      </c>
      <c r="P478" s="152">
        <f>I478+J478</f>
        <v>0</v>
      </c>
      <c r="Q478" s="152">
        <f>ROUND(I478*H478,2)</f>
        <v>0</v>
      </c>
      <c r="R478" s="152">
        <f>ROUND(J478*H478,2)</f>
        <v>0</v>
      </c>
      <c r="T478" s="153">
        <f>S478*H478</f>
        <v>0</v>
      </c>
      <c r="U478" s="153">
        <v>0</v>
      </c>
      <c r="V478" s="153">
        <f>U478*H478</f>
        <v>0</v>
      </c>
      <c r="W478" s="153">
        <v>0</v>
      </c>
      <c r="X478" s="154">
        <f>W478*H478</f>
        <v>0</v>
      </c>
      <c r="AR478" s="155" t="s">
        <v>158</v>
      </c>
      <c r="AT478" s="155" t="s">
        <v>220</v>
      </c>
      <c r="AU478" s="155" t="s">
        <v>93</v>
      </c>
      <c r="AY478" s="15" t="s">
        <v>219</v>
      </c>
      <c r="BE478" s="156">
        <f>IF(O478="základní",K478,0)</f>
        <v>0</v>
      </c>
      <c r="BF478" s="156">
        <f>IF(O478="snížená",K478,0)</f>
        <v>0</v>
      </c>
      <c r="BG478" s="156">
        <f>IF(O478="zákl. přenesená",K478,0)</f>
        <v>0</v>
      </c>
      <c r="BH478" s="156">
        <f>IF(O478="sníž. přenesená",K478,0)</f>
        <v>0</v>
      </c>
      <c r="BI478" s="156">
        <f>IF(O478="nulová",K478,0)</f>
        <v>0</v>
      </c>
      <c r="BJ478" s="15" t="s">
        <v>87</v>
      </c>
      <c r="BK478" s="156">
        <f>ROUND(P478*H478,2)</f>
        <v>0</v>
      </c>
      <c r="BL478" s="15" t="s">
        <v>158</v>
      </c>
      <c r="BM478" s="155" t="s">
        <v>891</v>
      </c>
    </row>
    <row r="479" spans="2:65" s="1" customFormat="1" ht="19.5">
      <c r="B479" s="30"/>
      <c r="D479" s="157" t="s">
        <v>226</v>
      </c>
      <c r="F479" s="158" t="s">
        <v>892</v>
      </c>
      <c r="I479" s="159"/>
      <c r="J479" s="159"/>
      <c r="M479" s="30"/>
      <c r="N479" s="160"/>
      <c r="X479" s="54"/>
      <c r="AT479" s="15" t="s">
        <v>226</v>
      </c>
      <c r="AU479" s="15" t="s">
        <v>93</v>
      </c>
    </row>
    <row r="480" spans="2:65" s="12" customFormat="1" ht="11.25">
      <c r="B480" s="161"/>
      <c r="D480" s="157" t="s">
        <v>303</v>
      </c>
      <c r="E480" s="162" t="s">
        <v>1</v>
      </c>
      <c r="F480" s="163" t="s">
        <v>681</v>
      </c>
      <c r="H480" s="164">
        <v>1071.8</v>
      </c>
      <c r="I480" s="165"/>
      <c r="J480" s="165"/>
      <c r="M480" s="161"/>
      <c r="N480" s="166"/>
      <c r="X480" s="167"/>
      <c r="AT480" s="162" t="s">
        <v>303</v>
      </c>
      <c r="AU480" s="162" t="s">
        <v>93</v>
      </c>
      <c r="AV480" s="12" t="s">
        <v>93</v>
      </c>
      <c r="AW480" s="12" t="s">
        <v>5</v>
      </c>
      <c r="AX480" s="12" t="s">
        <v>87</v>
      </c>
      <c r="AY480" s="162" t="s">
        <v>219</v>
      </c>
    </row>
    <row r="481" spans="2:65" s="1" customFormat="1" ht="21.75" customHeight="1">
      <c r="B481" s="30"/>
      <c r="C481" s="142" t="s">
        <v>893</v>
      </c>
      <c r="D481" s="142" t="s">
        <v>220</v>
      </c>
      <c r="E481" s="143" t="s">
        <v>894</v>
      </c>
      <c r="F481" s="144" t="s">
        <v>895</v>
      </c>
      <c r="G481" s="145" t="s">
        <v>398</v>
      </c>
      <c r="H481" s="146">
        <v>6</v>
      </c>
      <c r="I481" s="147"/>
      <c r="J481" s="147"/>
      <c r="K481" s="148">
        <f>ROUND(P481*H481,2)</f>
        <v>0</v>
      </c>
      <c r="L481" s="149"/>
      <c r="M481" s="30"/>
      <c r="N481" s="150" t="s">
        <v>1</v>
      </c>
      <c r="O481" s="151" t="s">
        <v>43</v>
      </c>
      <c r="P481" s="152">
        <f>I481+J481</f>
        <v>0</v>
      </c>
      <c r="Q481" s="152">
        <f>ROUND(I481*H481,2)</f>
        <v>0</v>
      </c>
      <c r="R481" s="152">
        <f>ROUND(J481*H481,2)</f>
        <v>0</v>
      </c>
      <c r="T481" s="153">
        <f>S481*H481</f>
        <v>0</v>
      </c>
      <c r="U481" s="153">
        <v>0</v>
      </c>
      <c r="V481" s="153">
        <f>U481*H481</f>
        <v>0</v>
      </c>
      <c r="W481" s="153">
        <v>0</v>
      </c>
      <c r="X481" s="154">
        <f>W481*H481</f>
        <v>0</v>
      </c>
      <c r="AR481" s="155" t="s">
        <v>158</v>
      </c>
      <c r="AT481" s="155" t="s">
        <v>220</v>
      </c>
      <c r="AU481" s="155" t="s">
        <v>93</v>
      </c>
      <c r="AY481" s="15" t="s">
        <v>219</v>
      </c>
      <c r="BE481" s="156">
        <f>IF(O481="základní",K481,0)</f>
        <v>0</v>
      </c>
      <c r="BF481" s="156">
        <f>IF(O481="snížená",K481,0)</f>
        <v>0</v>
      </c>
      <c r="BG481" s="156">
        <f>IF(O481="zákl. přenesená",K481,0)</f>
        <v>0</v>
      </c>
      <c r="BH481" s="156">
        <f>IF(O481="sníž. přenesená",K481,0)</f>
        <v>0</v>
      </c>
      <c r="BI481" s="156">
        <f>IF(O481="nulová",K481,0)</f>
        <v>0</v>
      </c>
      <c r="BJ481" s="15" t="s">
        <v>87</v>
      </c>
      <c r="BK481" s="156">
        <f>ROUND(P481*H481,2)</f>
        <v>0</v>
      </c>
      <c r="BL481" s="15" t="s">
        <v>158</v>
      </c>
      <c r="BM481" s="155" t="s">
        <v>896</v>
      </c>
    </row>
    <row r="482" spans="2:65" s="1" customFormat="1" ht="19.5">
      <c r="B482" s="30"/>
      <c r="D482" s="157" t="s">
        <v>226</v>
      </c>
      <c r="F482" s="158" t="s">
        <v>897</v>
      </c>
      <c r="I482" s="159"/>
      <c r="J482" s="159"/>
      <c r="M482" s="30"/>
      <c r="N482" s="160"/>
      <c r="X482" s="54"/>
      <c r="AT482" s="15" t="s">
        <v>226</v>
      </c>
      <c r="AU482" s="15" t="s">
        <v>93</v>
      </c>
    </row>
    <row r="483" spans="2:65" s="12" customFormat="1" ht="11.25">
      <c r="B483" s="161"/>
      <c r="D483" s="157" t="s">
        <v>303</v>
      </c>
      <c r="E483" s="162" t="s">
        <v>1</v>
      </c>
      <c r="F483" s="163" t="s">
        <v>244</v>
      </c>
      <c r="H483" s="164">
        <v>6</v>
      </c>
      <c r="I483" s="165"/>
      <c r="J483" s="165"/>
      <c r="M483" s="161"/>
      <c r="N483" s="166"/>
      <c r="X483" s="167"/>
      <c r="AT483" s="162" t="s">
        <v>303</v>
      </c>
      <c r="AU483" s="162" t="s">
        <v>93</v>
      </c>
      <c r="AV483" s="12" t="s">
        <v>93</v>
      </c>
      <c r="AW483" s="12" t="s">
        <v>5</v>
      </c>
      <c r="AX483" s="12" t="s">
        <v>87</v>
      </c>
      <c r="AY483" s="162" t="s">
        <v>219</v>
      </c>
    </row>
    <row r="484" spans="2:65" s="1" customFormat="1" ht="16.5" customHeight="1">
      <c r="B484" s="30"/>
      <c r="C484" s="142" t="s">
        <v>898</v>
      </c>
      <c r="D484" s="142" t="s">
        <v>220</v>
      </c>
      <c r="E484" s="143" t="s">
        <v>899</v>
      </c>
      <c r="F484" s="144" t="s">
        <v>900</v>
      </c>
      <c r="G484" s="145" t="s">
        <v>353</v>
      </c>
      <c r="H484" s="146">
        <v>2143.6</v>
      </c>
      <c r="I484" s="147"/>
      <c r="J484" s="147"/>
      <c r="K484" s="148">
        <f>ROUND(P484*H484,2)</f>
        <v>0</v>
      </c>
      <c r="L484" s="149"/>
      <c r="M484" s="30"/>
      <c r="N484" s="150" t="s">
        <v>1</v>
      </c>
      <c r="O484" s="151" t="s">
        <v>43</v>
      </c>
      <c r="P484" s="152">
        <f>I484+J484</f>
        <v>0</v>
      </c>
      <c r="Q484" s="152">
        <f>ROUND(I484*H484,2)</f>
        <v>0</v>
      </c>
      <c r="R484" s="152">
        <f>ROUND(J484*H484,2)</f>
        <v>0</v>
      </c>
      <c r="T484" s="153">
        <f>S484*H484</f>
        <v>0</v>
      </c>
      <c r="U484" s="153">
        <v>0</v>
      </c>
      <c r="V484" s="153">
        <f>U484*H484</f>
        <v>0</v>
      </c>
      <c r="W484" s="153">
        <v>0.01</v>
      </c>
      <c r="X484" s="154">
        <f>W484*H484</f>
        <v>21.436</v>
      </c>
      <c r="AR484" s="155" t="s">
        <v>158</v>
      </c>
      <c r="AT484" s="155" t="s">
        <v>220</v>
      </c>
      <c r="AU484" s="155" t="s">
        <v>93</v>
      </c>
      <c r="AY484" s="15" t="s">
        <v>219</v>
      </c>
      <c r="BE484" s="156">
        <f>IF(O484="základní",K484,0)</f>
        <v>0</v>
      </c>
      <c r="BF484" s="156">
        <f>IF(O484="snížená",K484,0)</f>
        <v>0</v>
      </c>
      <c r="BG484" s="156">
        <f>IF(O484="zákl. přenesená",K484,0)</f>
        <v>0</v>
      </c>
      <c r="BH484" s="156">
        <f>IF(O484="sníž. přenesená",K484,0)</f>
        <v>0</v>
      </c>
      <c r="BI484" s="156">
        <f>IF(O484="nulová",K484,0)</f>
        <v>0</v>
      </c>
      <c r="BJ484" s="15" t="s">
        <v>87</v>
      </c>
      <c r="BK484" s="156">
        <f>ROUND(P484*H484,2)</f>
        <v>0</v>
      </c>
      <c r="BL484" s="15" t="s">
        <v>158</v>
      </c>
      <c r="BM484" s="155" t="s">
        <v>901</v>
      </c>
    </row>
    <row r="485" spans="2:65" s="1" customFormat="1" ht="19.5">
      <c r="B485" s="30"/>
      <c r="D485" s="157" t="s">
        <v>226</v>
      </c>
      <c r="F485" s="158" t="s">
        <v>902</v>
      </c>
      <c r="I485" s="159"/>
      <c r="J485" s="159"/>
      <c r="M485" s="30"/>
      <c r="N485" s="160"/>
      <c r="X485" s="54"/>
      <c r="AT485" s="15" t="s">
        <v>226</v>
      </c>
      <c r="AU485" s="15" t="s">
        <v>93</v>
      </c>
    </row>
    <row r="486" spans="2:65" s="12" customFormat="1" ht="11.25">
      <c r="B486" s="161"/>
      <c r="D486" s="157" t="s">
        <v>303</v>
      </c>
      <c r="E486" s="162" t="s">
        <v>1</v>
      </c>
      <c r="F486" s="163" t="s">
        <v>903</v>
      </c>
      <c r="H486" s="164">
        <v>2143.6</v>
      </c>
      <c r="I486" s="165"/>
      <c r="J486" s="165"/>
      <c r="M486" s="161"/>
      <c r="N486" s="166"/>
      <c r="X486" s="167"/>
      <c r="AT486" s="162" t="s">
        <v>303</v>
      </c>
      <c r="AU486" s="162" t="s">
        <v>93</v>
      </c>
      <c r="AV486" s="12" t="s">
        <v>93</v>
      </c>
      <c r="AW486" s="12" t="s">
        <v>5</v>
      </c>
      <c r="AX486" s="12" t="s">
        <v>87</v>
      </c>
      <c r="AY486" s="162" t="s">
        <v>219</v>
      </c>
    </row>
    <row r="487" spans="2:65" s="11" customFormat="1" ht="20.85" customHeight="1">
      <c r="B487" s="129"/>
      <c r="D487" s="130" t="s">
        <v>79</v>
      </c>
      <c r="E487" s="140" t="s">
        <v>871</v>
      </c>
      <c r="F487" s="140" t="s">
        <v>904</v>
      </c>
      <c r="I487" s="132"/>
      <c r="J487" s="132"/>
      <c r="K487" s="141">
        <f>BK487</f>
        <v>0</v>
      </c>
      <c r="M487" s="129"/>
      <c r="N487" s="134"/>
      <c r="Q487" s="135">
        <f>SUM(Q488:Q513)</f>
        <v>0</v>
      </c>
      <c r="R487" s="135">
        <f>SUM(R488:R513)</f>
        <v>0</v>
      </c>
      <c r="T487" s="136">
        <f>SUM(T488:T513)</f>
        <v>0</v>
      </c>
      <c r="V487" s="136">
        <f>SUM(V488:V513)</f>
        <v>0</v>
      </c>
      <c r="X487" s="137">
        <f>SUM(X488:X513)</f>
        <v>0</v>
      </c>
      <c r="AR487" s="130" t="s">
        <v>87</v>
      </c>
      <c r="AT487" s="138" t="s">
        <v>79</v>
      </c>
      <c r="AU487" s="138" t="s">
        <v>93</v>
      </c>
      <c r="AY487" s="130" t="s">
        <v>219</v>
      </c>
      <c r="BK487" s="139">
        <f>SUM(BK488:BK513)</f>
        <v>0</v>
      </c>
    </row>
    <row r="488" spans="2:65" s="1" customFormat="1" ht="21.75" customHeight="1">
      <c r="B488" s="30"/>
      <c r="C488" s="142" t="s">
        <v>905</v>
      </c>
      <c r="D488" s="142" t="s">
        <v>220</v>
      </c>
      <c r="E488" s="143" t="s">
        <v>906</v>
      </c>
      <c r="F488" s="144" t="s">
        <v>907</v>
      </c>
      <c r="G488" s="145" t="s">
        <v>370</v>
      </c>
      <c r="H488" s="146">
        <v>1071.8</v>
      </c>
      <c r="I488" s="147"/>
      <c r="J488" s="147"/>
      <c r="K488" s="148">
        <f>ROUND(P488*H488,2)</f>
        <v>0</v>
      </c>
      <c r="L488" s="149"/>
      <c r="M488" s="30"/>
      <c r="N488" s="150" t="s">
        <v>1</v>
      </c>
      <c r="O488" s="151" t="s">
        <v>43</v>
      </c>
      <c r="P488" s="152">
        <f>I488+J488</f>
        <v>0</v>
      </c>
      <c r="Q488" s="152">
        <f>ROUND(I488*H488,2)</f>
        <v>0</v>
      </c>
      <c r="R488" s="152">
        <f>ROUND(J488*H488,2)</f>
        <v>0</v>
      </c>
      <c r="T488" s="153">
        <f>S488*H488</f>
        <v>0</v>
      </c>
      <c r="U488" s="153">
        <v>0</v>
      </c>
      <c r="V488" s="153">
        <f>U488*H488</f>
        <v>0</v>
      </c>
      <c r="W488" s="153">
        <v>0</v>
      </c>
      <c r="X488" s="154">
        <f>W488*H488</f>
        <v>0</v>
      </c>
      <c r="AR488" s="155" t="s">
        <v>158</v>
      </c>
      <c r="AT488" s="155" t="s">
        <v>220</v>
      </c>
      <c r="AU488" s="155" t="s">
        <v>150</v>
      </c>
      <c r="AY488" s="15" t="s">
        <v>219</v>
      </c>
      <c r="BE488" s="156">
        <f>IF(O488="základní",K488,0)</f>
        <v>0</v>
      </c>
      <c r="BF488" s="156">
        <f>IF(O488="snížená",K488,0)</f>
        <v>0</v>
      </c>
      <c r="BG488" s="156">
        <f>IF(O488="zákl. přenesená",K488,0)</f>
        <v>0</v>
      </c>
      <c r="BH488" s="156">
        <f>IF(O488="sníž. přenesená",K488,0)</f>
        <v>0</v>
      </c>
      <c r="BI488" s="156">
        <f>IF(O488="nulová",K488,0)</f>
        <v>0</v>
      </c>
      <c r="BJ488" s="15" t="s">
        <v>87</v>
      </c>
      <c r="BK488" s="156">
        <f>ROUND(P488*H488,2)</f>
        <v>0</v>
      </c>
      <c r="BL488" s="15" t="s">
        <v>158</v>
      </c>
      <c r="BM488" s="155" t="s">
        <v>908</v>
      </c>
    </row>
    <row r="489" spans="2:65" s="1" customFormat="1" ht="19.5">
      <c r="B489" s="30"/>
      <c r="D489" s="157" t="s">
        <v>226</v>
      </c>
      <c r="F489" s="158" t="s">
        <v>909</v>
      </c>
      <c r="I489" s="159"/>
      <c r="J489" s="159"/>
      <c r="M489" s="30"/>
      <c r="N489" s="160"/>
      <c r="X489" s="54"/>
      <c r="AT489" s="15" t="s">
        <v>226</v>
      </c>
      <c r="AU489" s="15" t="s">
        <v>150</v>
      </c>
    </row>
    <row r="490" spans="2:65" s="12" customFormat="1" ht="11.25">
      <c r="B490" s="161"/>
      <c r="D490" s="157" t="s">
        <v>303</v>
      </c>
      <c r="E490" s="162" t="s">
        <v>1</v>
      </c>
      <c r="F490" s="163" t="s">
        <v>681</v>
      </c>
      <c r="H490" s="164">
        <v>1071.8</v>
      </c>
      <c r="I490" s="165"/>
      <c r="J490" s="165"/>
      <c r="M490" s="161"/>
      <c r="N490" s="166"/>
      <c r="X490" s="167"/>
      <c r="AT490" s="162" t="s">
        <v>303</v>
      </c>
      <c r="AU490" s="162" t="s">
        <v>150</v>
      </c>
      <c r="AV490" s="12" t="s">
        <v>93</v>
      </c>
      <c r="AW490" s="12" t="s">
        <v>5</v>
      </c>
      <c r="AX490" s="12" t="s">
        <v>87</v>
      </c>
      <c r="AY490" s="162" t="s">
        <v>219</v>
      </c>
    </row>
    <row r="491" spans="2:65" s="1" customFormat="1" ht="24.2" customHeight="1">
      <c r="B491" s="30"/>
      <c r="C491" s="142" t="s">
        <v>910</v>
      </c>
      <c r="D491" s="142" t="s">
        <v>220</v>
      </c>
      <c r="E491" s="143" t="s">
        <v>911</v>
      </c>
      <c r="F491" s="144" t="s">
        <v>912</v>
      </c>
      <c r="G491" s="145" t="s">
        <v>565</v>
      </c>
      <c r="H491" s="146">
        <v>641.68299999999999</v>
      </c>
      <c r="I491" s="147"/>
      <c r="J491" s="147"/>
      <c r="K491" s="148">
        <f>ROUND(P491*H491,2)</f>
        <v>0</v>
      </c>
      <c r="L491" s="149"/>
      <c r="M491" s="30"/>
      <c r="N491" s="150" t="s">
        <v>1</v>
      </c>
      <c r="O491" s="151" t="s">
        <v>43</v>
      </c>
      <c r="P491" s="152">
        <f>I491+J491</f>
        <v>0</v>
      </c>
      <c r="Q491" s="152">
        <f>ROUND(I491*H491,2)</f>
        <v>0</v>
      </c>
      <c r="R491" s="152">
        <f>ROUND(J491*H491,2)</f>
        <v>0</v>
      </c>
      <c r="T491" s="153">
        <f>S491*H491</f>
        <v>0</v>
      </c>
      <c r="U491" s="153">
        <v>0</v>
      </c>
      <c r="V491" s="153">
        <f>U491*H491</f>
        <v>0</v>
      </c>
      <c r="W491" s="153">
        <v>0</v>
      </c>
      <c r="X491" s="154">
        <f>W491*H491</f>
        <v>0</v>
      </c>
      <c r="AR491" s="155" t="s">
        <v>158</v>
      </c>
      <c r="AT491" s="155" t="s">
        <v>220</v>
      </c>
      <c r="AU491" s="155" t="s">
        <v>150</v>
      </c>
      <c r="AY491" s="15" t="s">
        <v>219</v>
      </c>
      <c r="BE491" s="156">
        <f>IF(O491="základní",K491,0)</f>
        <v>0</v>
      </c>
      <c r="BF491" s="156">
        <f>IF(O491="snížená",K491,0)</f>
        <v>0</v>
      </c>
      <c r="BG491" s="156">
        <f>IF(O491="zákl. přenesená",K491,0)</f>
        <v>0</v>
      </c>
      <c r="BH491" s="156">
        <f>IF(O491="sníž. přenesená",K491,0)</f>
        <v>0</v>
      </c>
      <c r="BI491" s="156">
        <f>IF(O491="nulová",K491,0)</f>
        <v>0</v>
      </c>
      <c r="BJ491" s="15" t="s">
        <v>87</v>
      </c>
      <c r="BK491" s="156">
        <f>ROUND(P491*H491,2)</f>
        <v>0</v>
      </c>
      <c r="BL491" s="15" t="s">
        <v>158</v>
      </c>
      <c r="BM491" s="155" t="s">
        <v>913</v>
      </c>
    </row>
    <row r="492" spans="2:65" s="1" customFormat="1" ht="19.5">
      <c r="B492" s="30"/>
      <c r="D492" s="157" t="s">
        <v>226</v>
      </c>
      <c r="F492" s="158" t="s">
        <v>914</v>
      </c>
      <c r="I492" s="159"/>
      <c r="J492" s="159"/>
      <c r="M492" s="30"/>
      <c r="N492" s="160"/>
      <c r="X492" s="54"/>
      <c r="AT492" s="15" t="s">
        <v>226</v>
      </c>
      <c r="AU492" s="15" t="s">
        <v>150</v>
      </c>
    </row>
    <row r="493" spans="2:65" s="12" customFormat="1" ht="11.25">
      <c r="B493" s="161"/>
      <c r="D493" s="157" t="s">
        <v>303</v>
      </c>
      <c r="E493" s="162" t="s">
        <v>1</v>
      </c>
      <c r="F493" s="163" t="s">
        <v>915</v>
      </c>
      <c r="H493" s="164">
        <v>376.52800000000002</v>
      </c>
      <c r="I493" s="165"/>
      <c r="J493" s="165"/>
      <c r="M493" s="161"/>
      <c r="N493" s="166"/>
      <c r="X493" s="167"/>
      <c r="AT493" s="162" t="s">
        <v>303</v>
      </c>
      <c r="AU493" s="162" t="s">
        <v>150</v>
      </c>
      <c r="AV493" s="12" t="s">
        <v>93</v>
      </c>
      <c r="AW493" s="12" t="s">
        <v>5</v>
      </c>
      <c r="AX493" s="12" t="s">
        <v>80</v>
      </c>
      <c r="AY493" s="162" t="s">
        <v>219</v>
      </c>
    </row>
    <row r="494" spans="2:65" s="12" customFormat="1" ht="11.25">
      <c r="B494" s="161"/>
      <c r="D494" s="157" t="s">
        <v>303</v>
      </c>
      <c r="E494" s="162" t="s">
        <v>1</v>
      </c>
      <c r="F494" s="163" t="s">
        <v>916</v>
      </c>
      <c r="H494" s="164">
        <v>265.15499999999997</v>
      </c>
      <c r="I494" s="165"/>
      <c r="J494" s="165"/>
      <c r="M494" s="161"/>
      <c r="N494" s="166"/>
      <c r="X494" s="167"/>
      <c r="AT494" s="162" t="s">
        <v>303</v>
      </c>
      <c r="AU494" s="162" t="s">
        <v>150</v>
      </c>
      <c r="AV494" s="12" t="s">
        <v>93</v>
      </c>
      <c r="AW494" s="12" t="s">
        <v>5</v>
      </c>
      <c r="AX494" s="12" t="s">
        <v>80</v>
      </c>
      <c r="AY494" s="162" t="s">
        <v>219</v>
      </c>
    </row>
    <row r="495" spans="2:65" s="13" customFormat="1" ht="11.25">
      <c r="B495" s="171"/>
      <c r="D495" s="157" t="s">
        <v>303</v>
      </c>
      <c r="E495" s="172" t="s">
        <v>1</v>
      </c>
      <c r="F495" s="173" t="s">
        <v>362</v>
      </c>
      <c r="H495" s="174">
        <v>641.68299999999999</v>
      </c>
      <c r="I495" s="175"/>
      <c r="J495" s="175"/>
      <c r="M495" s="171"/>
      <c r="N495" s="176"/>
      <c r="X495" s="177"/>
      <c r="AT495" s="172" t="s">
        <v>303</v>
      </c>
      <c r="AU495" s="172" t="s">
        <v>150</v>
      </c>
      <c r="AV495" s="13" t="s">
        <v>158</v>
      </c>
      <c r="AW495" s="13" t="s">
        <v>4</v>
      </c>
      <c r="AX495" s="13" t="s">
        <v>87</v>
      </c>
      <c r="AY495" s="172" t="s">
        <v>219</v>
      </c>
    </row>
    <row r="496" spans="2:65" s="1" customFormat="1" ht="24.2" customHeight="1">
      <c r="B496" s="30"/>
      <c r="C496" s="142" t="s">
        <v>917</v>
      </c>
      <c r="D496" s="142" t="s">
        <v>220</v>
      </c>
      <c r="E496" s="143" t="s">
        <v>918</v>
      </c>
      <c r="F496" s="144" t="s">
        <v>919</v>
      </c>
      <c r="G496" s="145" t="s">
        <v>565</v>
      </c>
      <c r="H496" s="146">
        <v>4491.7809999999999</v>
      </c>
      <c r="I496" s="147"/>
      <c r="J496" s="147"/>
      <c r="K496" s="148">
        <f>ROUND(P496*H496,2)</f>
        <v>0</v>
      </c>
      <c r="L496" s="149"/>
      <c r="M496" s="30"/>
      <c r="N496" s="150" t="s">
        <v>1</v>
      </c>
      <c r="O496" s="151" t="s">
        <v>43</v>
      </c>
      <c r="P496" s="152">
        <f>I496+J496</f>
        <v>0</v>
      </c>
      <c r="Q496" s="152">
        <f>ROUND(I496*H496,2)</f>
        <v>0</v>
      </c>
      <c r="R496" s="152">
        <f>ROUND(J496*H496,2)</f>
        <v>0</v>
      </c>
      <c r="T496" s="153">
        <f>S496*H496</f>
        <v>0</v>
      </c>
      <c r="U496" s="153">
        <v>0</v>
      </c>
      <c r="V496" s="153">
        <f>U496*H496</f>
        <v>0</v>
      </c>
      <c r="W496" s="153">
        <v>0</v>
      </c>
      <c r="X496" s="154">
        <f>W496*H496</f>
        <v>0</v>
      </c>
      <c r="AR496" s="155" t="s">
        <v>158</v>
      </c>
      <c r="AT496" s="155" t="s">
        <v>220</v>
      </c>
      <c r="AU496" s="155" t="s">
        <v>150</v>
      </c>
      <c r="AY496" s="15" t="s">
        <v>219</v>
      </c>
      <c r="BE496" s="156">
        <f>IF(O496="základní",K496,0)</f>
        <v>0</v>
      </c>
      <c r="BF496" s="156">
        <f>IF(O496="snížená",K496,0)</f>
        <v>0</v>
      </c>
      <c r="BG496" s="156">
        <f>IF(O496="zákl. přenesená",K496,0)</f>
        <v>0</v>
      </c>
      <c r="BH496" s="156">
        <f>IF(O496="sníž. přenesená",K496,0)</f>
        <v>0</v>
      </c>
      <c r="BI496" s="156">
        <f>IF(O496="nulová",K496,0)</f>
        <v>0</v>
      </c>
      <c r="BJ496" s="15" t="s">
        <v>87</v>
      </c>
      <c r="BK496" s="156">
        <f>ROUND(P496*H496,2)</f>
        <v>0</v>
      </c>
      <c r="BL496" s="15" t="s">
        <v>158</v>
      </c>
      <c r="BM496" s="155" t="s">
        <v>920</v>
      </c>
    </row>
    <row r="497" spans="2:65" s="1" customFormat="1" ht="19.5">
      <c r="B497" s="30"/>
      <c r="D497" s="157" t="s">
        <v>226</v>
      </c>
      <c r="F497" s="158" t="s">
        <v>919</v>
      </c>
      <c r="I497" s="159"/>
      <c r="J497" s="159"/>
      <c r="M497" s="30"/>
      <c r="N497" s="160"/>
      <c r="X497" s="54"/>
      <c r="AT497" s="15" t="s">
        <v>226</v>
      </c>
      <c r="AU497" s="15" t="s">
        <v>150</v>
      </c>
    </row>
    <row r="498" spans="2:65" s="12" customFormat="1" ht="11.25">
      <c r="B498" s="161"/>
      <c r="D498" s="157" t="s">
        <v>303</v>
      </c>
      <c r="E498" s="162" t="s">
        <v>1</v>
      </c>
      <c r="F498" s="163" t="s">
        <v>921</v>
      </c>
      <c r="H498" s="164">
        <v>4491.7809999999999</v>
      </c>
      <c r="I498" s="165"/>
      <c r="J498" s="165"/>
      <c r="M498" s="161"/>
      <c r="N498" s="166"/>
      <c r="X498" s="167"/>
      <c r="AT498" s="162" t="s">
        <v>303</v>
      </c>
      <c r="AU498" s="162" t="s">
        <v>150</v>
      </c>
      <c r="AV498" s="12" t="s">
        <v>93</v>
      </c>
      <c r="AW498" s="12" t="s">
        <v>5</v>
      </c>
      <c r="AX498" s="12" t="s">
        <v>80</v>
      </c>
      <c r="AY498" s="162" t="s">
        <v>219</v>
      </c>
    </row>
    <row r="499" spans="2:65" s="13" customFormat="1" ht="11.25">
      <c r="B499" s="171"/>
      <c r="D499" s="157" t="s">
        <v>303</v>
      </c>
      <c r="E499" s="172" t="s">
        <v>1</v>
      </c>
      <c r="F499" s="173" t="s">
        <v>362</v>
      </c>
      <c r="H499" s="174">
        <v>4491.7809999999999</v>
      </c>
      <c r="I499" s="175"/>
      <c r="J499" s="175"/>
      <c r="M499" s="171"/>
      <c r="N499" s="176"/>
      <c r="X499" s="177"/>
      <c r="AT499" s="172" t="s">
        <v>303</v>
      </c>
      <c r="AU499" s="172" t="s">
        <v>150</v>
      </c>
      <c r="AV499" s="13" t="s">
        <v>158</v>
      </c>
      <c r="AW499" s="13" t="s">
        <v>4</v>
      </c>
      <c r="AX499" s="13" t="s">
        <v>87</v>
      </c>
      <c r="AY499" s="172" t="s">
        <v>219</v>
      </c>
    </row>
    <row r="500" spans="2:65" s="1" customFormat="1" ht="24.2" customHeight="1">
      <c r="B500" s="30"/>
      <c r="C500" s="142" t="s">
        <v>922</v>
      </c>
      <c r="D500" s="142" t="s">
        <v>220</v>
      </c>
      <c r="E500" s="143" t="s">
        <v>923</v>
      </c>
      <c r="F500" s="144" t="s">
        <v>924</v>
      </c>
      <c r="G500" s="145" t="s">
        <v>565</v>
      </c>
      <c r="H500" s="146">
        <v>641.68299999999999</v>
      </c>
      <c r="I500" s="147"/>
      <c r="J500" s="147"/>
      <c r="K500" s="148">
        <f>ROUND(P500*H500,2)</f>
        <v>0</v>
      </c>
      <c r="L500" s="149"/>
      <c r="M500" s="30"/>
      <c r="N500" s="150" t="s">
        <v>1</v>
      </c>
      <c r="O500" s="151" t="s">
        <v>43</v>
      </c>
      <c r="P500" s="152">
        <f>I500+J500</f>
        <v>0</v>
      </c>
      <c r="Q500" s="152">
        <f>ROUND(I500*H500,2)</f>
        <v>0</v>
      </c>
      <c r="R500" s="152">
        <f>ROUND(J500*H500,2)</f>
        <v>0</v>
      </c>
      <c r="T500" s="153">
        <f>S500*H500</f>
        <v>0</v>
      </c>
      <c r="U500" s="153">
        <v>0</v>
      </c>
      <c r="V500" s="153">
        <f>U500*H500</f>
        <v>0</v>
      </c>
      <c r="W500" s="153">
        <v>0</v>
      </c>
      <c r="X500" s="154">
        <f>W500*H500</f>
        <v>0</v>
      </c>
      <c r="AR500" s="155" t="s">
        <v>158</v>
      </c>
      <c r="AT500" s="155" t="s">
        <v>220</v>
      </c>
      <c r="AU500" s="155" t="s">
        <v>150</v>
      </c>
      <c r="AY500" s="15" t="s">
        <v>219</v>
      </c>
      <c r="BE500" s="156">
        <f>IF(O500="základní",K500,0)</f>
        <v>0</v>
      </c>
      <c r="BF500" s="156">
        <f>IF(O500="snížená",K500,0)</f>
        <v>0</v>
      </c>
      <c r="BG500" s="156">
        <f>IF(O500="zákl. přenesená",K500,0)</f>
        <v>0</v>
      </c>
      <c r="BH500" s="156">
        <f>IF(O500="sníž. přenesená",K500,0)</f>
        <v>0</v>
      </c>
      <c r="BI500" s="156">
        <f>IF(O500="nulová",K500,0)</f>
        <v>0</v>
      </c>
      <c r="BJ500" s="15" t="s">
        <v>87</v>
      </c>
      <c r="BK500" s="156">
        <f>ROUND(P500*H500,2)</f>
        <v>0</v>
      </c>
      <c r="BL500" s="15" t="s">
        <v>158</v>
      </c>
      <c r="BM500" s="155" t="s">
        <v>925</v>
      </c>
    </row>
    <row r="501" spans="2:65" s="1" customFormat="1" ht="19.5">
      <c r="B501" s="30"/>
      <c r="D501" s="157" t="s">
        <v>226</v>
      </c>
      <c r="F501" s="158" t="s">
        <v>926</v>
      </c>
      <c r="I501" s="159"/>
      <c r="J501" s="159"/>
      <c r="M501" s="30"/>
      <c r="N501" s="160"/>
      <c r="X501" s="54"/>
      <c r="AT501" s="15" t="s">
        <v>226</v>
      </c>
      <c r="AU501" s="15" t="s">
        <v>150</v>
      </c>
    </row>
    <row r="502" spans="2:65" s="12" customFormat="1" ht="11.25">
      <c r="B502" s="161"/>
      <c r="D502" s="157" t="s">
        <v>303</v>
      </c>
      <c r="E502" s="162" t="s">
        <v>1</v>
      </c>
      <c r="F502" s="163" t="s">
        <v>915</v>
      </c>
      <c r="H502" s="164">
        <v>376.52800000000002</v>
      </c>
      <c r="I502" s="165"/>
      <c r="J502" s="165"/>
      <c r="M502" s="161"/>
      <c r="N502" s="166"/>
      <c r="X502" s="167"/>
      <c r="AT502" s="162" t="s">
        <v>303</v>
      </c>
      <c r="AU502" s="162" t="s">
        <v>150</v>
      </c>
      <c r="AV502" s="12" t="s">
        <v>93</v>
      </c>
      <c r="AW502" s="12" t="s">
        <v>5</v>
      </c>
      <c r="AX502" s="12" t="s">
        <v>80</v>
      </c>
      <c r="AY502" s="162" t="s">
        <v>219</v>
      </c>
    </row>
    <row r="503" spans="2:65" s="12" customFormat="1" ht="11.25">
      <c r="B503" s="161"/>
      <c r="D503" s="157" t="s">
        <v>303</v>
      </c>
      <c r="E503" s="162" t="s">
        <v>1</v>
      </c>
      <c r="F503" s="163" t="s">
        <v>916</v>
      </c>
      <c r="H503" s="164">
        <v>265.15499999999997</v>
      </c>
      <c r="I503" s="165"/>
      <c r="J503" s="165"/>
      <c r="M503" s="161"/>
      <c r="N503" s="166"/>
      <c r="X503" s="167"/>
      <c r="AT503" s="162" t="s">
        <v>303</v>
      </c>
      <c r="AU503" s="162" t="s">
        <v>150</v>
      </c>
      <c r="AV503" s="12" t="s">
        <v>93</v>
      </c>
      <c r="AW503" s="12" t="s">
        <v>5</v>
      </c>
      <c r="AX503" s="12" t="s">
        <v>80</v>
      </c>
      <c r="AY503" s="162" t="s">
        <v>219</v>
      </c>
    </row>
    <row r="504" spans="2:65" s="13" customFormat="1" ht="11.25">
      <c r="B504" s="171"/>
      <c r="D504" s="157" t="s">
        <v>303</v>
      </c>
      <c r="E504" s="172" t="s">
        <v>1</v>
      </c>
      <c r="F504" s="173" t="s">
        <v>362</v>
      </c>
      <c r="H504" s="174">
        <v>641.68299999999999</v>
      </c>
      <c r="I504" s="175"/>
      <c r="J504" s="175"/>
      <c r="M504" s="171"/>
      <c r="N504" s="176"/>
      <c r="X504" s="177"/>
      <c r="AT504" s="172" t="s">
        <v>303</v>
      </c>
      <c r="AU504" s="172" t="s">
        <v>150</v>
      </c>
      <c r="AV504" s="13" t="s">
        <v>158</v>
      </c>
      <c r="AW504" s="13" t="s">
        <v>4</v>
      </c>
      <c r="AX504" s="13" t="s">
        <v>87</v>
      </c>
      <c r="AY504" s="172" t="s">
        <v>219</v>
      </c>
    </row>
    <row r="505" spans="2:65" s="1" customFormat="1" ht="33" customHeight="1">
      <c r="B505" s="30"/>
      <c r="C505" s="142" t="s">
        <v>927</v>
      </c>
      <c r="D505" s="142" t="s">
        <v>220</v>
      </c>
      <c r="E505" s="143" t="s">
        <v>928</v>
      </c>
      <c r="F505" s="144" t="s">
        <v>929</v>
      </c>
      <c r="G505" s="145" t="s">
        <v>565</v>
      </c>
      <c r="H505" s="146">
        <v>1307.366</v>
      </c>
      <c r="I505" s="147"/>
      <c r="J505" s="147"/>
      <c r="K505" s="148">
        <f>ROUND(P505*H505,2)</f>
        <v>0</v>
      </c>
      <c r="L505" s="149"/>
      <c r="M505" s="30"/>
      <c r="N505" s="150" t="s">
        <v>1</v>
      </c>
      <c r="O505" s="151" t="s">
        <v>43</v>
      </c>
      <c r="P505" s="152">
        <f>I505+J505</f>
        <v>0</v>
      </c>
      <c r="Q505" s="152">
        <f>ROUND(I505*H505,2)</f>
        <v>0</v>
      </c>
      <c r="R505" s="152">
        <f>ROUND(J505*H505,2)</f>
        <v>0</v>
      </c>
      <c r="T505" s="153">
        <f>S505*H505</f>
        <v>0</v>
      </c>
      <c r="U505" s="153">
        <v>0</v>
      </c>
      <c r="V505" s="153">
        <f>U505*H505</f>
        <v>0</v>
      </c>
      <c r="W505" s="153">
        <v>0</v>
      </c>
      <c r="X505" s="154">
        <f>W505*H505</f>
        <v>0</v>
      </c>
      <c r="AR505" s="155" t="s">
        <v>158</v>
      </c>
      <c r="AT505" s="155" t="s">
        <v>220</v>
      </c>
      <c r="AU505" s="155" t="s">
        <v>150</v>
      </c>
      <c r="AY505" s="15" t="s">
        <v>219</v>
      </c>
      <c r="BE505" s="156">
        <f>IF(O505="základní",K505,0)</f>
        <v>0</v>
      </c>
      <c r="BF505" s="156">
        <f>IF(O505="snížená",K505,0)</f>
        <v>0</v>
      </c>
      <c r="BG505" s="156">
        <f>IF(O505="zákl. přenesená",K505,0)</f>
        <v>0</v>
      </c>
      <c r="BH505" s="156">
        <f>IF(O505="sníž. přenesená",K505,0)</f>
        <v>0</v>
      </c>
      <c r="BI505" s="156">
        <f>IF(O505="nulová",K505,0)</f>
        <v>0</v>
      </c>
      <c r="BJ505" s="15" t="s">
        <v>87</v>
      </c>
      <c r="BK505" s="156">
        <f>ROUND(P505*H505,2)</f>
        <v>0</v>
      </c>
      <c r="BL505" s="15" t="s">
        <v>158</v>
      </c>
      <c r="BM505" s="155" t="s">
        <v>930</v>
      </c>
    </row>
    <row r="506" spans="2:65" s="1" customFormat="1" ht="29.25">
      <c r="B506" s="30"/>
      <c r="D506" s="157" t="s">
        <v>226</v>
      </c>
      <c r="F506" s="158" t="s">
        <v>931</v>
      </c>
      <c r="I506" s="159"/>
      <c r="J506" s="159"/>
      <c r="M506" s="30"/>
      <c r="N506" s="160"/>
      <c r="X506" s="54"/>
      <c r="AT506" s="15" t="s">
        <v>226</v>
      </c>
      <c r="AU506" s="15" t="s">
        <v>150</v>
      </c>
    </row>
    <row r="507" spans="2:65" s="12" customFormat="1" ht="11.25">
      <c r="B507" s="161"/>
      <c r="D507" s="157" t="s">
        <v>303</v>
      </c>
      <c r="E507" s="162" t="s">
        <v>1</v>
      </c>
      <c r="F507" s="163" t="s">
        <v>932</v>
      </c>
      <c r="H507" s="164">
        <v>777.05600000000004</v>
      </c>
      <c r="I507" s="165"/>
      <c r="J507" s="165"/>
      <c r="M507" s="161"/>
      <c r="N507" s="166"/>
      <c r="X507" s="167"/>
      <c r="AT507" s="162" t="s">
        <v>303</v>
      </c>
      <c r="AU507" s="162" t="s">
        <v>150</v>
      </c>
      <c r="AV507" s="12" t="s">
        <v>93</v>
      </c>
      <c r="AW507" s="12" t="s">
        <v>5</v>
      </c>
      <c r="AX507" s="12" t="s">
        <v>80</v>
      </c>
      <c r="AY507" s="162" t="s">
        <v>219</v>
      </c>
    </row>
    <row r="508" spans="2:65" s="12" customFormat="1" ht="11.25">
      <c r="B508" s="161"/>
      <c r="D508" s="157" t="s">
        <v>303</v>
      </c>
      <c r="E508" s="162" t="s">
        <v>1</v>
      </c>
      <c r="F508" s="163" t="s">
        <v>916</v>
      </c>
      <c r="H508" s="164">
        <v>265.15499999999997</v>
      </c>
      <c r="I508" s="165"/>
      <c r="J508" s="165"/>
      <c r="M508" s="161"/>
      <c r="N508" s="166"/>
      <c r="X508" s="167"/>
      <c r="AT508" s="162" t="s">
        <v>303</v>
      </c>
      <c r="AU508" s="162" t="s">
        <v>150</v>
      </c>
      <c r="AV508" s="12" t="s">
        <v>93</v>
      </c>
      <c r="AW508" s="12" t="s">
        <v>5</v>
      </c>
      <c r="AX508" s="12" t="s">
        <v>80</v>
      </c>
      <c r="AY508" s="162" t="s">
        <v>219</v>
      </c>
    </row>
    <row r="509" spans="2:65" s="12" customFormat="1" ht="11.25">
      <c r="B509" s="161"/>
      <c r="D509" s="157" t="s">
        <v>303</v>
      </c>
      <c r="E509" s="162" t="s">
        <v>1</v>
      </c>
      <c r="F509" s="163" t="s">
        <v>916</v>
      </c>
      <c r="H509" s="164">
        <v>265.15499999999997</v>
      </c>
      <c r="I509" s="165"/>
      <c r="J509" s="165"/>
      <c r="M509" s="161"/>
      <c r="N509" s="166"/>
      <c r="X509" s="167"/>
      <c r="AT509" s="162" t="s">
        <v>303</v>
      </c>
      <c r="AU509" s="162" t="s">
        <v>150</v>
      </c>
      <c r="AV509" s="12" t="s">
        <v>93</v>
      </c>
      <c r="AW509" s="12" t="s">
        <v>5</v>
      </c>
      <c r="AX509" s="12" t="s">
        <v>80</v>
      </c>
      <c r="AY509" s="162" t="s">
        <v>219</v>
      </c>
    </row>
    <row r="510" spans="2:65" s="13" customFormat="1" ht="11.25">
      <c r="B510" s="171"/>
      <c r="D510" s="157" t="s">
        <v>303</v>
      </c>
      <c r="E510" s="172" t="s">
        <v>1</v>
      </c>
      <c r="F510" s="173" t="s">
        <v>362</v>
      </c>
      <c r="H510" s="174">
        <v>1307.366</v>
      </c>
      <c r="I510" s="175"/>
      <c r="J510" s="175"/>
      <c r="M510" s="171"/>
      <c r="N510" s="176"/>
      <c r="X510" s="177"/>
      <c r="AT510" s="172" t="s">
        <v>303</v>
      </c>
      <c r="AU510" s="172" t="s">
        <v>150</v>
      </c>
      <c r="AV510" s="13" t="s">
        <v>158</v>
      </c>
      <c r="AW510" s="13" t="s">
        <v>4</v>
      </c>
      <c r="AX510" s="13" t="s">
        <v>87</v>
      </c>
      <c r="AY510" s="172" t="s">
        <v>219</v>
      </c>
    </row>
    <row r="511" spans="2:65" s="1" customFormat="1" ht="24.2" customHeight="1">
      <c r="B511" s="30"/>
      <c r="C511" s="142" t="s">
        <v>933</v>
      </c>
      <c r="D511" s="142" t="s">
        <v>220</v>
      </c>
      <c r="E511" s="143" t="s">
        <v>934</v>
      </c>
      <c r="F511" s="144" t="s">
        <v>935</v>
      </c>
      <c r="G511" s="145" t="s">
        <v>565</v>
      </c>
      <c r="H511" s="146">
        <v>81</v>
      </c>
      <c r="I511" s="147"/>
      <c r="J511" s="147"/>
      <c r="K511" s="148">
        <f>ROUND(P511*H511,2)</f>
        <v>0</v>
      </c>
      <c r="L511" s="149"/>
      <c r="M511" s="30"/>
      <c r="N511" s="150" t="s">
        <v>1</v>
      </c>
      <c r="O511" s="151" t="s">
        <v>43</v>
      </c>
      <c r="P511" s="152">
        <f>I511+J511</f>
        <v>0</v>
      </c>
      <c r="Q511" s="152">
        <f>ROUND(I511*H511,2)</f>
        <v>0</v>
      </c>
      <c r="R511" s="152">
        <f>ROUND(J511*H511,2)</f>
        <v>0</v>
      </c>
      <c r="T511" s="153">
        <f>S511*H511</f>
        <v>0</v>
      </c>
      <c r="U511" s="153">
        <v>0</v>
      </c>
      <c r="V511" s="153">
        <f>U511*H511</f>
        <v>0</v>
      </c>
      <c r="W511" s="153">
        <v>0</v>
      </c>
      <c r="X511" s="154">
        <f>W511*H511</f>
        <v>0</v>
      </c>
      <c r="AR511" s="155" t="s">
        <v>158</v>
      </c>
      <c r="AT511" s="155" t="s">
        <v>220</v>
      </c>
      <c r="AU511" s="155" t="s">
        <v>150</v>
      </c>
      <c r="AY511" s="15" t="s">
        <v>219</v>
      </c>
      <c r="BE511" s="156">
        <f>IF(O511="základní",K511,0)</f>
        <v>0</v>
      </c>
      <c r="BF511" s="156">
        <f>IF(O511="snížená",K511,0)</f>
        <v>0</v>
      </c>
      <c r="BG511" s="156">
        <f>IF(O511="zákl. přenesená",K511,0)</f>
        <v>0</v>
      </c>
      <c r="BH511" s="156">
        <f>IF(O511="sníž. přenesená",K511,0)</f>
        <v>0</v>
      </c>
      <c r="BI511" s="156">
        <f>IF(O511="nulová",K511,0)</f>
        <v>0</v>
      </c>
      <c r="BJ511" s="15" t="s">
        <v>87</v>
      </c>
      <c r="BK511" s="156">
        <f>ROUND(P511*H511,2)</f>
        <v>0</v>
      </c>
      <c r="BL511" s="15" t="s">
        <v>158</v>
      </c>
      <c r="BM511" s="155" t="s">
        <v>936</v>
      </c>
    </row>
    <row r="512" spans="2:65" s="1" customFormat="1" ht="29.25">
      <c r="B512" s="30"/>
      <c r="D512" s="157" t="s">
        <v>226</v>
      </c>
      <c r="F512" s="158" t="s">
        <v>937</v>
      </c>
      <c r="I512" s="159"/>
      <c r="J512" s="159"/>
      <c r="M512" s="30"/>
      <c r="N512" s="160"/>
      <c r="X512" s="54"/>
      <c r="AT512" s="15" t="s">
        <v>226</v>
      </c>
      <c r="AU512" s="15" t="s">
        <v>150</v>
      </c>
    </row>
    <row r="513" spans="2:65" s="12" customFormat="1" ht="11.25">
      <c r="B513" s="161"/>
      <c r="D513" s="157" t="s">
        <v>303</v>
      </c>
      <c r="E513" s="162" t="s">
        <v>1</v>
      </c>
      <c r="F513" s="163" t="s">
        <v>938</v>
      </c>
      <c r="H513" s="164">
        <v>81</v>
      </c>
      <c r="I513" s="165"/>
      <c r="J513" s="165"/>
      <c r="M513" s="161"/>
      <c r="N513" s="166"/>
      <c r="X513" s="167"/>
      <c r="AT513" s="162" t="s">
        <v>303</v>
      </c>
      <c r="AU513" s="162" t="s">
        <v>150</v>
      </c>
      <c r="AV513" s="12" t="s">
        <v>93</v>
      </c>
      <c r="AW513" s="12" t="s">
        <v>5</v>
      </c>
      <c r="AX513" s="12" t="s">
        <v>87</v>
      </c>
      <c r="AY513" s="162" t="s">
        <v>219</v>
      </c>
    </row>
    <row r="514" spans="2:65" s="11" customFormat="1" ht="22.9" customHeight="1">
      <c r="B514" s="129"/>
      <c r="D514" s="130" t="s">
        <v>79</v>
      </c>
      <c r="E514" s="140" t="s">
        <v>939</v>
      </c>
      <c r="F514" s="140" t="s">
        <v>940</v>
      </c>
      <c r="I514" s="132"/>
      <c r="J514" s="132"/>
      <c r="K514" s="141">
        <f>BK514</f>
        <v>0</v>
      </c>
      <c r="M514" s="129"/>
      <c r="N514" s="134"/>
      <c r="Q514" s="135">
        <f>SUM(Q515:Q520)</f>
        <v>0</v>
      </c>
      <c r="R514" s="135">
        <f>SUM(R515:R520)</f>
        <v>0</v>
      </c>
      <c r="T514" s="136">
        <f>SUM(T515:T520)</f>
        <v>0</v>
      </c>
      <c r="V514" s="136">
        <f>SUM(V515:V520)</f>
        <v>0</v>
      </c>
      <c r="X514" s="137">
        <f>SUM(X515:X520)</f>
        <v>0</v>
      </c>
      <c r="AR514" s="130" t="s">
        <v>87</v>
      </c>
      <c r="AT514" s="138" t="s">
        <v>79</v>
      </c>
      <c r="AU514" s="138" t="s">
        <v>87</v>
      </c>
      <c r="AY514" s="130" t="s">
        <v>219</v>
      </c>
      <c r="BK514" s="139">
        <f>SUM(BK515:BK520)</f>
        <v>0</v>
      </c>
    </row>
    <row r="515" spans="2:65" s="1" customFormat="1" ht="33" customHeight="1">
      <c r="B515" s="30"/>
      <c r="C515" s="142" t="s">
        <v>941</v>
      </c>
      <c r="D515" s="142" t="s">
        <v>220</v>
      </c>
      <c r="E515" s="143" t="s">
        <v>942</v>
      </c>
      <c r="F515" s="144" t="s">
        <v>943</v>
      </c>
      <c r="G515" s="145" t="s">
        <v>565</v>
      </c>
      <c r="H515" s="146">
        <v>265.15499999999997</v>
      </c>
      <c r="I515" s="147"/>
      <c r="J515" s="147"/>
      <c r="K515" s="148">
        <f>ROUND(P515*H515,2)</f>
        <v>0</v>
      </c>
      <c r="L515" s="149"/>
      <c r="M515" s="30"/>
      <c r="N515" s="150" t="s">
        <v>1</v>
      </c>
      <c r="O515" s="151" t="s">
        <v>43</v>
      </c>
      <c r="P515" s="152">
        <f>I515+J515</f>
        <v>0</v>
      </c>
      <c r="Q515" s="152">
        <f>ROUND(I515*H515,2)</f>
        <v>0</v>
      </c>
      <c r="R515" s="152">
        <f>ROUND(J515*H515,2)</f>
        <v>0</v>
      </c>
      <c r="T515" s="153">
        <f>S515*H515</f>
        <v>0</v>
      </c>
      <c r="U515" s="153">
        <v>0</v>
      </c>
      <c r="V515" s="153">
        <f>U515*H515</f>
        <v>0</v>
      </c>
      <c r="W515" s="153">
        <v>0</v>
      </c>
      <c r="X515" s="154">
        <f>W515*H515</f>
        <v>0</v>
      </c>
      <c r="AR515" s="155" t="s">
        <v>158</v>
      </c>
      <c r="AT515" s="155" t="s">
        <v>220</v>
      </c>
      <c r="AU515" s="155" t="s">
        <v>93</v>
      </c>
      <c r="AY515" s="15" t="s">
        <v>219</v>
      </c>
      <c r="BE515" s="156">
        <f>IF(O515="základní",K515,0)</f>
        <v>0</v>
      </c>
      <c r="BF515" s="156">
        <f>IF(O515="snížená",K515,0)</f>
        <v>0</v>
      </c>
      <c r="BG515" s="156">
        <f>IF(O515="zákl. přenesená",K515,0)</f>
        <v>0</v>
      </c>
      <c r="BH515" s="156">
        <f>IF(O515="sníž. přenesená",K515,0)</f>
        <v>0</v>
      </c>
      <c r="BI515" s="156">
        <f>IF(O515="nulová",K515,0)</f>
        <v>0</v>
      </c>
      <c r="BJ515" s="15" t="s">
        <v>87</v>
      </c>
      <c r="BK515" s="156">
        <f>ROUND(P515*H515,2)</f>
        <v>0</v>
      </c>
      <c r="BL515" s="15" t="s">
        <v>158</v>
      </c>
      <c r="BM515" s="155" t="s">
        <v>944</v>
      </c>
    </row>
    <row r="516" spans="2:65" s="1" customFormat="1" ht="29.25">
      <c r="B516" s="30"/>
      <c r="D516" s="157" t="s">
        <v>226</v>
      </c>
      <c r="F516" s="158" t="s">
        <v>945</v>
      </c>
      <c r="I516" s="159"/>
      <c r="J516" s="159"/>
      <c r="M516" s="30"/>
      <c r="N516" s="160"/>
      <c r="X516" s="54"/>
      <c r="AT516" s="15" t="s">
        <v>226</v>
      </c>
      <c r="AU516" s="15" t="s">
        <v>93</v>
      </c>
    </row>
    <row r="517" spans="2:65" s="12" customFormat="1" ht="11.25">
      <c r="B517" s="161"/>
      <c r="D517" s="157" t="s">
        <v>303</v>
      </c>
      <c r="E517" s="162" t="s">
        <v>1</v>
      </c>
      <c r="F517" s="163" t="s">
        <v>916</v>
      </c>
      <c r="H517" s="164">
        <v>265.15499999999997</v>
      </c>
      <c r="I517" s="165"/>
      <c r="J517" s="165"/>
      <c r="M517" s="161"/>
      <c r="N517" s="166"/>
      <c r="X517" s="167"/>
      <c r="AT517" s="162" t="s">
        <v>303</v>
      </c>
      <c r="AU517" s="162" t="s">
        <v>93</v>
      </c>
      <c r="AV517" s="12" t="s">
        <v>93</v>
      </c>
      <c r="AW517" s="12" t="s">
        <v>5</v>
      </c>
      <c r="AX517" s="12" t="s">
        <v>87</v>
      </c>
      <c r="AY517" s="162" t="s">
        <v>219</v>
      </c>
    </row>
    <row r="518" spans="2:65" s="1" customFormat="1" ht="44.25" customHeight="1">
      <c r="B518" s="30"/>
      <c r="C518" s="142" t="s">
        <v>946</v>
      </c>
      <c r="D518" s="142" t="s">
        <v>220</v>
      </c>
      <c r="E518" s="143" t="s">
        <v>947</v>
      </c>
      <c r="F518" s="144" t="s">
        <v>948</v>
      </c>
      <c r="G518" s="145" t="s">
        <v>565</v>
      </c>
      <c r="H518" s="146">
        <v>376.52800000000002</v>
      </c>
      <c r="I518" s="147"/>
      <c r="J518" s="147"/>
      <c r="K518" s="148">
        <f>ROUND(P518*H518,2)</f>
        <v>0</v>
      </c>
      <c r="L518" s="149"/>
      <c r="M518" s="30"/>
      <c r="N518" s="150" t="s">
        <v>1</v>
      </c>
      <c r="O518" s="151" t="s">
        <v>43</v>
      </c>
      <c r="P518" s="152">
        <f>I518+J518</f>
        <v>0</v>
      </c>
      <c r="Q518" s="152">
        <f>ROUND(I518*H518,2)</f>
        <v>0</v>
      </c>
      <c r="R518" s="152">
        <f>ROUND(J518*H518,2)</f>
        <v>0</v>
      </c>
      <c r="T518" s="153">
        <f>S518*H518</f>
        <v>0</v>
      </c>
      <c r="U518" s="153">
        <v>0</v>
      </c>
      <c r="V518" s="153">
        <f>U518*H518</f>
        <v>0</v>
      </c>
      <c r="W518" s="153">
        <v>0</v>
      </c>
      <c r="X518" s="154">
        <f>W518*H518</f>
        <v>0</v>
      </c>
      <c r="AR518" s="155" t="s">
        <v>158</v>
      </c>
      <c r="AT518" s="155" t="s">
        <v>220</v>
      </c>
      <c r="AU518" s="155" t="s">
        <v>93</v>
      </c>
      <c r="AY518" s="15" t="s">
        <v>219</v>
      </c>
      <c r="BE518" s="156">
        <f>IF(O518="základní",K518,0)</f>
        <v>0</v>
      </c>
      <c r="BF518" s="156">
        <f>IF(O518="snížená",K518,0)</f>
        <v>0</v>
      </c>
      <c r="BG518" s="156">
        <f>IF(O518="zákl. přenesená",K518,0)</f>
        <v>0</v>
      </c>
      <c r="BH518" s="156">
        <f>IF(O518="sníž. přenesená",K518,0)</f>
        <v>0</v>
      </c>
      <c r="BI518" s="156">
        <f>IF(O518="nulová",K518,0)</f>
        <v>0</v>
      </c>
      <c r="BJ518" s="15" t="s">
        <v>87</v>
      </c>
      <c r="BK518" s="156">
        <f>ROUND(P518*H518,2)</f>
        <v>0</v>
      </c>
      <c r="BL518" s="15" t="s">
        <v>158</v>
      </c>
      <c r="BM518" s="155" t="s">
        <v>949</v>
      </c>
    </row>
    <row r="519" spans="2:65" s="1" customFormat="1" ht="29.25">
      <c r="B519" s="30"/>
      <c r="D519" s="157" t="s">
        <v>226</v>
      </c>
      <c r="F519" s="158" t="s">
        <v>948</v>
      </c>
      <c r="I519" s="159"/>
      <c r="J519" s="159"/>
      <c r="M519" s="30"/>
      <c r="N519" s="160"/>
      <c r="X519" s="54"/>
      <c r="AT519" s="15" t="s">
        <v>226</v>
      </c>
      <c r="AU519" s="15" t="s">
        <v>93</v>
      </c>
    </row>
    <row r="520" spans="2:65" s="12" customFormat="1" ht="11.25">
      <c r="B520" s="161"/>
      <c r="D520" s="157" t="s">
        <v>303</v>
      </c>
      <c r="E520" s="162" t="s">
        <v>1</v>
      </c>
      <c r="F520" s="163" t="s">
        <v>915</v>
      </c>
      <c r="H520" s="164">
        <v>376.52800000000002</v>
      </c>
      <c r="I520" s="165"/>
      <c r="J520" s="165"/>
      <c r="M520" s="161"/>
      <c r="N520" s="166"/>
      <c r="X520" s="167"/>
      <c r="AT520" s="162" t="s">
        <v>303</v>
      </c>
      <c r="AU520" s="162" t="s">
        <v>93</v>
      </c>
      <c r="AV520" s="12" t="s">
        <v>93</v>
      </c>
      <c r="AW520" s="12" t="s">
        <v>5</v>
      </c>
      <c r="AX520" s="12" t="s">
        <v>87</v>
      </c>
      <c r="AY520" s="162" t="s">
        <v>219</v>
      </c>
    </row>
    <row r="521" spans="2:65" s="11" customFormat="1" ht="22.9" customHeight="1">
      <c r="B521" s="129"/>
      <c r="D521" s="130" t="s">
        <v>79</v>
      </c>
      <c r="E521" s="140" t="s">
        <v>950</v>
      </c>
      <c r="F521" s="140" t="s">
        <v>904</v>
      </c>
      <c r="I521" s="132"/>
      <c r="J521" s="132"/>
      <c r="K521" s="141">
        <f>BK521</f>
        <v>0</v>
      </c>
      <c r="M521" s="129"/>
      <c r="N521" s="134"/>
      <c r="Q521" s="135">
        <f>SUM(Q522:Q524)</f>
        <v>0</v>
      </c>
      <c r="R521" s="135">
        <f>SUM(R522:R524)</f>
        <v>0</v>
      </c>
      <c r="T521" s="136">
        <f>SUM(T522:T524)</f>
        <v>0</v>
      </c>
      <c r="V521" s="136">
        <f>SUM(V522:V524)</f>
        <v>0</v>
      </c>
      <c r="X521" s="137">
        <f>SUM(X522:X524)</f>
        <v>0</v>
      </c>
      <c r="AR521" s="130" t="s">
        <v>87</v>
      </c>
      <c r="AT521" s="138" t="s">
        <v>79</v>
      </c>
      <c r="AU521" s="138" t="s">
        <v>87</v>
      </c>
      <c r="AY521" s="130" t="s">
        <v>219</v>
      </c>
      <c r="BK521" s="139">
        <f>SUM(BK522:BK524)</f>
        <v>0</v>
      </c>
    </row>
    <row r="522" spans="2:65" s="1" customFormat="1" ht="24.2" customHeight="1">
      <c r="B522" s="30"/>
      <c r="C522" s="142" t="s">
        <v>951</v>
      </c>
      <c r="D522" s="142" t="s">
        <v>220</v>
      </c>
      <c r="E522" s="143" t="s">
        <v>952</v>
      </c>
      <c r="F522" s="144" t="s">
        <v>953</v>
      </c>
      <c r="G522" s="145" t="s">
        <v>565</v>
      </c>
      <c r="H522" s="146">
        <v>663.14599999999996</v>
      </c>
      <c r="I522" s="147"/>
      <c r="J522" s="147"/>
      <c r="K522" s="148">
        <f>ROUND(P522*H522,2)</f>
        <v>0</v>
      </c>
      <c r="L522" s="149"/>
      <c r="M522" s="30"/>
      <c r="N522" s="150" t="s">
        <v>1</v>
      </c>
      <c r="O522" s="151" t="s">
        <v>43</v>
      </c>
      <c r="P522" s="152">
        <f>I522+J522</f>
        <v>0</v>
      </c>
      <c r="Q522" s="152">
        <f>ROUND(I522*H522,2)</f>
        <v>0</v>
      </c>
      <c r="R522" s="152">
        <f>ROUND(J522*H522,2)</f>
        <v>0</v>
      </c>
      <c r="T522" s="153">
        <f>S522*H522</f>
        <v>0</v>
      </c>
      <c r="U522" s="153">
        <v>0</v>
      </c>
      <c r="V522" s="153">
        <f>U522*H522</f>
        <v>0</v>
      </c>
      <c r="W522" s="153">
        <v>0</v>
      </c>
      <c r="X522" s="154">
        <f>W522*H522</f>
        <v>0</v>
      </c>
      <c r="AR522" s="155" t="s">
        <v>158</v>
      </c>
      <c r="AT522" s="155" t="s">
        <v>220</v>
      </c>
      <c r="AU522" s="155" t="s">
        <v>93</v>
      </c>
      <c r="AY522" s="15" t="s">
        <v>219</v>
      </c>
      <c r="BE522" s="156">
        <f>IF(O522="základní",K522,0)</f>
        <v>0</v>
      </c>
      <c r="BF522" s="156">
        <f>IF(O522="snížená",K522,0)</f>
        <v>0</v>
      </c>
      <c r="BG522" s="156">
        <f>IF(O522="zákl. přenesená",K522,0)</f>
        <v>0</v>
      </c>
      <c r="BH522" s="156">
        <f>IF(O522="sníž. přenesená",K522,0)</f>
        <v>0</v>
      </c>
      <c r="BI522" s="156">
        <f>IF(O522="nulová",K522,0)</f>
        <v>0</v>
      </c>
      <c r="BJ522" s="15" t="s">
        <v>87</v>
      </c>
      <c r="BK522" s="156">
        <f>ROUND(P522*H522,2)</f>
        <v>0</v>
      </c>
      <c r="BL522" s="15" t="s">
        <v>158</v>
      </c>
      <c r="BM522" s="155" t="s">
        <v>954</v>
      </c>
    </row>
    <row r="523" spans="2:65" s="1" customFormat="1" ht="19.5">
      <c r="B523" s="30"/>
      <c r="D523" s="157" t="s">
        <v>226</v>
      </c>
      <c r="F523" s="158" t="s">
        <v>955</v>
      </c>
      <c r="I523" s="159"/>
      <c r="J523" s="159"/>
      <c r="M523" s="30"/>
      <c r="N523" s="160"/>
      <c r="X523" s="54"/>
      <c r="AT523" s="15" t="s">
        <v>226</v>
      </c>
      <c r="AU523" s="15" t="s">
        <v>93</v>
      </c>
    </row>
    <row r="524" spans="2:65" s="12" customFormat="1" ht="11.25">
      <c r="B524" s="161"/>
      <c r="D524" s="157" t="s">
        <v>303</v>
      </c>
      <c r="E524" s="162" t="s">
        <v>1</v>
      </c>
      <c r="F524" s="163" t="s">
        <v>956</v>
      </c>
      <c r="H524" s="164">
        <v>663.14599999999996</v>
      </c>
      <c r="I524" s="165"/>
      <c r="J524" s="165"/>
      <c r="M524" s="161"/>
      <c r="N524" s="166"/>
      <c r="X524" s="167"/>
      <c r="AT524" s="162" t="s">
        <v>303</v>
      </c>
      <c r="AU524" s="162" t="s">
        <v>93</v>
      </c>
      <c r="AV524" s="12" t="s">
        <v>93</v>
      </c>
      <c r="AW524" s="12" t="s">
        <v>5</v>
      </c>
      <c r="AX524" s="12" t="s">
        <v>87</v>
      </c>
      <c r="AY524" s="162" t="s">
        <v>219</v>
      </c>
    </row>
    <row r="525" spans="2:65" s="11" customFormat="1" ht="25.9" customHeight="1">
      <c r="B525" s="129"/>
      <c r="D525" s="130" t="s">
        <v>79</v>
      </c>
      <c r="E525" s="131" t="s">
        <v>957</v>
      </c>
      <c r="F525" s="131" t="s">
        <v>958</v>
      </c>
      <c r="I525" s="132"/>
      <c r="J525" s="132"/>
      <c r="K525" s="133">
        <f>BK525</f>
        <v>0</v>
      </c>
      <c r="M525" s="129"/>
      <c r="N525" s="134"/>
      <c r="Q525" s="135">
        <f>Q526</f>
        <v>0</v>
      </c>
      <c r="R525" s="135">
        <f>R526</f>
        <v>0</v>
      </c>
      <c r="T525" s="136">
        <f>T526</f>
        <v>0</v>
      </c>
      <c r="V525" s="136">
        <f>V526</f>
        <v>0</v>
      </c>
      <c r="X525" s="137">
        <f>X526</f>
        <v>0</v>
      </c>
      <c r="AR525" s="130" t="s">
        <v>93</v>
      </c>
      <c r="AT525" s="138" t="s">
        <v>79</v>
      </c>
      <c r="AU525" s="138" t="s">
        <v>80</v>
      </c>
      <c r="AY525" s="130" t="s">
        <v>219</v>
      </c>
      <c r="BK525" s="139">
        <f>BK526</f>
        <v>0</v>
      </c>
    </row>
    <row r="526" spans="2:65" s="11" customFormat="1" ht="22.9" customHeight="1">
      <c r="B526" s="129"/>
      <c r="D526" s="130" t="s">
        <v>79</v>
      </c>
      <c r="E526" s="140" t="s">
        <v>959</v>
      </c>
      <c r="F526" s="140" t="s">
        <v>960</v>
      </c>
      <c r="I526" s="132"/>
      <c r="J526" s="132"/>
      <c r="K526" s="141">
        <f>BK526</f>
        <v>0</v>
      </c>
      <c r="M526" s="129"/>
      <c r="N526" s="134"/>
      <c r="Q526" s="135">
        <f>SUM(Q527:Q529)</f>
        <v>0</v>
      </c>
      <c r="R526" s="135">
        <f>SUM(R527:R529)</f>
        <v>0</v>
      </c>
      <c r="T526" s="136">
        <f>SUM(T527:T529)</f>
        <v>0</v>
      </c>
      <c r="V526" s="136">
        <f>SUM(V527:V529)</f>
        <v>0</v>
      </c>
      <c r="X526" s="137">
        <f>SUM(X527:X529)</f>
        <v>0</v>
      </c>
      <c r="AR526" s="130" t="s">
        <v>93</v>
      </c>
      <c r="AT526" s="138" t="s">
        <v>79</v>
      </c>
      <c r="AU526" s="138" t="s">
        <v>87</v>
      </c>
      <c r="AY526" s="130" t="s">
        <v>219</v>
      </c>
      <c r="BK526" s="139">
        <f>SUM(BK527:BK529)</f>
        <v>0</v>
      </c>
    </row>
    <row r="527" spans="2:65" s="1" customFormat="1" ht="24.2" customHeight="1">
      <c r="B527" s="30"/>
      <c r="C527" s="142" t="s">
        <v>961</v>
      </c>
      <c r="D527" s="142" t="s">
        <v>220</v>
      </c>
      <c r="E527" s="143" t="s">
        <v>962</v>
      </c>
      <c r="F527" s="144" t="s">
        <v>963</v>
      </c>
      <c r="G527" s="145" t="s">
        <v>370</v>
      </c>
      <c r="H527" s="146">
        <v>860.1</v>
      </c>
      <c r="I527" s="147"/>
      <c r="J527" s="147"/>
      <c r="K527" s="148">
        <f>ROUND(P527*H527,2)</f>
        <v>0</v>
      </c>
      <c r="L527" s="149"/>
      <c r="M527" s="30"/>
      <c r="N527" s="150" t="s">
        <v>1</v>
      </c>
      <c r="O527" s="151" t="s">
        <v>43</v>
      </c>
      <c r="P527" s="152">
        <f>I527+J527</f>
        <v>0</v>
      </c>
      <c r="Q527" s="152">
        <f>ROUND(I527*H527,2)</f>
        <v>0</v>
      </c>
      <c r="R527" s="152">
        <f>ROUND(J527*H527,2)</f>
        <v>0</v>
      </c>
      <c r="T527" s="153">
        <f>S527*H527</f>
        <v>0</v>
      </c>
      <c r="U527" s="153">
        <v>0</v>
      </c>
      <c r="V527" s="153">
        <f>U527*H527</f>
        <v>0</v>
      </c>
      <c r="W527" s="153">
        <v>0</v>
      </c>
      <c r="X527" s="154">
        <f>W527*H527</f>
        <v>0</v>
      </c>
      <c r="AR527" s="155" t="s">
        <v>298</v>
      </c>
      <c r="AT527" s="155" t="s">
        <v>220</v>
      </c>
      <c r="AU527" s="155" t="s">
        <v>93</v>
      </c>
      <c r="AY527" s="15" t="s">
        <v>219</v>
      </c>
      <c r="BE527" s="156">
        <f>IF(O527="základní",K527,0)</f>
        <v>0</v>
      </c>
      <c r="BF527" s="156">
        <f>IF(O527="snížená",K527,0)</f>
        <v>0</v>
      </c>
      <c r="BG527" s="156">
        <f>IF(O527="zákl. přenesená",K527,0)</f>
        <v>0</v>
      </c>
      <c r="BH527" s="156">
        <f>IF(O527="sníž. přenesená",K527,0)</f>
        <v>0</v>
      </c>
      <c r="BI527" s="156">
        <f>IF(O527="nulová",K527,0)</f>
        <v>0</v>
      </c>
      <c r="BJ527" s="15" t="s">
        <v>87</v>
      </c>
      <c r="BK527" s="156">
        <f>ROUND(P527*H527,2)</f>
        <v>0</v>
      </c>
      <c r="BL527" s="15" t="s">
        <v>298</v>
      </c>
      <c r="BM527" s="155" t="s">
        <v>964</v>
      </c>
    </row>
    <row r="528" spans="2:65" s="1" customFormat="1" ht="19.5">
      <c r="B528" s="30"/>
      <c r="D528" s="157" t="s">
        <v>226</v>
      </c>
      <c r="F528" s="158" t="s">
        <v>963</v>
      </c>
      <c r="I528" s="159"/>
      <c r="J528" s="159"/>
      <c r="M528" s="30"/>
      <c r="N528" s="160"/>
      <c r="X528" s="54"/>
      <c r="AT528" s="15" t="s">
        <v>226</v>
      </c>
      <c r="AU528" s="15" t="s">
        <v>93</v>
      </c>
    </row>
    <row r="529" spans="2:65" s="12" customFormat="1" ht="11.25">
      <c r="B529" s="161"/>
      <c r="D529" s="157" t="s">
        <v>303</v>
      </c>
      <c r="E529" s="162" t="s">
        <v>1</v>
      </c>
      <c r="F529" s="163" t="s">
        <v>612</v>
      </c>
      <c r="H529" s="164">
        <v>860.1</v>
      </c>
      <c r="I529" s="165"/>
      <c r="J529" s="165"/>
      <c r="M529" s="161"/>
      <c r="N529" s="166"/>
      <c r="X529" s="167"/>
      <c r="AT529" s="162" t="s">
        <v>303</v>
      </c>
      <c r="AU529" s="162" t="s">
        <v>93</v>
      </c>
      <c r="AV529" s="12" t="s">
        <v>93</v>
      </c>
      <c r="AW529" s="12" t="s">
        <v>5</v>
      </c>
      <c r="AX529" s="12" t="s">
        <v>87</v>
      </c>
      <c r="AY529" s="162" t="s">
        <v>219</v>
      </c>
    </row>
    <row r="530" spans="2:65" s="11" customFormat="1" ht="25.9" customHeight="1">
      <c r="B530" s="129"/>
      <c r="D530" s="130" t="s">
        <v>79</v>
      </c>
      <c r="E530" s="131" t="s">
        <v>460</v>
      </c>
      <c r="F530" s="131" t="s">
        <v>965</v>
      </c>
      <c r="I530" s="132"/>
      <c r="J530" s="132"/>
      <c r="K530" s="133">
        <f>BK530</f>
        <v>0</v>
      </c>
      <c r="M530" s="129"/>
      <c r="N530" s="134"/>
      <c r="Q530" s="135">
        <f>Q531</f>
        <v>0</v>
      </c>
      <c r="R530" s="135">
        <f>R531</f>
        <v>0</v>
      </c>
      <c r="T530" s="136">
        <f>T531</f>
        <v>0</v>
      </c>
      <c r="V530" s="136">
        <f>V531</f>
        <v>4.2000000000000002E-4</v>
      </c>
      <c r="X530" s="137">
        <f>X531</f>
        <v>0</v>
      </c>
      <c r="AR530" s="130" t="s">
        <v>150</v>
      </c>
      <c r="AT530" s="138" t="s">
        <v>79</v>
      </c>
      <c r="AU530" s="138" t="s">
        <v>80</v>
      </c>
      <c r="AY530" s="130" t="s">
        <v>219</v>
      </c>
      <c r="BK530" s="139">
        <f>BK531</f>
        <v>0</v>
      </c>
    </row>
    <row r="531" spans="2:65" s="11" customFormat="1" ht="22.9" customHeight="1">
      <c r="B531" s="129"/>
      <c r="D531" s="130" t="s">
        <v>79</v>
      </c>
      <c r="E531" s="140" t="s">
        <v>966</v>
      </c>
      <c r="F531" s="140" t="s">
        <v>967</v>
      </c>
      <c r="I531" s="132"/>
      <c r="J531" s="132"/>
      <c r="K531" s="141">
        <f>BK531</f>
        <v>0</v>
      </c>
      <c r="M531" s="129"/>
      <c r="N531" s="134"/>
      <c r="Q531" s="135">
        <f>SUM(Q532:Q534)</f>
        <v>0</v>
      </c>
      <c r="R531" s="135">
        <f>SUM(R532:R534)</f>
        <v>0</v>
      </c>
      <c r="T531" s="136">
        <f>SUM(T532:T534)</f>
        <v>0</v>
      </c>
      <c r="V531" s="136">
        <f>SUM(V532:V534)</f>
        <v>4.2000000000000002E-4</v>
      </c>
      <c r="X531" s="137">
        <f>SUM(X532:X534)</f>
        <v>0</v>
      </c>
      <c r="AR531" s="130" t="s">
        <v>150</v>
      </c>
      <c r="AT531" s="138" t="s">
        <v>79</v>
      </c>
      <c r="AU531" s="138" t="s">
        <v>87</v>
      </c>
      <c r="AY531" s="130" t="s">
        <v>219</v>
      </c>
      <c r="BK531" s="139">
        <f>SUM(BK532:BK534)</f>
        <v>0</v>
      </c>
    </row>
    <row r="532" spans="2:65" s="1" customFormat="1" ht="33" customHeight="1">
      <c r="B532" s="30"/>
      <c r="C532" s="142" t="s">
        <v>968</v>
      </c>
      <c r="D532" s="142" t="s">
        <v>220</v>
      </c>
      <c r="E532" s="143" t="s">
        <v>969</v>
      </c>
      <c r="F532" s="144" t="s">
        <v>970</v>
      </c>
      <c r="G532" s="145" t="s">
        <v>971</v>
      </c>
      <c r="H532" s="146">
        <v>2</v>
      </c>
      <c r="I532" s="147"/>
      <c r="J532" s="147"/>
      <c r="K532" s="148">
        <f>ROUND(P532*H532,2)</f>
        <v>0</v>
      </c>
      <c r="L532" s="149"/>
      <c r="M532" s="30"/>
      <c r="N532" s="150" t="s">
        <v>1</v>
      </c>
      <c r="O532" s="151" t="s">
        <v>43</v>
      </c>
      <c r="P532" s="152">
        <f>I532+J532</f>
        <v>0</v>
      </c>
      <c r="Q532" s="152">
        <f>ROUND(I532*H532,2)</f>
        <v>0</v>
      </c>
      <c r="R532" s="152">
        <f>ROUND(J532*H532,2)</f>
        <v>0</v>
      </c>
      <c r="T532" s="153">
        <f>S532*H532</f>
        <v>0</v>
      </c>
      <c r="U532" s="153">
        <v>2.1000000000000001E-4</v>
      </c>
      <c r="V532" s="153">
        <f>U532*H532</f>
        <v>4.2000000000000002E-4</v>
      </c>
      <c r="W532" s="153">
        <v>0</v>
      </c>
      <c r="X532" s="154">
        <f>W532*H532</f>
        <v>0</v>
      </c>
      <c r="AR532" s="155" t="s">
        <v>716</v>
      </c>
      <c r="AT532" s="155" t="s">
        <v>220</v>
      </c>
      <c r="AU532" s="155" t="s">
        <v>93</v>
      </c>
      <c r="AY532" s="15" t="s">
        <v>219</v>
      </c>
      <c r="BE532" s="156">
        <f>IF(O532="základní",K532,0)</f>
        <v>0</v>
      </c>
      <c r="BF532" s="156">
        <f>IF(O532="snížená",K532,0)</f>
        <v>0</v>
      </c>
      <c r="BG532" s="156">
        <f>IF(O532="zákl. přenesená",K532,0)</f>
        <v>0</v>
      </c>
      <c r="BH532" s="156">
        <f>IF(O532="sníž. přenesená",K532,0)</f>
        <v>0</v>
      </c>
      <c r="BI532" s="156">
        <f>IF(O532="nulová",K532,0)</f>
        <v>0</v>
      </c>
      <c r="BJ532" s="15" t="s">
        <v>87</v>
      </c>
      <c r="BK532" s="156">
        <f>ROUND(P532*H532,2)</f>
        <v>0</v>
      </c>
      <c r="BL532" s="15" t="s">
        <v>716</v>
      </c>
      <c r="BM532" s="155" t="s">
        <v>972</v>
      </c>
    </row>
    <row r="533" spans="2:65" s="1" customFormat="1" ht="19.5">
      <c r="B533" s="30"/>
      <c r="D533" s="157" t="s">
        <v>226</v>
      </c>
      <c r="F533" s="158" t="s">
        <v>970</v>
      </c>
      <c r="I533" s="159"/>
      <c r="J533" s="159"/>
      <c r="M533" s="30"/>
      <c r="N533" s="160"/>
      <c r="X533" s="54"/>
      <c r="AT533" s="15" t="s">
        <v>226</v>
      </c>
      <c r="AU533" s="15" t="s">
        <v>93</v>
      </c>
    </row>
    <row r="534" spans="2:65" s="12" customFormat="1" ht="11.25">
      <c r="B534" s="161"/>
      <c r="D534" s="157" t="s">
        <v>303</v>
      </c>
      <c r="E534" s="162" t="s">
        <v>1</v>
      </c>
      <c r="F534" s="163" t="s">
        <v>93</v>
      </c>
      <c r="H534" s="164">
        <v>2</v>
      </c>
      <c r="I534" s="165"/>
      <c r="J534" s="165"/>
      <c r="M534" s="161"/>
      <c r="N534" s="188"/>
      <c r="O534" s="189"/>
      <c r="P534" s="189"/>
      <c r="Q534" s="189"/>
      <c r="R534" s="189"/>
      <c r="S534" s="189"/>
      <c r="T534" s="189"/>
      <c r="U534" s="189"/>
      <c r="V534" s="189"/>
      <c r="W534" s="189"/>
      <c r="X534" s="190"/>
      <c r="AT534" s="162" t="s">
        <v>303</v>
      </c>
      <c r="AU534" s="162" t="s">
        <v>93</v>
      </c>
      <c r="AV534" s="12" t="s">
        <v>93</v>
      </c>
      <c r="AW534" s="12" t="s">
        <v>5</v>
      </c>
      <c r="AX534" s="12" t="s">
        <v>87</v>
      </c>
      <c r="AY534" s="162" t="s">
        <v>219</v>
      </c>
    </row>
    <row r="535" spans="2:65" s="1" customFormat="1" ht="6.95" customHeight="1">
      <c r="B535" s="42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30"/>
    </row>
  </sheetData>
  <sheetProtection algorithmName="SHA-512" hashValue="ja62RUrg7L+3oSHt4Bsc9pFSHIXBNiweR0ncAcIZ2G/VpQG1WQGS9kAJNo0Z56sAhFB+FMQ1rMpnuy4pS4xfnw==" saltValue="qEGA0J/54mkP1Gk6DCSVh2NBJp4KehjGWOCmvU98eE0E09fxVtm7nHTQ6iHoAXI78l/lO34kN/vT00V0oQIFbA==" spinCount="100000" sheet="1" objects="1" scenarios="1" formatColumns="0" formatRows="0" autoFilter="0"/>
  <autoFilter ref="C134:L534" xr:uid="{00000000-0009-0000-0000-000002000000}"/>
  <mergeCells count="12">
    <mergeCell ref="E127:H127"/>
    <mergeCell ref="M2:Z2"/>
    <mergeCell ref="E84:H84"/>
    <mergeCell ref="E86:H86"/>
    <mergeCell ref="E88:H88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8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101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973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ROUND((SUM(BE135:BE479)),  2)</f>
        <v>0</v>
      </c>
      <c r="I37" s="99">
        <v>0.21</v>
      </c>
      <c r="K37" s="86">
        <f>ROUND(((SUM(BE135:BE479))*I37),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ROUND((SUM(BF135:BF479)),  2)</f>
        <v>0</v>
      </c>
      <c r="I38" s="99">
        <v>0.12</v>
      </c>
      <c r="K38" s="86">
        <f>ROUND(((SUM(BF135:BF479))*I38),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ROUND((SUM(BG135:BG479)),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ROUND((SUM(BH135:BH479)),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ROUND((SUM(BI135:BI479)),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2022_4.2 - IO 02 Stoka B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Q135</f>
        <v>0</v>
      </c>
      <c r="J97" s="64">
        <f t="shared" si="0"/>
        <v>0</v>
      </c>
      <c r="K97" s="64">
        <f>K135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K136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K137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Q281</f>
        <v>0</v>
      </c>
      <c r="J100" s="118">
        <f>R281</f>
        <v>0</v>
      </c>
      <c r="K100" s="118">
        <f>K281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Q285</f>
        <v>0</v>
      </c>
      <c r="J101" s="118">
        <f>R285</f>
        <v>0</v>
      </c>
      <c r="K101" s="118">
        <f>K285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Q289</f>
        <v>0</v>
      </c>
      <c r="J102" s="118">
        <f>R289</f>
        <v>0</v>
      </c>
      <c r="K102" s="118">
        <f>K289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Q293</f>
        <v>0</v>
      </c>
      <c r="J103" s="118">
        <f>R293</f>
        <v>0</v>
      </c>
      <c r="K103" s="118">
        <f>K293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Q327</f>
        <v>0</v>
      </c>
      <c r="J104" s="118">
        <f>R327</f>
        <v>0</v>
      </c>
      <c r="K104" s="118">
        <f>K327</f>
        <v>0</v>
      </c>
      <c r="M104" s="115"/>
    </row>
    <row r="105" spans="2:47" s="9" customFormat="1" ht="19.899999999999999" customHeight="1">
      <c r="B105" s="115"/>
      <c r="D105" s="116" t="s">
        <v>339</v>
      </c>
      <c r="E105" s="117"/>
      <c r="F105" s="117"/>
      <c r="G105" s="117"/>
      <c r="H105" s="117"/>
      <c r="I105" s="118">
        <f>Q331</f>
        <v>0</v>
      </c>
      <c r="J105" s="118">
        <f>R331</f>
        <v>0</v>
      </c>
      <c r="K105" s="118">
        <f>K331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Q420</f>
        <v>0</v>
      </c>
      <c r="J106" s="118">
        <f>R420</f>
        <v>0</v>
      </c>
      <c r="K106" s="118">
        <f>K420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Q433</f>
        <v>0</v>
      </c>
      <c r="J107" s="118">
        <f>R433</f>
        <v>0</v>
      </c>
      <c r="K107" s="118">
        <f>K433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Q459</f>
        <v>0</v>
      </c>
      <c r="J108" s="118">
        <f>R459</f>
        <v>0</v>
      </c>
      <c r="K108" s="118">
        <f>K459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Q466</f>
        <v>0</v>
      </c>
      <c r="J109" s="118">
        <f>R466</f>
        <v>0</v>
      </c>
      <c r="K109" s="118">
        <f>K466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Q470</f>
        <v>0</v>
      </c>
      <c r="J110" s="114">
        <f>R470</f>
        <v>0</v>
      </c>
      <c r="K110" s="114">
        <f>K470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Q471</f>
        <v>0</v>
      </c>
      <c r="J111" s="118">
        <f>R471</f>
        <v>0</v>
      </c>
      <c r="K111" s="118">
        <f>K471</f>
        <v>0</v>
      </c>
      <c r="M111" s="115"/>
    </row>
    <row r="112" spans="2:47" s="8" customFormat="1" ht="24.95" customHeight="1">
      <c r="B112" s="111"/>
      <c r="D112" s="112" t="s">
        <v>346</v>
      </c>
      <c r="E112" s="113"/>
      <c r="F112" s="113"/>
      <c r="G112" s="113"/>
      <c r="H112" s="113"/>
      <c r="I112" s="114">
        <f>Q475</f>
        <v>0</v>
      </c>
      <c r="J112" s="114">
        <f>R475</f>
        <v>0</v>
      </c>
      <c r="K112" s="114">
        <f>K475</f>
        <v>0</v>
      </c>
      <c r="M112" s="111"/>
    </row>
    <row r="113" spans="2:13" s="9" customFormat="1" ht="19.899999999999999" customHeight="1">
      <c r="B113" s="115"/>
      <c r="D113" s="116" t="s">
        <v>347</v>
      </c>
      <c r="E113" s="117"/>
      <c r="F113" s="117"/>
      <c r="G113" s="117"/>
      <c r="H113" s="117"/>
      <c r="I113" s="118">
        <f>Q476</f>
        <v>0</v>
      </c>
      <c r="J113" s="118">
        <f>R476</f>
        <v>0</v>
      </c>
      <c r="K113" s="118">
        <f>K476</f>
        <v>0</v>
      </c>
      <c r="M113" s="115"/>
    </row>
    <row r="114" spans="2:13" s="1" customFormat="1" ht="21.75" customHeight="1">
      <c r="B114" s="30"/>
      <c r="M114" s="30"/>
    </row>
    <row r="115" spans="2:13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30"/>
    </row>
    <row r="119" spans="2:13" s="1" customFormat="1" ht="6.95" customHeight="1"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0"/>
    </row>
    <row r="120" spans="2:13" s="1" customFormat="1" ht="24.95" customHeight="1">
      <c r="B120" s="30"/>
      <c r="C120" s="19" t="s">
        <v>199</v>
      </c>
      <c r="M120" s="30"/>
    </row>
    <row r="121" spans="2:13" s="1" customFormat="1" ht="6.95" customHeight="1">
      <c r="B121" s="30"/>
      <c r="M121" s="30"/>
    </row>
    <row r="122" spans="2:13" s="1" customFormat="1" ht="12" customHeight="1">
      <c r="B122" s="30"/>
      <c r="C122" s="25" t="s">
        <v>17</v>
      </c>
      <c r="M122" s="30"/>
    </row>
    <row r="123" spans="2:13" s="1" customFormat="1" ht="16.5" customHeight="1">
      <c r="B123" s="30"/>
      <c r="E123" s="234" t="str">
        <f>E7</f>
        <v>Splašková kanalizace Lada</v>
      </c>
      <c r="F123" s="235"/>
      <c r="G123" s="235"/>
      <c r="H123" s="235"/>
      <c r="M123" s="30"/>
    </row>
    <row r="124" spans="2:13" ht="12" customHeight="1">
      <c r="B124" s="18"/>
      <c r="C124" s="25" t="s">
        <v>170</v>
      </c>
      <c r="M124" s="18"/>
    </row>
    <row r="125" spans="2:13" s="1" customFormat="1" ht="16.5" customHeight="1">
      <c r="B125" s="30"/>
      <c r="E125" s="234" t="s">
        <v>171</v>
      </c>
      <c r="F125" s="236"/>
      <c r="G125" s="236"/>
      <c r="H125" s="236"/>
      <c r="M125" s="30"/>
    </row>
    <row r="126" spans="2:13" s="1" customFormat="1" ht="12" customHeight="1">
      <c r="B126" s="30"/>
      <c r="C126" s="25" t="s">
        <v>172</v>
      </c>
      <c r="M126" s="30"/>
    </row>
    <row r="127" spans="2:13" s="1" customFormat="1" ht="16.5" customHeight="1">
      <c r="B127" s="30"/>
      <c r="E127" s="195" t="str">
        <f>E11</f>
        <v>2022_4.2 - IO 02 Stoka B</v>
      </c>
      <c r="F127" s="236"/>
      <c r="G127" s="236"/>
      <c r="H127" s="236"/>
      <c r="M127" s="30"/>
    </row>
    <row r="128" spans="2:13" s="1" customFormat="1" ht="6.95" customHeight="1">
      <c r="B128" s="30"/>
      <c r="M128" s="30"/>
    </row>
    <row r="129" spans="2:65" s="1" customFormat="1" ht="12" customHeight="1">
      <c r="B129" s="30"/>
      <c r="C129" s="25" t="s">
        <v>21</v>
      </c>
      <c r="F129" s="23" t="str">
        <f>F14</f>
        <v>Česká Lípa</v>
      </c>
      <c r="I129" s="25" t="s">
        <v>23</v>
      </c>
      <c r="J129" s="50" t="str">
        <f>IF(J14="","",J14)</f>
        <v>2. 4. 2025</v>
      </c>
      <c r="M129" s="30"/>
    </row>
    <row r="130" spans="2:65" s="1" customFormat="1" ht="6.95" customHeight="1">
      <c r="B130" s="30"/>
      <c r="M130" s="30"/>
    </row>
    <row r="131" spans="2:65" s="1" customFormat="1" ht="25.7" customHeight="1">
      <c r="B131" s="30"/>
      <c r="C131" s="25" t="s">
        <v>25</v>
      </c>
      <c r="F131" s="23" t="str">
        <f>E17</f>
        <v>Město Česká Lípa</v>
      </c>
      <c r="I131" s="25" t="s">
        <v>32</v>
      </c>
      <c r="J131" s="28" t="str">
        <f>E23</f>
        <v>Vodohospodářský rozvoj a výstavba a.s.</v>
      </c>
      <c r="M131" s="30"/>
    </row>
    <row r="132" spans="2:65" s="1" customFormat="1" ht="15.2" customHeight="1">
      <c r="B132" s="30"/>
      <c r="C132" s="25" t="s">
        <v>30</v>
      </c>
      <c r="F132" s="23" t="str">
        <f>IF(E20="","",E20)</f>
        <v>Vyplň údaj</v>
      </c>
      <c r="I132" s="25" t="s">
        <v>35</v>
      </c>
      <c r="J132" s="28" t="str">
        <f>E26</f>
        <v>Dvořák</v>
      </c>
      <c r="M132" s="30"/>
    </row>
    <row r="133" spans="2:65" s="1" customFormat="1" ht="10.35" customHeight="1">
      <c r="B133" s="30"/>
      <c r="M133" s="30"/>
    </row>
    <row r="134" spans="2:65" s="10" customFormat="1" ht="29.25" customHeight="1">
      <c r="B134" s="119"/>
      <c r="C134" s="120" t="s">
        <v>200</v>
      </c>
      <c r="D134" s="121" t="s">
        <v>63</v>
      </c>
      <c r="E134" s="121" t="s">
        <v>59</v>
      </c>
      <c r="F134" s="121" t="s">
        <v>60</v>
      </c>
      <c r="G134" s="121" t="s">
        <v>201</v>
      </c>
      <c r="H134" s="121" t="s">
        <v>202</v>
      </c>
      <c r="I134" s="121" t="s">
        <v>203</v>
      </c>
      <c r="J134" s="121" t="s">
        <v>204</v>
      </c>
      <c r="K134" s="122" t="s">
        <v>190</v>
      </c>
      <c r="L134" s="123" t="s">
        <v>205</v>
      </c>
      <c r="M134" s="119"/>
      <c r="N134" s="57" t="s">
        <v>1</v>
      </c>
      <c r="O134" s="58" t="s">
        <v>42</v>
      </c>
      <c r="P134" s="58" t="s">
        <v>206</v>
      </c>
      <c r="Q134" s="58" t="s">
        <v>207</v>
      </c>
      <c r="R134" s="58" t="s">
        <v>208</v>
      </c>
      <c r="S134" s="58" t="s">
        <v>209</v>
      </c>
      <c r="T134" s="58" t="s">
        <v>210</v>
      </c>
      <c r="U134" s="58" t="s">
        <v>211</v>
      </c>
      <c r="V134" s="58" t="s">
        <v>212</v>
      </c>
      <c r="W134" s="58" t="s">
        <v>213</v>
      </c>
      <c r="X134" s="59" t="s">
        <v>214</v>
      </c>
    </row>
    <row r="135" spans="2:65" s="1" customFormat="1" ht="22.9" customHeight="1">
      <c r="B135" s="30"/>
      <c r="C135" s="62" t="s">
        <v>215</v>
      </c>
      <c r="K135" s="124">
        <f>BK135</f>
        <v>0</v>
      </c>
      <c r="M135" s="30"/>
      <c r="N135" s="60"/>
      <c r="O135" s="51"/>
      <c r="P135" s="51"/>
      <c r="Q135" s="125">
        <f>Q136+Q470+Q475</f>
        <v>0</v>
      </c>
      <c r="R135" s="125">
        <f>R136+R470+R475</f>
        <v>0</v>
      </c>
      <c r="S135" s="51"/>
      <c r="T135" s="126">
        <f>T136+T470+T475</f>
        <v>0</v>
      </c>
      <c r="U135" s="51"/>
      <c r="V135" s="126">
        <f>V136+V470+V475</f>
        <v>486.90010800000005</v>
      </c>
      <c r="W135" s="51"/>
      <c r="X135" s="127">
        <f>X136+X470+X475</f>
        <v>337.87299999999999</v>
      </c>
      <c r="AT135" s="15" t="s">
        <v>79</v>
      </c>
      <c r="AU135" s="15" t="s">
        <v>192</v>
      </c>
      <c r="BK135" s="128">
        <f>BK136+BK470+BK475</f>
        <v>0</v>
      </c>
    </row>
    <row r="136" spans="2:65" s="11" customFormat="1" ht="25.9" customHeight="1">
      <c r="B136" s="129"/>
      <c r="D136" s="130" t="s">
        <v>79</v>
      </c>
      <c r="E136" s="131" t="s">
        <v>348</v>
      </c>
      <c r="F136" s="131" t="s">
        <v>349</v>
      </c>
      <c r="I136" s="132"/>
      <c r="J136" s="132"/>
      <c r="K136" s="133">
        <f>BK136</f>
        <v>0</v>
      </c>
      <c r="M136" s="129"/>
      <c r="N136" s="134"/>
      <c r="Q136" s="135">
        <f>Q137+Q281+Q285+Q289+Q293+Q327+Q331+Q420+Q459+Q466</f>
        <v>0</v>
      </c>
      <c r="R136" s="135">
        <f>R137+R281+R285+R289+R293+R327+R331+R420+R459+R466</f>
        <v>0</v>
      </c>
      <c r="T136" s="136">
        <f>T137+T281+T285+T289+T293+T327+T331+T420+T459+T466</f>
        <v>0</v>
      </c>
      <c r="V136" s="136">
        <f>V137+V281+V285+V289+V293+V327+V331+V420+V459+V466</f>
        <v>486.89968800000003</v>
      </c>
      <c r="X136" s="137">
        <f>X137+X281+X285+X289+X293+X327+X331+X420+X459+X466</f>
        <v>337.87299999999999</v>
      </c>
      <c r="AR136" s="130" t="s">
        <v>87</v>
      </c>
      <c r="AT136" s="138" t="s">
        <v>79</v>
      </c>
      <c r="AU136" s="138" t="s">
        <v>80</v>
      </c>
      <c r="AY136" s="130" t="s">
        <v>219</v>
      </c>
      <c r="BK136" s="139">
        <f>BK137+BK281+BK285+BK289+BK293+BK327+BK331+BK420+BK459+BK466</f>
        <v>0</v>
      </c>
    </row>
    <row r="137" spans="2:65" s="11" customFormat="1" ht="22.9" customHeight="1">
      <c r="B137" s="129"/>
      <c r="D137" s="130" t="s">
        <v>79</v>
      </c>
      <c r="E137" s="140" t="s">
        <v>87</v>
      </c>
      <c r="F137" s="140" t="s">
        <v>350</v>
      </c>
      <c r="I137" s="132"/>
      <c r="J137" s="132"/>
      <c r="K137" s="141">
        <f>BK137</f>
        <v>0</v>
      </c>
      <c r="M137" s="129"/>
      <c r="N137" s="134"/>
      <c r="Q137" s="135">
        <f>SUM(Q138:Q280)</f>
        <v>0</v>
      </c>
      <c r="R137" s="135">
        <f>SUM(R138:R280)</f>
        <v>0</v>
      </c>
      <c r="T137" s="136">
        <f>SUM(T138:T280)</f>
        <v>0</v>
      </c>
      <c r="V137" s="136">
        <f>SUM(V138:V280)</f>
        <v>314.62844100000001</v>
      </c>
      <c r="X137" s="137">
        <f>SUM(X138:X280)</f>
        <v>324.79300000000001</v>
      </c>
      <c r="AR137" s="130" t="s">
        <v>87</v>
      </c>
      <c r="AT137" s="138" t="s">
        <v>79</v>
      </c>
      <c r="AU137" s="138" t="s">
        <v>87</v>
      </c>
      <c r="AY137" s="130" t="s">
        <v>219</v>
      </c>
      <c r="BK137" s="139">
        <f>SUM(BK138:BK280)</f>
        <v>0</v>
      </c>
    </row>
    <row r="138" spans="2:65" s="1" customFormat="1" ht="24.2" customHeight="1">
      <c r="B138" s="30"/>
      <c r="C138" s="142" t="s">
        <v>87</v>
      </c>
      <c r="D138" s="142" t="s">
        <v>220</v>
      </c>
      <c r="E138" s="143" t="s">
        <v>351</v>
      </c>
      <c r="F138" s="144" t="s">
        <v>352</v>
      </c>
      <c r="G138" s="145" t="s">
        <v>353</v>
      </c>
      <c r="H138" s="146">
        <v>348.3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0.28999999999999998</v>
      </c>
      <c r="X138" s="154">
        <f>W138*H138</f>
        <v>101.00699999999999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974</v>
      </c>
    </row>
    <row r="139" spans="2:65" s="1" customFormat="1" ht="39">
      <c r="B139" s="30"/>
      <c r="D139" s="157" t="s">
        <v>226</v>
      </c>
      <c r="F139" s="158" t="s">
        <v>355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975</v>
      </c>
      <c r="H140" s="164">
        <v>348.3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93</v>
      </c>
      <c r="D141" s="142" t="s">
        <v>220</v>
      </c>
      <c r="E141" s="143" t="s">
        <v>357</v>
      </c>
      <c r="F141" s="144" t="s">
        <v>358</v>
      </c>
      <c r="G141" s="145" t="s">
        <v>353</v>
      </c>
      <c r="H141" s="146">
        <v>510.5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0.316</v>
      </c>
      <c r="X141" s="154">
        <f>W141*H141</f>
        <v>161.31800000000001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976</v>
      </c>
    </row>
    <row r="142" spans="2:65" s="1" customFormat="1" ht="39">
      <c r="B142" s="30"/>
      <c r="D142" s="157" t="s">
        <v>226</v>
      </c>
      <c r="F142" s="158" t="s">
        <v>360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977</v>
      </c>
      <c r="H143" s="164">
        <v>510.5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510.5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24.2" customHeight="1">
      <c r="B145" s="30"/>
      <c r="C145" s="142" t="s">
        <v>150</v>
      </c>
      <c r="D145" s="142" t="s">
        <v>220</v>
      </c>
      <c r="E145" s="143" t="s">
        <v>363</v>
      </c>
      <c r="F145" s="144" t="s">
        <v>364</v>
      </c>
      <c r="G145" s="145" t="s">
        <v>353</v>
      </c>
      <c r="H145" s="146">
        <v>543.20000000000005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1.0000000000000001E-5</v>
      </c>
      <c r="V145" s="153">
        <f>U145*H145</f>
        <v>5.4320000000000011E-3</v>
      </c>
      <c r="W145" s="153">
        <v>0.115</v>
      </c>
      <c r="X145" s="154">
        <f>W145*H145</f>
        <v>62.468000000000011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978</v>
      </c>
    </row>
    <row r="146" spans="2:65" s="1" customFormat="1" ht="29.25">
      <c r="B146" s="30"/>
      <c r="D146" s="157" t="s">
        <v>226</v>
      </c>
      <c r="F146" s="158" t="s">
        <v>366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979</v>
      </c>
      <c r="H147" s="164">
        <v>543.20000000000005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158</v>
      </c>
      <c r="D148" s="142" t="s">
        <v>220</v>
      </c>
      <c r="E148" s="143" t="s">
        <v>368</v>
      </c>
      <c r="F148" s="144" t="s">
        <v>369</v>
      </c>
      <c r="G148" s="145" t="s">
        <v>370</v>
      </c>
      <c r="H148" s="146">
        <v>100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7.1900000000000002E-3</v>
      </c>
      <c r="V148" s="153">
        <f>U148*H148</f>
        <v>0.71899999999999997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980</v>
      </c>
    </row>
    <row r="149" spans="2:65" s="1" customFormat="1" ht="11.25">
      <c r="B149" s="30"/>
      <c r="D149" s="157" t="s">
        <v>226</v>
      </c>
      <c r="F149" s="158" t="s">
        <v>372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390</v>
      </c>
      <c r="H150" s="164">
        <v>100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218</v>
      </c>
      <c r="D151" s="142" t="s">
        <v>220</v>
      </c>
      <c r="E151" s="143" t="s">
        <v>374</v>
      </c>
      <c r="F151" s="144" t="s">
        <v>375</v>
      </c>
      <c r="G151" s="145" t="s">
        <v>376</v>
      </c>
      <c r="H151" s="146">
        <v>80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4.0000000000000003E-5</v>
      </c>
      <c r="V151" s="153">
        <f>U151*H151</f>
        <v>3.2000000000000002E-3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981</v>
      </c>
    </row>
    <row r="152" spans="2:65" s="1" customFormat="1" ht="19.5">
      <c r="B152" s="30"/>
      <c r="D152" s="157" t="s">
        <v>226</v>
      </c>
      <c r="F152" s="158" t="s">
        <v>378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982</v>
      </c>
      <c r="H153" s="164">
        <v>80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244</v>
      </c>
      <c r="D154" s="142" t="s">
        <v>220</v>
      </c>
      <c r="E154" s="143" t="s">
        <v>380</v>
      </c>
      <c r="F154" s="144" t="s">
        <v>381</v>
      </c>
      <c r="G154" s="145" t="s">
        <v>382</v>
      </c>
      <c r="H154" s="146">
        <v>15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983</v>
      </c>
    </row>
    <row r="155" spans="2:65" s="1" customFormat="1" ht="19.5">
      <c r="B155" s="30"/>
      <c r="D155" s="157" t="s">
        <v>226</v>
      </c>
      <c r="F155" s="158" t="s">
        <v>384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291</v>
      </c>
      <c r="H156" s="164">
        <v>15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24.2" customHeight="1">
      <c r="B157" s="30"/>
      <c r="C157" s="142" t="s">
        <v>249</v>
      </c>
      <c r="D157" s="142" t="s">
        <v>220</v>
      </c>
      <c r="E157" s="143" t="s">
        <v>386</v>
      </c>
      <c r="F157" s="144" t="s">
        <v>387</v>
      </c>
      <c r="G157" s="145" t="s">
        <v>370</v>
      </c>
      <c r="H157" s="146">
        <v>30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8.6800000000000002E-3</v>
      </c>
      <c r="V157" s="153">
        <f>U157*H157</f>
        <v>0.26040000000000002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984</v>
      </c>
    </row>
    <row r="158" spans="2:65" s="1" customFormat="1" ht="58.5">
      <c r="B158" s="30"/>
      <c r="D158" s="157" t="s">
        <v>226</v>
      </c>
      <c r="F158" s="158" t="s">
        <v>389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385</v>
      </c>
      <c r="H159" s="164">
        <v>30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16.5" customHeight="1">
      <c r="B160" s="30"/>
      <c r="C160" s="178" t="s">
        <v>254</v>
      </c>
      <c r="D160" s="178" t="s">
        <v>460</v>
      </c>
      <c r="E160" s="179" t="s">
        <v>465</v>
      </c>
      <c r="F160" s="180" t="s">
        <v>466</v>
      </c>
      <c r="G160" s="181" t="s">
        <v>467</v>
      </c>
      <c r="H160" s="182">
        <v>16</v>
      </c>
      <c r="I160" s="183"/>
      <c r="J160" s="184"/>
      <c r="K160" s="185">
        <f>ROUND(P160*H160,2)</f>
        <v>0</v>
      </c>
      <c r="L160" s="184"/>
      <c r="M160" s="186"/>
      <c r="N160" s="187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2.9999999999999997E-4</v>
      </c>
      <c r="V160" s="153">
        <f>U160*H160</f>
        <v>4.7999999999999996E-3</v>
      </c>
      <c r="W160" s="153">
        <v>0</v>
      </c>
      <c r="X160" s="154">
        <f>W160*H160</f>
        <v>0</v>
      </c>
      <c r="AR160" s="155" t="s">
        <v>254</v>
      </c>
      <c r="AT160" s="155" t="s">
        <v>460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985</v>
      </c>
    </row>
    <row r="161" spans="2:65" s="1" customFormat="1" ht="11.25">
      <c r="B161" s="30"/>
      <c r="D161" s="157" t="s">
        <v>226</v>
      </c>
      <c r="F161" s="158" t="s">
        <v>466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986</v>
      </c>
      <c r="H162" s="164">
        <v>16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78" t="s">
        <v>260</v>
      </c>
      <c r="D163" s="178" t="s">
        <v>460</v>
      </c>
      <c r="E163" s="179" t="s">
        <v>471</v>
      </c>
      <c r="F163" s="180" t="s">
        <v>472</v>
      </c>
      <c r="G163" s="181" t="s">
        <v>467</v>
      </c>
      <c r="H163" s="182">
        <v>2</v>
      </c>
      <c r="I163" s="183"/>
      <c r="J163" s="184"/>
      <c r="K163" s="185">
        <f>ROUND(P163*H163,2)</f>
        <v>0</v>
      </c>
      <c r="L163" s="184"/>
      <c r="M163" s="186"/>
      <c r="N163" s="187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2.66E-3</v>
      </c>
      <c r="V163" s="153">
        <f>U163*H163</f>
        <v>5.3200000000000001E-3</v>
      </c>
      <c r="W163" s="153">
        <v>0</v>
      </c>
      <c r="X163" s="154">
        <f>W163*H163</f>
        <v>0</v>
      </c>
      <c r="AR163" s="155" t="s">
        <v>254</v>
      </c>
      <c r="AT163" s="155" t="s">
        <v>460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987</v>
      </c>
    </row>
    <row r="164" spans="2:65" s="1" customFormat="1" ht="11.25">
      <c r="B164" s="30"/>
      <c r="D164" s="157" t="s">
        <v>226</v>
      </c>
      <c r="F164" s="158" t="s">
        <v>472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93</v>
      </c>
      <c r="H165" s="164">
        <v>2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16.5" customHeight="1">
      <c r="B166" s="30"/>
      <c r="C166" s="178" t="s">
        <v>265</v>
      </c>
      <c r="D166" s="178" t="s">
        <v>460</v>
      </c>
      <c r="E166" s="179" t="s">
        <v>588</v>
      </c>
      <c r="F166" s="180" t="s">
        <v>589</v>
      </c>
      <c r="G166" s="181" t="s">
        <v>565</v>
      </c>
      <c r="H166" s="182">
        <v>309.387</v>
      </c>
      <c r="I166" s="183"/>
      <c r="J166" s="184"/>
      <c r="K166" s="185">
        <f>ROUND(P166*H166,2)</f>
        <v>0</v>
      </c>
      <c r="L166" s="184"/>
      <c r="M166" s="186"/>
      <c r="N166" s="187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1</v>
      </c>
      <c r="V166" s="153">
        <f>U166*H166</f>
        <v>309.387</v>
      </c>
      <c r="W166" s="153">
        <v>0</v>
      </c>
      <c r="X166" s="154">
        <f>W166*H166</f>
        <v>0</v>
      </c>
      <c r="AR166" s="155" t="s">
        <v>254</v>
      </c>
      <c r="AT166" s="155" t="s">
        <v>460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988</v>
      </c>
    </row>
    <row r="167" spans="2:65" s="1" customFormat="1" ht="11.25">
      <c r="B167" s="30"/>
      <c r="D167" s="157" t="s">
        <v>226</v>
      </c>
      <c r="F167" s="158" t="s">
        <v>589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989</v>
      </c>
      <c r="H168" s="164">
        <v>-128.61314000000002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990</v>
      </c>
      <c r="H169" s="164">
        <v>438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3" customFormat="1" ht="11.25">
      <c r="B170" s="171"/>
      <c r="D170" s="157" t="s">
        <v>303</v>
      </c>
      <c r="E170" s="172" t="s">
        <v>1</v>
      </c>
      <c r="F170" s="173" t="s">
        <v>362</v>
      </c>
      <c r="H170" s="174">
        <v>309.38685999999996</v>
      </c>
      <c r="I170" s="175"/>
      <c r="J170" s="175"/>
      <c r="M170" s="171"/>
      <c r="N170" s="176"/>
      <c r="X170" s="177"/>
      <c r="AT170" s="172" t="s">
        <v>303</v>
      </c>
      <c r="AU170" s="172" t="s">
        <v>93</v>
      </c>
      <c r="AV170" s="13" t="s">
        <v>158</v>
      </c>
      <c r="AW170" s="13" t="s">
        <v>4</v>
      </c>
      <c r="AX170" s="13" t="s">
        <v>87</v>
      </c>
      <c r="AY170" s="172" t="s">
        <v>219</v>
      </c>
    </row>
    <row r="171" spans="2:65" s="1" customFormat="1" ht="24.2" customHeight="1">
      <c r="B171" s="30"/>
      <c r="C171" s="142" t="s">
        <v>270</v>
      </c>
      <c r="D171" s="142" t="s">
        <v>220</v>
      </c>
      <c r="E171" s="143" t="s">
        <v>391</v>
      </c>
      <c r="F171" s="144" t="s">
        <v>392</v>
      </c>
      <c r="G171" s="145" t="s">
        <v>370</v>
      </c>
      <c r="H171" s="146">
        <v>80</v>
      </c>
      <c r="I171" s="147"/>
      <c r="J171" s="147"/>
      <c r="K171" s="148">
        <f>ROUND(P171*H171,2)</f>
        <v>0</v>
      </c>
      <c r="L171" s="149"/>
      <c r="M171" s="30"/>
      <c r="N171" s="150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3.6900000000000002E-2</v>
      </c>
      <c r="V171" s="153">
        <f>U171*H171</f>
        <v>2.952</v>
      </c>
      <c r="W171" s="153">
        <v>0</v>
      </c>
      <c r="X171" s="154">
        <f>W171*H171</f>
        <v>0</v>
      </c>
      <c r="AR171" s="155" t="s">
        <v>158</v>
      </c>
      <c r="AT171" s="155" t="s">
        <v>220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991</v>
      </c>
    </row>
    <row r="172" spans="2:65" s="1" customFormat="1" ht="58.5">
      <c r="B172" s="30"/>
      <c r="D172" s="157" t="s">
        <v>226</v>
      </c>
      <c r="F172" s="158" t="s">
        <v>394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790</v>
      </c>
      <c r="H173" s="164">
        <v>80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87</v>
      </c>
      <c r="AY173" s="162" t="s">
        <v>219</v>
      </c>
    </row>
    <row r="174" spans="2:65" s="1" customFormat="1" ht="24.2" customHeight="1">
      <c r="B174" s="30"/>
      <c r="C174" s="142" t="s">
        <v>9</v>
      </c>
      <c r="D174" s="142" t="s">
        <v>220</v>
      </c>
      <c r="E174" s="143" t="s">
        <v>396</v>
      </c>
      <c r="F174" s="144" t="s">
        <v>397</v>
      </c>
      <c r="G174" s="145" t="s">
        <v>398</v>
      </c>
      <c r="H174" s="146">
        <v>160</v>
      </c>
      <c r="I174" s="147"/>
      <c r="J174" s="147"/>
      <c r="K174" s="148">
        <f>ROUND(P174*H174,2)</f>
        <v>0</v>
      </c>
      <c r="L174" s="149"/>
      <c r="M174" s="30"/>
      <c r="N174" s="150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0</v>
      </c>
      <c r="V174" s="153">
        <f>U174*H174</f>
        <v>0</v>
      </c>
      <c r="W174" s="153">
        <v>0</v>
      </c>
      <c r="X174" s="154">
        <f>W174*H174</f>
        <v>0</v>
      </c>
      <c r="AR174" s="155" t="s">
        <v>158</v>
      </c>
      <c r="AT174" s="155" t="s">
        <v>220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158</v>
      </c>
      <c r="BM174" s="155" t="s">
        <v>992</v>
      </c>
    </row>
    <row r="175" spans="2:65" s="1" customFormat="1" ht="19.5">
      <c r="B175" s="30"/>
      <c r="D175" s="157" t="s">
        <v>226</v>
      </c>
      <c r="F175" s="158" t="s">
        <v>400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2" customFormat="1" ht="11.25">
      <c r="B176" s="161"/>
      <c r="D176" s="157" t="s">
        <v>303</v>
      </c>
      <c r="E176" s="162" t="s">
        <v>1</v>
      </c>
      <c r="F176" s="163" t="s">
        <v>993</v>
      </c>
      <c r="H176" s="164">
        <v>160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87</v>
      </c>
      <c r="AY176" s="162" t="s">
        <v>219</v>
      </c>
    </row>
    <row r="177" spans="2:65" s="1" customFormat="1" ht="24.2" customHeight="1">
      <c r="B177" s="30"/>
      <c r="C177" s="142" t="s">
        <v>279</v>
      </c>
      <c r="D177" s="142" t="s">
        <v>220</v>
      </c>
      <c r="E177" s="143" t="s">
        <v>994</v>
      </c>
      <c r="F177" s="144" t="s">
        <v>995</v>
      </c>
      <c r="G177" s="145" t="s">
        <v>353</v>
      </c>
      <c r="H177" s="146">
        <v>33.4</v>
      </c>
      <c r="I177" s="147"/>
      <c r="J177" s="147"/>
      <c r="K177" s="148">
        <f>ROUND(P177*H177,2)</f>
        <v>0</v>
      </c>
      <c r="L177" s="149"/>
      <c r="M177" s="30"/>
      <c r="N177" s="150" t="s">
        <v>1</v>
      </c>
      <c r="O177" s="151" t="s">
        <v>43</v>
      </c>
      <c r="P177" s="152">
        <f>I177+J177</f>
        <v>0</v>
      </c>
      <c r="Q177" s="152">
        <f>ROUND(I177*H177,2)</f>
        <v>0</v>
      </c>
      <c r="R177" s="152">
        <f>ROUND(J177*H177,2)</f>
        <v>0</v>
      </c>
      <c r="T177" s="153">
        <f>S177*H177</f>
        <v>0</v>
      </c>
      <c r="U177" s="153">
        <v>0</v>
      </c>
      <c r="V177" s="153">
        <f>U177*H177</f>
        <v>0</v>
      </c>
      <c r="W177" s="153">
        <v>0</v>
      </c>
      <c r="X177" s="154">
        <f>W177*H177</f>
        <v>0</v>
      </c>
      <c r="AR177" s="155" t="s">
        <v>158</v>
      </c>
      <c r="AT177" s="155" t="s">
        <v>220</v>
      </c>
      <c r="AU177" s="155" t="s">
        <v>93</v>
      </c>
      <c r="AY177" s="15" t="s">
        <v>219</v>
      </c>
      <c r="BE177" s="156">
        <f>IF(O177="základní",K177,0)</f>
        <v>0</v>
      </c>
      <c r="BF177" s="156">
        <f>IF(O177="snížená",K177,0)</f>
        <v>0</v>
      </c>
      <c r="BG177" s="156">
        <f>IF(O177="zákl. přenesená",K177,0)</f>
        <v>0</v>
      </c>
      <c r="BH177" s="156">
        <f>IF(O177="sníž. přenesená",K177,0)</f>
        <v>0</v>
      </c>
      <c r="BI177" s="156">
        <f>IF(O177="nulová",K177,0)</f>
        <v>0</v>
      </c>
      <c r="BJ177" s="15" t="s">
        <v>87</v>
      </c>
      <c r="BK177" s="156">
        <f>ROUND(P177*H177,2)</f>
        <v>0</v>
      </c>
      <c r="BL177" s="15" t="s">
        <v>158</v>
      </c>
      <c r="BM177" s="155" t="s">
        <v>996</v>
      </c>
    </row>
    <row r="178" spans="2:65" s="1" customFormat="1" ht="19.5">
      <c r="B178" s="30"/>
      <c r="D178" s="157" t="s">
        <v>226</v>
      </c>
      <c r="F178" s="158" t="s">
        <v>997</v>
      </c>
      <c r="I178" s="159"/>
      <c r="J178" s="159"/>
      <c r="M178" s="30"/>
      <c r="N178" s="160"/>
      <c r="X178" s="54"/>
      <c r="AT178" s="15" t="s">
        <v>226</v>
      </c>
      <c r="AU178" s="15" t="s">
        <v>93</v>
      </c>
    </row>
    <row r="179" spans="2:65" s="12" customFormat="1" ht="11.25">
      <c r="B179" s="161"/>
      <c r="D179" s="157" t="s">
        <v>303</v>
      </c>
      <c r="E179" s="162" t="s">
        <v>1</v>
      </c>
      <c r="F179" s="163" t="s">
        <v>998</v>
      </c>
      <c r="H179" s="164">
        <v>33.4</v>
      </c>
      <c r="I179" s="165"/>
      <c r="J179" s="165"/>
      <c r="M179" s="161"/>
      <c r="N179" s="166"/>
      <c r="X179" s="167"/>
      <c r="AT179" s="162" t="s">
        <v>303</v>
      </c>
      <c r="AU179" s="162" t="s">
        <v>93</v>
      </c>
      <c r="AV179" s="12" t="s">
        <v>93</v>
      </c>
      <c r="AW179" s="12" t="s">
        <v>5</v>
      </c>
      <c r="AX179" s="12" t="s">
        <v>87</v>
      </c>
      <c r="AY179" s="162" t="s">
        <v>219</v>
      </c>
    </row>
    <row r="180" spans="2:65" s="1" customFormat="1" ht="33" customHeight="1">
      <c r="B180" s="30"/>
      <c r="C180" s="142" t="s">
        <v>284</v>
      </c>
      <c r="D180" s="142" t="s">
        <v>220</v>
      </c>
      <c r="E180" s="143" t="s">
        <v>999</v>
      </c>
      <c r="F180" s="144" t="s">
        <v>1000</v>
      </c>
      <c r="G180" s="145" t="s">
        <v>398</v>
      </c>
      <c r="H180" s="146">
        <v>281.39999999999998</v>
      </c>
      <c r="I180" s="147"/>
      <c r="J180" s="147"/>
      <c r="K180" s="148">
        <f>ROUND(P180*H180,2)</f>
        <v>0</v>
      </c>
      <c r="L180" s="149"/>
      <c r="M180" s="30"/>
      <c r="N180" s="150" t="s">
        <v>1</v>
      </c>
      <c r="O180" s="151" t="s">
        <v>43</v>
      </c>
      <c r="P180" s="152">
        <f>I180+J180</f>
        <v>0</v>
      </c>
      <c r="Q180" s="152">
        <f>ROUND(I180*H180,2)</f>
        <v>0</v>
      </c>
      <c r="R180" s="152">
        <f>ROUND(J180*H180,2)</f>
        <v>0</v>
      </c>
      <c r="T180" s="153">
        <f>S180*H180</f>
        <v>0</v>
      </c>
      <c r="U180" s="153">
        <v>0</v>
      </c>
      <c r="V180" s="153">
        <f>U180*H180</f>
        <v>0</v>
      </c>
      <c r="W180" s="153">
        <v>0</v>
      </c>
      <c r="X180" s="154">
        <f>W180*H180</f>
        <v>0</v>
      </c>
      <c r="AR180" s="155" t="s">
        <v>158</v>
      </c>
      <c r="AT180" s="155" t="s">
        <v>220</v>
      </c>
      <c r="AU180" s="155" t="s">
        <v>93</v>
      </c>
      <c r="AY180" s="15" t="s">
        <v>219</v>
      </c>
      <c r="BE180" s="156">
        <f>IF(O180="základní",K180,0)</f>
        <v>0</v>
      </c>
      <c r="BF180" s="156">
        <f>IF(O180="snížená",K180,0)</f>
        <v>0</v>
      </c>
      <c r="BG180" s="156">
        <f>IF(O180="zákl. přenesená",K180,0)</f>
        <v>0</v>
      </c>
      <c r="BH180" s="156">
        <f>IF(O180="sníž. přenesená",K180,0)</f>
        <v>0</v>
      </c>
      <c r="BI180" s="156">
        <f>IF(O180="nulová",K180,0)</f>
        <v>0</v>
      </c>
      <c r="BJ180" s="15" t="s">
        <v>87</v>
      </c>
      <c r="BK180" s="156">
        <f>ROUND(P180*H180,2)</f>
        <v>0</v>
      </c>
      <c r="BL180" s="15" t="s">
        <v>158</v>
      </c>
      <c r="BM180" s="155" t="s">
        <v>1001</v>
      </c>
    </row>
    <row r="181" spans="2:65" s="1" customFormat="1" ht="29.25">
      <c r="B181" s="30"/>
      <c r="D181" s="157" t="s">
        <v>226</v>
      </c>
      <c r="F181" s="158" t="s">
        <v>1002</v>
      </c>
      <c r="I181" s="159"/>
      <c r="J181" s="159"/>
      <c r="M181" s="30"/>
      <c r="N181" s="160"/>
      <c r="X181" s="54"/>
      <c r="AT181" s="15" t="s">
        <v>226</v>
      </c>
      <c r="AU181" s="15" t="s">
        <v>93</v>
      </c>
    </row>
    <row r="182" spans="2:65" s="12" customFormat="1" ht="22.5">
      <c r="B182" s="161"/>
      <c r="D182" s="157" t="s">
        <v>303</v>
      </c>
      <c r="E182" s="162" t="s">
        <v>1</v>
      </c>
      <c r="F182" s="163" t="s">
        <v>1003</v>
      </c>
      <c r="H182" s="164">
        <v>331.42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80</v>
      </c>
      <c r="AY182" s="162" t="s">
        <v>219</v>
      </c>
    </row>
    <row r="183" spans="2:65" s="12" customFormat="1" ht="33.75">
      <c r="B183" s="161"/>
      <c r="D183" s="157" t="s">
        <v>303</v>
      </c>
      <c r="E183" s="162" t="s">
        <v>1</v>
      </c>
      <c r="F183" s="163" t="s">
        <v>1004</v>
      </c>
      <c r="H183" s="164">
        <v>-50.019999999999996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80</v>
      </c>
      <c r="AY183" s="162" t="s">
        <v>219</v>
      </c>
    </row>
    <row r="184" spans="2:65" s="13" customFormat="1" ht="11.25">
      <c r="B184" s="171"/>
      <c r="D184" s="157" t="s">
        <v>303</v>
      </c>
      <c r="E184" s="172" t="s">
        <v>1</v>
      </c>
      <c r="F184" s="173" t="s">
        <v>362</v>
      </c>
      <c r="H184" s="174">
        <v>281.40000000000003</v>
      </c>
      <c r="I184" s="175"/>
      <c r="J184" s="175"/>
      <c r="M184" s="171"/>
      <c r="N184" s="176"/>
      <c r="X184" s="177"/>
      <c r="AT184" s="172" t="s">
        <v>303</v>
      </c>
      <c r="AU184" s="172" t="s">
        <v>93</v>
      </c>
      <c r="AV184" s="13" t="s">
        <v>158</v>
      </c>
      <c r="AW184" s="13" t="s">
        <v>4</v>
      </c>
      <c r="AX184" s="13" t="s">
        <v>87</v>
      </c>
      <c r="AY184" s="172" t="s">
        <v>219</v>
      </c>
    </row>
    <row r="185" spans="2:65" s="1" customFormat="1" ht="37.9" customHeight="1">
      <c r="B185" s="30"/>
      <c r="C185" s="142" t="s">
        <v>291</v>
      </c>
      <c r="D185" s="142" t="s">
        <v>220</v>
      </c>
      <c r="E185" s="143" t="s">
        <v>428</v>
      </c>
      <c r="F185" s="144" t="s">
        <v>429</v>
      </c>
      <c r="G185" s="145" t="s">
        <v>398</v>
      </c>
      <c r="H185" s="146">
        <v>30</v>
      </c>
      <c r="I185" s="147"/>
      <c r="J185" s="147"/>
      <c r="K185" s="148">
        <f>ROUND(P185*H185,2)</f>
        <v>0</v>
      </c>
      <c r="L185" s="149"/>
      <c r="M185" s="30"/>
      <c r="N185" s="150" t="s">
        <v>1</v>
      </c>
      <c r="O185" s="151" t="s">
        <v>43</v>
      </c>
      <c r="P185" s="152">
        <f>I185+J185</f>
        <v>0</v>
      </c>
      <c r="Q185" s="152">
        <f>ROUND(I185*H185,2)</f>
        <v>0</v>
      </c>
      <c r="R185" s="152">
        <f>ROUND(J185*H185,2)</f>
        <v>0</v>
      </c>
      <c r="T185" s="153">
        <f>S185*H185</f>
        <v>0</v>
      </c>
      <c r="U185" s="153">
        <v>0</v>
      </c>
      <c r="V185" s="153">
        <f>U185*H185</f>
        <v>0</v>
      </c>
      <c r="W185" s="153">
        <v>0</v>
      </c>
      <c r="X185" s="154">
        <f>W185*H185</f>
        <v>0</v>
      </c>
      <c r="AR185" s="155" t="s">
        <v>158</v>
      </c>
      <c r="AT185" s="155" t="s">
        <v>220</v>
      </c>
      <c r="AU185" s="155" t="s">
        <v>93</v>
      </c>
      <c r="AY185" s="15" t="s">
        <v>219</v>
      </c>
      <c r="BE185" s="156">
        <f>IF(O185="základní",K185,0)</f>
        <v>0</v>
      </c>
      <c r="BF185" s="156">
        <f>IF(O185="snížená",K185,0)</f>
        <v>0</v>
      </c>
      <c r="BG185" s="156">
        <f>IF(O185="zákl. přenesená",K185,0)</f>
        <v>0</v>
      </c>
      <c r="BH185" s="156">
        <f>IF(O185="sníž. přenesená",K185,0)</f>
        <v>0</v>
      </c>
      <c r="BI185" s="156">
        <f>IF(O185="nulová",K185,0)</f>
        <v>0</v>
      </c>
      <c r="BJ185" s="15" t="s">
        <v>87</v>
      </c>
      <c r="BK185" s="156">
        <f>ROUND(P185*H185,2)</f>
        <v>0</v>
      </c>
      <c r="BL185" s="15" t="s">
        <v>158</v>
      </c>
      <c r="BM185" s="155" t="s">
        <v>1005</v>
      </c>
    </row>
    <row r="186" spans="2:65" s="1" customFormat="1" ht="39">
      <c r="B186" s="30"/>
      <c r="D186" s="157" t="s">
        <v>226</v>
      </c>
      <c r="F186" s="158" t="s">
        <v>431</v>
      </c>
      <c r="I186" s="159"/>
      <c r="J186" s="159"/>
      <c r="M186" s="30"/>
      <c r="N186" s="160"/>
      <c r="X186" s="54"/>
      <c r="AT186" s="15" t="s">
        <v>226</v>
      </c>
      <c r="AU186" s="15" t="s">
        <v>93</v>
      </c>
    </row>
    <row r="187" spans="2:65" s="12" customFormat="1" ht="11.25">
      <c r="B187" s="161"/>
      <c r="D187" s="157" t="s">
        <v>303</v>
      </c>
      <c r="E187" s="162" t="s">
        <v>1</v>
      </c>
      <c r="F187" s="163" t="s">
        <v>385</v>
      </c>
      <c r="H187" s="164">
        <v>30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87</v>
      </c>
      <c r="AY187" s="162" t="s">
        <v>219</v>
      </c>
    </row>
    <row r="188" spans="2:65" s="1" customFormat="1" ht="33" customHeight="1">
      <c r="B188" s="30"/>
      <c r="C188" s="142" t="s">
        <v>298</v>
      </c>
      <c r="D188" s="142" t="s">
        <v>220</v>
      </c>
      <c r="E188" s="143" t="s">
        <v>1006</v>
      </c>
      <c r="F188" s="144" t="s">
        <v>1007</v>
      </c>
      <c r="G188" s="145" t="s">
        <v>398</v>
      </c>
      <c r="H188" s="146">
        <v>321.75</v>
      </c>
      <c r="I188" s="147"/>
      <c r="J188" s="147"/>
      <c r="K188" s="148">
        <f>ROUND(P188*H188,2)</f>
        <v>0</v>
      </c>
      <c r="L188" s="149"/>
      <c r="M188" s="30"/>
      <c r="N188" s="150" t="s">
        <v>1</v>
      </c>
      <c r="O188" s="151" t="s">
        <v>43</v>
      </c>
      <c r="P188" s="152">
        <f>I188+J188</f>
        <v>0</v>
      </c>
      <c r="Q188" s="152">
        <f>ROUND(I188*H188,2)</f>
        <v>0</v>
      </c>
      <c r="R188" s="152">
        <f>ROUND(J188*H188,2)</f>
        <v>0</v>
      </c>
      <c r="T188" s="153">
        <f>S188*H188</f>
        <v>0</v>
      </c>
      <c r="U188" s="153">
        <v>0</v>
      </c>
      <c r="V188" s="153">
        <f>U188*H188</f>
        <v>0</v>
      </c>
      <c r="W188" s="153">
        <v>0</v>
      </c>
      <c r="X188" s="154">
        <f>W188*H188</f>
        <v>0</v>
      </c>
      <c r="AR188" s="155" t="s">
        <v>158</v>
      </c>
      <c r="AT188" s="155" t="s">
        <v>220</v>
      </c>
      <c r="AU188" s="155" t="s">
        <v>93</v>
      </c>
      <c r="AY188" s="15" t="s">
        <v>219</v>
      </c>
      <c r="BE188" s="156">
        <f>IF(O188="základní",K188,0)</f>
        <v>0</v>
      </c>
      <c r="BF188" s="156">
        <f>IF(O188="snížená",K188,0)</f>
        <v>0</v>
      </c>
      <c r="BG188" s="156">
        <f>IF(O188="zákl. přenesená",K188,0)</f>
        <v>0</v>
      </c>
      <c r="BH188" s="156">
        <f>IF(O188="sníž. přenesená",K188,0)</f>
        <v>0</v>
      </c>
      <c r="BI188" s="156">
        <f>IF(O188="nulová",K188,0)</f>
        <v>0</v>
      </c>
      <c r="BJ188" s="15" t="s">
        <v>87</v>
      </c>
      <c r="BK188" s="156">
        <f>ROUND(P188*H188,2)</f>
        <v>0</v>
      </c>
      <c r="BL188" s="15" t="s">
        <v>158</v>
      </c>
      <c r="BM188" s="155" t="s">
        <v>1008</v>
      </c>
    </row>
    <row r="189" spans="2:65" s="1" customFormat="1" ht="29.25">
      <c r="B189" s="30"/>
      <c r="D189" s="157" t="s">
        <v>226</v>
      </c>
      <c r="F189" s="158" t="s">
        <v>1009</v>
      </c>
      <c r="I189" s="159"/>
      <c r="J189" s="159"/>
      <c r="M189" s="30"/>
      <c r="N189" s="160"/>
      <c r="X189" s="54"/>
      <c r="AT189" s="15" t="s">
        <v>226</v>
      </c>
      <c r="AU189" s="15" t="s">
        <v>93</v>
      </c>
    </row>
    <row r="190" spans="2:65" s="12" customFormat="1" ht="22.5">
      <c r="B190" s="161"/>
      <c r="D190" s="157" t="s">
        <v>303</v>
      </c>
      <c r="E190" s="162" t="s">
        <v>1</v>
      </c>
      <c r="F190" s="163" t="s">
        <v>1010</v>
      </c>
      <c r="H190" s="164">
        <v>384.27499999999998</v>
      </c>
      <c r="I190" s="165"/>
      <c r="J190" s="165"/>
      <c r="M190" s="161"/>
      <c r="N190" s="166"/>
      <c r="X190" s="167"/>
      <c r="AT190" s="162" t="s">
        <v>303</v>
      </c>
      <c r="AU190" s="162" t="s">
        <v>93</v>
      </c>
      <c r="AV190" s="12" t="s">
        <v>93</v>
      </c>
      <c r="AW190" s="12" t="s">
        <v>5</v>
      </c>
      <c r="AX190" s="12" t="s">
        <v>80</v>
      </c>
      <c r="AY190" s="162" t="s">
        <v>219</v>
      </c>
    </row>
    <row r="191" spans="2:65" s="12" customFormat="1" ht="33.75">
      <c r="B191" s="161"/>
      <c r="D191" s="157" t="s">
        <v>303</v>
      </c>
      <c r="E191" s="162" t="s">
        <v>1</v>
      </c>
      <c r="F191" s="163" t="s">
        <v>1011</v>
      </c>
      <c r="H191" s="164">
        <v>-62.524999999999991</v>
      </c>
      <c r="I191" s="165"/>
      <c r="J191" s="165"/>
      <c r="M191" s="161"/>
      <c r="N191" s="166"/>
      <c r="X191" s="167"/>
      <c r="AT191" s="162" t="s">
        <v>303</v>
      </c>
      <c r="AU191" s="162" t="s">
        <v>93</v>
      </c>
      <c r="AV191" s="12" t="s">
        <v>93</v>
      </c>
      <c r="AW191" s="12" t="s">
        <v>5</v>
      </c>
      <c r="AX191" s="12" t="s">
        <v>80</v>
      </c>
      <c r="AY191" s="162" t="s">
        <v>219</v>
      </c>
    </row>
    <row r="192" spans="2:65" s="13" customFormat="1" ht="11.25">
      <c r="B192" s="171"/>
      <c r="D192" s="157" t="s">
        <v>303</v>
      </c>
      <c r="E192" s="172" t="s">
        <v>1</v>
      </c>
      <c r="F192" s="173" t="s">
        <v>362</v>
      </c>
      <c r="H192" s="174">
        <v>321.75</v>
      </c>
      <c r="I192" s="175"/>
      <c r="J192" s="175"/>
      <c r="M192" s="171"/>
      <c r="N192" s="176"/>
      <c r="X192" s="177"/>
      <c r="AT192" s="172" t="s">
        <v>303</v>
      </c>
      <c r="AU192" s="172" t="s">
        <v>93</v>
      </c>
      <c r="AV192" s="13" t="s">
        <v>158</v>
      </c>
      <c r="AW192" s="13" t="s">
        <v>4</v>
      </c>
      <c r="AX192" s="13" t="s">
        <v>87</v>
      </c>
      <c r="AY192" s="172" t="s">
        <v>219</v>
      </c>
    </row>
    <row r="193" spans="2:65" s="1" customFormat="1" ht="37.9" customHeight="1">
      <c r="B193" s="30"/>
      <c r="C193" s="142" t="s">
        <v>306</v>
      </c>
      <c r="D193" s="142" t="s">
        <v>220</v>
      </c>
      <c r="E193" s="143" t="s">
        <v>439</v>
      </c>
      <c r="F193" s="144" t="s">
        <v>440</v>
      </c>
      <c r="G193" s="145" t="s">
        <v>398</v>
      </c>
      <c r="H193" s="146">
        <v>10</v>
      </c>
      <c r="I193" s="147"/>
      <c r="J193" s="147"/>
      <c r="K193" s="148">
        <f>ROUND(P193*H193,2)</f>
        <v>0</v>
      </c>
      <c r="L193" s="149"/>
      <c r="M193" s="30"/>
      <c r="N193" s="150" t="s">
        <v>1</v>
      </c>
      <c r="O193" s="151" t="s">
        <v>43</v>
      </c>
      <c r="P193" s="152">
        <f>I193+J193</f>
        <v>0</v>
      </c>
      <c r="Q193" s="152">
        <f>ROUND(I193*H193,2)</f>
        <v>0</v>
      </c>
      <c r="R193" s="152">
        <f>ROUND(J193*H193,2)</f>
        <v>0</v>
      </c>
      <c r="T193" s="153">
        <f>S193*H193</f>
        <v>0</v>
      </c>
      <c r="U193" s="153">
        <v>0</v>
      </c>
      <c r="V193" s="153">
        <f>U193*H193</f>
        <v>0</v>
      </c>
      <c r="W193" s="153">
        <v>0</v>
      </c>
      <c r="X193" s="154">
        <f>W193*H193</f>
        <v>0</v>
      </c>
      <c r="AR193" s="155" t="s">
        <v>158</v>
      </c>
      <c r="AT193" s="155" t="s">
        <v>220</v>
      </c>
      <c r="AU193" s="155" t="s">
        <v>93</v>
      </c>
      <c r="AY193" s="15" t="s">
        <v>219</v>
      </c>
      <c r="BE193" s="156">
        <f>IF(O193="základní",K193,0)</f>
        <v>0</v>
      </c>
      <c r="BF193" s="156">
        <f>IF(O193="snížená",K193,0)</f>
        <v>0</v>
      </c>
      <c r="BG193" s="156">
        <f>IF(O193="zákl. přenesená",K193,0)</f>
        <v>0</v>
      </c>
      <c r="BH193" s="156">
        <f>IF(O193="sníž. přenesená",K193,0)</f>
        <v>0</v>
      </c>
      <c r="BI193" s="156">
        <f>IF(O193="nulová",K193,0)</f>
        <v>0</v>
      </c>
      <c r="BJ193" s="15" t="s">
        <v>87</v>
      </c>
      <c r="BK193" s="156">
        <f>ROUND(P193*H193,2)</f>
        <v>0</v>
      </c>
      <c r="BL193" s="15" t="s">
        <v>158</v>
      </c>
      <c r="BM193" s="155" t="s">
        <v>1012</v>
      </c>
    </row>
    <row r="194" spans="2:65" s="1" customFormat="1" ht="39">
      <c r="B194" s="30"/>
      <c r="D194" s="157" t="s">
        <v>226</v>
      </c>
      <c r="F194" s="158" t="s">
        <v>442</v>
      </c>
      <c r="I194" s="159"/>
      <c r="J194" s="159"/>
      <c r="M194" s="30"/>
      <c r="N194" s="160"/>
      <c r="X194" s="54"/>
      <c r="AT194" s="15" t="s">
        <v>226</v>
      </c>
      <c r="AU194" s="15" t="s">
        <v>93</v>
      </c>
    </row>
    <row r="195" spans="2:65" s="12" customFormat="1" ht="11.25">
      <c r="B195" s="161"/>
      <c r="D195" s="157" t="s">
        <v>303</v>
      </c>
      <c r="E195" s="162" t="s">
        <v>1</v>
      </c>
      <c r="F195" s="163" t="s">
        <v>265</v>
      </c>
      <c r="H195" s="164">
        <v>10</v>
      </c>
      <c r="I195" s="165"/>
      <c r="J195" s="165"/>
      <c r="M195" s="161"/>
      <c r="N195" s="166"/>
      <c r="X195" s="167"/>
      <c r="AT195" s="162" t="s">
        <v>303</v>
      </c>
      <c r="AU195" s="162" t="s">
        <v>93</v>
      </c>
      <c r="AV195" s="12" t="s">
        <v>93</v>
      </c>
      <c r="AW195" s="12" t="s">
        <v>5</v>
      </c>
      <c r="AX195" s="12" t="s">
        <v>87</v>
      </c>
      <c r="AY195" s="162" t="s">
        <v>219</v>
      </c>
    </row>
    <row r="196" spans="2:65" s="1" customFormat="1" ht="33" customHeight="1">
      <c r="B196" s="30"/>
      <c r="C196" s="142" t="s">
        <v>313</v>
      </c>
      <c r="D196" s="142" t="s">
        <v>220</v>
      </c>
      <c r="E196" s="143" t="s">
        <v>444</v>
      </c>
      <c r="F196" s="144" t="s">
        <v>445</v>
      </c>
      <c r="G196" s="145" t="s">
        <v>398</v>
      </c>
      <c r="H196" s="146">
        <v>31.175000000000001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1013</v>
      </c>
    </row>
    <row r="197" spans="2:65" s="1" customFormat="1" ht="29.25">
      <c r="B197" s="30"/>
      <c r="D197" s="157" t="s">
        <v>226</v>
      </c>
      <c r="F197" s="158" t="s">
        <v>447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1014</v>
      </c>
      <c r="H198" s="164">
        <v>37.427500000000002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33.75">
      <c r="B199" s="161"/>
      <c r="D199" s="157" t="s">
        <v>303</v>
      </c>
      <c r="E199" s="162" t="s">
        <v>1</v>
      </c>
      <c r="F199" s="163" t="s">
        <v>1015</v>
      </c>
      <c r="H199" s="164">
        <v>-6.2524999999999995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31.175000000000004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3" customHeight="1">
      <c r="B201" s="30"/>
      <c r="C201" s="142" t="s">
        <v>318</v>
      </c>
      <c r="D201" s="142" t="s">
        <v>220</v>
      </c>
      <c r="E201" s="143" t="s">
        <v>450</v>
      </c>
      <c r="F201" s="144" t="s">
        <v>451</v>
      </c>
      <c r="G201" s="145" t="s">
        <v>398</v>
      </c>
      <c r="H201" s="146">
        <v>35.174999999999997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1016</v>
      </c>
    </row>
    <row r="202" spans="2:65" s="1" customFormat="1" ht="29.25">
      <c r="B202" s="30"/>
      <c r="D202" s="157" t="s">
        <v>226</v>
      </c>
      <c r="F202" s="158" t="s">
        <v>453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22.5">
      <c r="B203" s="161"/>
      <c r="D203" s="157" t="s">
        <v>303</v>
      </c>
      <c r="E203" s="162" t="s">
        <v>1</v>
      </c>
      <c r="F203" s="163" t="s">
        <v>1017</v>
      </c>
      <c r="H203" s="164">
        <v>41.427500000000002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2" customFormat="1" ht="33.75">
      <c r="B204" s="161"/>
      <c r="D204" s="157" t="s">
        <v>303</v>
      </c>
      <c r="E204" s="162" t="s">
        <v>1</v>
      </c>
      <c r="F204" s="163" t="s">
        <v>1015</v>
      </c>
      <c r="H204" s="164">
        <v>-6.2524999999999995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3" customFormat="1" ht="11.25">
      <c r="B205" s="171"/>
      <c r="D205" s="157" t="s">
        <v>303</v>
      </c>
      <c r="E205" s="172" t="s">
        <v>1</v>
      </c>
      <c r="F205" s="173" t="s">
        <v>362</v>
      </c>
      <c r="H205" s="174">
        <v>35.175000000000004</v>
      </c>
      <c r="I205" s="175"/>
      <c r="J205" s="175"/>
      <c r="M205" s="171"/>
      <c r="N205" s="176"/>
      <c r="X205" s="177"/>
      <c r="AT205" s="172" t="s">
        <v>303</v>
      </c>
      <c r="AU205" s="172" t="s">
        <v>93</v>
      </c>
      <c r="AV205" s="13" t="s">
        <v>158</v>
      </c>
      <c r="AW205" s="13" t="s">
        <v>4</v>
      </c>
      <c r="AX205" s="13" t="s">
        <v>87</v>
      </c>
      <c r="AY205" s="172" t="s">
        <v>219</v>
      </c>
    </row>
    <row r="206" spans="2:65" s="1" customFormat="1" ht="44.25" customHeight="1">
      <c r="B206" s="30"/>
      <c r="C206" s="142" t="s">
        <v>323</v>
      </c>
      <c r="D206" s="142" t="s">
        <v>220</v>
      </c>
      <c r="E206" s="143" t="s">
        <v>455</v>
      </c>
      <c r="F206" s="144" t="s">
        <v>456</v>
      </c>
      <c r="G206" s="145" t="s">
        <v>370</v>
      </c>
      <c r="H206" s="146">
        <v>5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1.4E-2</v>
      </c>
      <c r="V206" s="153">
        <f>U206*H206</f>
        <v>7.0000000000000007E-2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1018</v>
      </c>
    </row>
    <row r="207" spans="2:65" s="1" customFormat="1" ht="29.25">
      <c r="B207" s="30"/>
      <c r="D207" s="157" t="s">
        <v>226</v>
      </c>
      <c r="F207" s="158" t="s">
        <v>458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218</v>
      </c>
      <c r="H208" s="164">
        <v>5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37.9" customHeight="1">
      <c r="B209" s="30"/>
      <c r="C209" s="178" t="s">
        <v>8</v>
      </c>
      <c r="D209" s="178" t="s">
        <v>460</v>
      </c>
      <c r="E209" s="179" t="s">
        <v>461</v>
      </c>
      <c r="F209" s="180" t="s">
        <v>1019</v>
      </c>
      <c r="G209" s="181" t="s">
        <v>370</v>
      </c>
      <c r="H209" s="182">
        <v>5</v>
      </c>
      <c r="I209" s="183"/>
      <c r="J209" s="184"/>
      <c r="K209" s="185">
        <f>ROUND(P209*H209,2)</f>
        <v>0</v>
      </c>
      <c r="L209" s="184"/>
      <c r="M209" s="186"/>
      <c r="N209" s="187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6.2399999999999997E-2</v>
      </c>
      <c r="V209" s="153">
        <f>U209*H209</f>
        <v>0.312</v>
      </c>
      <c r="W209" s="153">
        <v>0</v>
      </c>
      <c r="X209" s="154">
        <f>W209*H209</f>
        <v>0</v>
      </c>
      <c r="AR209" s="155" t="s">
        <v>254</v>
      </c>
      <c r="AT209" s="155" t="s">
        <v>460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1020</v>
      </c>
    </row>
    <row r="210" spans="2:65" s="1" customFormat="1" ht="19.5">
      <c r="B210" s="30"/>
      <c r="D210" s="157" t="s">
        <v>226</v>
      </c>
      <c r="F210" s="158" t="s">
        <v>1019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11.25">
      <c r="B211" s="161"/>
      <c r="D211" s="157" t="s">
        <v>303</v>
      </c>
      <c r="E211" s="162" t="s">
        <v>1</v>
      </c>
      <c r="F211" s="163" t="s">
        <v>218</v>
      </c>
      <c r="H211" s="164">
        <v>5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87</v>
      </c>
      <c r="AY211" s="162" t="s">
        <v>219</v>
      </c>
    </row>
    <row r="212" spans="2:65" s="1" customFormat="1" ht="21.75" customHeight="1">
      <c r="B212" s="30"/>
      <c r="C212" s="142" t="s">
        <v>464</v>
      </c>
      <c r="D212" s="142" t="s">
        <v>220</v>
      </c>
      <c r="E212" s="143" t="s">
        <v>503</v>
      </c>
      <c r="F212" s="144" t="s">
        <v>504</v>
      </c>
      <c r="G212" s="145" t="s">
        <v>353</v>
      </c>
      <c r="H212" s="146">
        <v>1566.3</v>
      </c>
      <c r="I212" s="147"/>
      <c r="J212" s="147"/>
      <c r="K212" s="148">
        <f>ROUND(P212*H212,2)</f>
        <v>0</v>
      </c>
      <c r="L212" s="149"/>
      <c r="M212" s="30"/>
      <c r="N212" s="150" t="s">
        <v>1</v>
      </c>
      <c r="O212" s="151" t="s">
        <v>43</v>
      </c>
      <c r="P212" s="152">
        <f>I212+J212</f>
        <v>0</v>
      </c>
      <c r="Q212" s="152">
        <f>ROUND(I212*H212,2)</f>
        <v>0</v>
      </c>
      <c r="R212" s="152">
        <f>ROUND(J212*H212,2)</f>
        <v>0</v>
      </c>
      <c r="T212" s="153">
        <f>S212*H212</f>
        <v>0</v>
      </c>
      <c r="U212" s="153">
        <v>5.8E-4</v>
      </c>
      <c r="V212" s="153">
        <f>U212*H212</f>
        <v>0.90845399999999998</v>
      </c>
      <c r="W212" s="153">
        <v>0</v>
      </c>
      <c r="X212" s="154">
        <f>W212*H212</f>
        <v>0</v>
      </c>
      <c r="AR212" s="155" t="s">
        <v>158</v>
      </c>
      <c r="AT212" s="155" t="s">
        <v>220</v>
      </c>
      <c r="AU212" s="155" t="s">
        <v>93</v>
      </c>
      <c r="AY212" s="15" t="s">
        <v>219</v>
      </c>
      <c r="BE212" s="156">
        <f>IF(O212="základní",K212,0)</f>
        <v>0</v>
      </c>
      <c r="BF212" s="156">
        <f>IF(O212="snížená",K212,0)</f>
        <v>0</v>
      </c>
      <c r="BG212" s="156">
        <f>IF(O212="zákl. přenesená",K212,0)</f>
        <v>0</v>
      </c>
      <c r="BH212" s="156">
        <f>IF(O212="sníž. přenesená",K212,0)</f>
        <v>0</v>
      </c>
      <c r="BI212" s="156">
        <f>IF(O212="nulová",K212,0)</f>
        <v>0</v>
      </c>
      <c r="BJ212" s="15" t="s">
        <v>87</v>
      </c>
      <c r="BK212" s="156">
        <f>ROUND(P212*H212,2)</f>
        <v>0</v>
      </c>
      <c r="BL212" s="15" t="s">
        <v>158</v>
      </c>
      <c r="BM212" s="155" t="s">
        <v>1021</v>
      </c>
    </row>
    <row r="213" spans="2:65" s="1" customFormat="1" ht="19.5">
      <c r="B213" s="30"/>
      <c r="D213" s="157" t="s">
        <v>226</v>
      </c>
      <c r="F213" s="158" t="s">
        <v>506</v>
      </c>
      <c r="I213" s="159"/>
      <c r="J213" s="159"/>
      <c r="M213" s="30"/>
      <c r="N213" s="160"/>
      <c r="X213" s="54"/>
      <c r="AT213" s="15" t="s">
        <v>226</v>
      </c>
      <c r="AU213" s="15" t="s">
        <v>93</v>
      </c>
    </row>
    <row r="214" spans="2:65" s="12" customFormat="1" ht="11.25">
      <c r="B214" s="161"/>
      <c r="D214" s="157" t="s">
        <v>303</v>
      </c>
      <c r="E214" s="162" t="s">
        <v>1</v>
      </c>
      <c r="F214" s="163" t="s">
        <v>1022</v>
      </c>
      <c r="H214" s="164">
        <v>1566.3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87</v>
      </c>
      <c r="AY214" s="162" t="s">
        <v>219</v>
      </c>
    </row>
    <row r="215" spans="2:65" s="1" customFormat="1" ht="21.75" customHeight="1">
      <c r="B215" s="30"/>
      <c r="C215" s="142" t="s">
        <v>470</v>
      </c>
      <c r="D215" s="142" t="s">
        <v>220</v>
      </c>
      <c r="E215" s="143" t="s">
        <v>508</v>
      </c>
      <c r="F215" s="144" t="s">
        <v>509</v>
      </c>
      <c r="G215" s="145" t="s">
        <v>353</v>
      </c>
      <c r="H215" s="146">
        <v>1566.3</v>
      </c>
      <c r="I215" s="147"/>
      <c r="J215" s="147"/>
      <c r="K215" s="148">
        <f>ROUND(P215*H215,2)</f>
        <v>0</v>
      </c>
      <c r="L215" s="149"/>
      <c r="M215" s="30"/>
      <c r="N215" s="150" t="s">
        <v>1</v>
      </c>
      <c r="O215" s="151" t="s">
        <v>43</v>
      </c>
      <c r="P215" s="152">
        <f>I215+J215</f>
        <v>0</v>
      </c>
      <c r="Q215" s="152">
        <f>ROUND(I215*H215,2)</f>
        <v>0</v>
      </c>
      <c r="R215" s="152">
        <f>ROUND(J215*H215,2)</f>
        <v>0</v>
      </c>
      <c r="T215" s="153">
        <f>S215*H215</f>
        <v>0</v>
      </c>
      <c r="U215" s="153">
        <v>0</v>
      </c>
      <c r="V215" s="153">
        <f>U215*H215</f>
        <v>0</v>
      </c>
      <c r="W215" s="153">
        <v>0</v>
      </c>
      <c r="X215" s="154">
        <f>W215*H215</f>
        <v>0</v>
      </c>
      <c r="AR215" s="155" t="s">
        <v>158</v>
      </c>
      <c r="AT215" s="155" t="s">
        <v>220</v>
      </c>
      <c r="AU215" s="155" t="s">
        <v>93</v>
      </c>
      <c r="AY215" s="15" t="s">
        <v>219</v>
      </c>
      <c r="BE215" s="156">
        <f>IF(O215="základní",K215,0)</f>
        <v>0</v>
      </c>
      <c r="BF215" s="156">
        <f>IF(O215="snížená",K215,0)</f>
        <v>0</v>
      </c>
      <c r="BG215" s="156">
        <f>IF(O215="zákl. přenesená",K215,0)</f>
        <v>0</v>
      </c>
      <c r="BH215" s="156">
        <f>IF(O215="sníž. přenesená",K215,0)</f>
        <v>0</v>
      </c>
      <c r="BI215" s="156">
        <f>IF(O215="nulová",K215,0)</f>
        <v>0</v>
      </c>
      <c r="BJ215" s="15" t="s">
        <v>87</v>
      </c>
      <c r="BK215" s="156">
        <f>ROUND(P215*H215,2)</f>
        <v>0</v>
      </c>
      <c r="BL215" s="15" t="s">
        <v>158</v>
      </c>
      <c r="BM215" s="155" t="s">
        <v>1023</v>
      </c>
    </row>
    <row r="216" spans="2:65" s="1" customFormat="1" ht="19.5">
      <c r="B216" s="30"/>
      <c r="D216" s="157" t="s">
        <v>226</v>
      </c>
      <c r="F216" s="158" t="s">
        <v>511</v>
      </c>
      <c r="I216" s="159"/>
      <c r="J216" s="159"/>
      <c r="M216" s="30"/>
      <c r="N216" s="160"/>
      <c r="X216" s="54"/>
      <c r="AT216" s="15" t="s">
        <v>226</v>
      </c>
      <c r="AU216" s="15" t="s">
        <v>93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1022</v>
      </c>
      <c r="H217" s="164">
        <v>1566.3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87</v>
      </c>
      <c r="AY217" s="162" t="s">
        <v>219</v>
      </c>
    </row>
    <row r="218" spans="2:65" s="1" customFormat="1" ht="24.2" customHeight="1">
      <c r="B218" s="30"/>
      <c r="C218" s="142" t="s">
        <v>474</v>
      </c>
      <c r="D218" s="142" t="s">
        <v>220</v>
      </c>
      <c r="E218" s="143" t="s">
        <v>513</v>
      </c>
      <c r="F218" s="144" t="s">
        <v>514</v>
      </c>
      <c r="G218" s="145" t="s">
        <v>398</v>
      </c>
      <c r="H218" s="146">
        <v>1266.3</v>
      </c>
      <c r="I218" s="147"/>
      <c r="J218" s="147"/>
      <c r="K218" s="148">
        <f>ROUND(P218*H218,2)</f>
        <v>0</v>
      </c>
      <c r="L218" s="149"/>
      <c r="M218" s="30"/>
      <c r="N218" s="150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0</v>
      </c>
      <c r="V218" s="153">
        <f>U218*H218</f>
        <v>0</v>
      </c>
      <c r="W218" s="153">
        <v>0</v>
      </c>
      <c r="X218" s="154">
        <f>W218*H218</f>
        <v>0</v>
      </c>
      <c r="AR218" s="155" t="s">
        <v>158</v>
      </c>
      <c r="AT218" s="155" t="s">
        <v>220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158</v>
      </c>
      <c r="BM218" s="155" t="s">
        <v>1024</v>
      </c>
    </row>
    <row r="219" spans="2:65" s="1" customFormat="1" ht="39">
      <c r="B219" s="30"/>
      <c r="D219" s="157" t="s">
        <v>226</v>
      </c>
      <c r="F219" s="158" t="s">
        <v>516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22.5">
      <c r="B220" s="161"/>
      <c r="D220" s="157" t="s">
        <v>303</v>
      </c>
      <c r="E220" s="162" t="s">
        <v>1</v>
      </c>
      <c r="F220" s="163" t="s">
        <v>1025</v>
      </c>
      <c r="H220" s="164">
        <v>1491.39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2" customFormat="1" ht="33.75">
      <c r="B221" s="161"/>
      <c r="D221" s="157" t="s">
        <v>303</v>
      </c>
      <c r="E221" s="162" t="s">
        <v>1</v>
      </c>
      <c r="F221" s="163" t="s">
        <v>1026</v>
      </c>
      <c r="H221" s="164">
        <v>-225.08999999999997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3" customFormat="1" ht="11.25">
      <c r="B222" s="171"/>
      <c r="D222" s="157" t="s">
        <v>303</v>
      </c>
      <c r="E222" s="172" t="s">
        <v>1</v>
      </c>
      <c r="F222" s="173" t="s">
        <v>362</v>
      </c>
      <c r="H222" s="174">
        <v>1266.3000000000002</v>
      </c>
      <c r="I222" s="175"/>
      <c r="J222" s="175"/>
      <c r="M222" s="171"/>
      <c r="N222" s="176"/>
      <c r="X222" s="177"/>
      <c r="AT222" s="172" t="s">
        <v>303</v>
      </c>
      <c r="AU222" s="172" t="s">
        <v>93</v>
      </c>
      <c r="AV222" s="13" t="s">
        <v>158</v>
      </c>
      <c r="AW222" s="13" t="s">
        <v>4</v>
      </c>
      <c r="AX222" s="13" t="s">
        <v>87</v>
      </c>
      <c r="AY222" s="172" t="s">
        <v>219</v>
      </c>
    </row>
    <row r="223" spans="2:65" s="1" customFormat="1" ht="24.2" customHeight="1">
      <c r="B223" s="30"/>
      <c r="C223" s="142" t="s">
        <v>480</v>
      </c>
      <c r="D223" s="142" t="s">
        <v>220</v>
      </c>
      <c r="E223" s="143" t="s">
        <v>521</v>
      </c>
      <c r="F223" s="144" t="s">
        <v>522</v>
      </c>
      <c r="G223" s="145" t="s">
        <v>398</v>
      </c>
      <c r="H223" s="146">
        <v>152.69999999999999</v>
      </c>
      <c r="I223" s="147"/>
      <c r="J223" s="147"/>
      <c r="K223" s="148">
        <f>ROUND(P223*H223,2)</f>
        <v>0</v>
      </c>
      <c r="L223" s="149"/>
      <c r="M223" s="30"/>
      <c r="N223" s="150" t="s">
        <v>1</v>
      </c>
      <c r="O223" s="151" t="s">
        <v>43</v>
      </c>
      <c r="P223" s="152">
        <f>I223+J223</f>
        <v>0</v>
      </c>
      <c r="Q223" s="152">
        <f>ROUND(I223*H223,2)</f>
        <v>0</v>
      </c>
      <c r="R223" s="152">
        <f>ROUND(J223*H223,2)</f>
        <v>0</v>
      </c>
      <c r="T223" s="153">
        <f>S223*H223</f>
        <v>0</v>
      </c>
      <c r="U223" s="153">
        <v>0</v>
      </c>
      <c r="V223" s="153">
        <f>U223*H223</f>
        <v>0</v>
      </c>
      <c r="W223" s="153">
        <v>0</v>
      </c>
      <c r="X223" s="154">
        <f>W223*H223</f>
        <v>0</v>
      </c>
      <c r="AR223" s="155" t="s">
        <v>158</v>
      </c>
      <c r="AT223" s="155" t="s">
        <v>220</v>
      </c>
      <c r="AU223" s="155" t="s">
        <v>93</v>
      </c>
      <c r="AY223" s="15" t="s">
        <v>219</v>
      </c>
      <c r="BE223" s="156">
        <f>IF(O223="základní",K223,0)</f>
        <v>0</v>
      </c>
      <c r="BF223" s="156">
        <f>IF(O223="snížená",K223,0)</f>
        <v>0</v>
      </c>
      <c r="BG223" s="156">
        <f>IF(O223="zákl. přenesená",K223,0)</f>
        <v>0</v>
      </c>
      <c r="BH223" s="156">
        <f>IF(O223="sníž. přenesená",K223,0)</f>
        <v>0</v>
      </c>
      <c r="BI223" s="156">
        <f>IF(O223="nulová",K223,0)</f>
        <v>0</v>
      </c>
      <c r="BJ223" s="15" t="s">
        <v>87</v>
      </c>
      <c r="BK223" s="156">
        <f>ROUND(P223*H223,2)</f>
        <v>0</v>
      </c>
      <c r="BL223" s="15" t="s">
        <v>158</v>
      </c>
      <c r="BM223" s="155" t="s">
        <v>1027</v>
      </c>
    </row>
    <row r="224" spans="2:65" s="1" customFormat="1" ht="39">
      <c r="B224" s="30"/>
      <c r="D224" s="157" t="s">
        <v>226</v>
      </c>
      <c r="F224" s="158" t="s">
        <v>524</v>
      </c>
      <c r="I224" s="159"/>
      <c r="J224" s="159"/>
      <c r="M224" s="30"/>
      <c r="N224" s="160"/>
      <c r="X224" s="54"/>
      <c r="AT224" s="15" t="s">
        <v>226</v>
      </c>
      <c r="AU224" s="15" t="s">
        <v>93</v>
      </c>
    </row>
    <row r="225" spans="2:65" s="12" customFormat="1" ht="22.5">
      <c r="B225" s="161"/>
      <c r="D225" s="157" t="s">
        <v>303</v>
      </c>
      <c r="E225" s="162" t="s">
        <v>1</v>
      </c>
      <c r="F225" s="163" t="s">
        <v>1028</v>
      </c>
      <c r="H225" s="164">
        <v>177.71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2" customFormat="1" ht="33.75">
      <c r="B226" s="161"/>
      <c r="D226" s="157" t="s">
        <v>303</v>
      </c>
      <c r="E226" s="162" t="s">
        <v>1</v>
      </c>
      <c r="F226" s="163" t="s">
        <v>1029</v>
      </c>
      <c r="H226" s="164">
        <v>-25.009999999999998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3" customFormat="1" ht="11.25">
      <c r="B227" s="171"/>
      <c r="D227" s="157" t="s">
        <v>303</v>
      </c>
      <c r="E227" s="172" t="s">
        <v>1</v>
      </c>
      <c r="F227" s="173" t="s">
        <v>362</v>
      </c>
      <c r="H227" s="174">
        <v>152.70000000000002</v>
      </c>
      <c r="I227" s="175"/>
      <c r="J227" s="175"/>
      <c r="M227" s="171"/>
      <c r="N227" s="176"/>
      <c r="X227" s="177"/>
      <c r="AT227" s="172" t="s">
        <v>303</v>
      </c>
      <c r="AU227" s="172" t="s">
        <v>93</v>
      </c>
      <c r="AV227" s="13" t="s">
        <v>158</v>
      </c>
      <c r="AW227" s="13" t="s">
        <v>4</v>
      </c>
      <c r="AX227" s="13" t="s">
        <v>87</v>
      </c>
      <c r="AY227" s="172" t="s">
        <v>219</v>
      </c>
    </row>
    <row r="228" spans="2:65" s="1" customFormat="1" ht="33" customHeight="1">
      <c r="B228" s="30"/>
      <c r="C228" s="142" t="s">
        <v>485</v>
      </c>
      <c r="D228" s="142" t="s">
        <v>220</v>
      </c>
      <c r="E228" s="143" t="s">
        <v>529</v>
      </c>
      <c r="F228" s="144" t="s">
        <v>530</v>
      </c>
      <c r="G228" s="145" t="s">
        <v>398</v>
      </c>
      <c r="H228" s="146">
        <v>1266.3</v>
      </c>
      <c r="I228" s="147"/>
      <c r="J228" s="147"/>
      <c r="K228" s="148">
        <f>ROUND(P228*H228,2)</f>
        <v>0</v>
      </c>
      <c r="L228" s="149"/>
      <c r="M228" s="30"/>
      <c r="N228" s="150" t="s">
        <v>1</v>
      </c>
      <c r="O228" s="151" t="s">
        <v>43</v>
      </c>
      <c r="P228" s="152">
        <f>I228+J228</f>
        <v>0</v>
      </c>
      <c r="Q228" s="152">
        <f>ROUND(I228*H228,2)</f>
        <v>0</v>
      </c>
      <c r="R228" s="152">
        <f>ROUND(J228*H228,2)</f>
        <v>0</v>
      </c>
      <c r="T228" s="153">
        <f>S228*H228</f>
        <v>0</v>
      </c>
      <c r="U228" s="153">
        <v>0</v>
      </c>
      <c r="V228" s="153">
        <f>U228*H228</f>
        <v>0</v>
      </c>
      <c r="W228" s="153">
        <v>0</v>
      </c>
      <c r="X228" s="154">
        <f>W228*H228</f>
        <v>0</v>
      </c>
      <c r="AR228" s="155" t="s">
        <v>158</v>
      </c>
      <c r="AT228" s="155" t="s">
        <v>220</v>
      </c>
      <c r="AU228" s="155" t="s">
        <v>93</v>
      </c>
      <c r="AY228" s="15" t="s">
        <v>219</v>
      </c>
      <c r="BE228" s="156">
        <f>IF(O228="základní",K228,0)</f>
        <v>0</v>
      </c>
      <c r="BF228" s="156">
        <f>IF(O228="snížená",K228,0)</f>
        <v>0</v>
      </c>
      <c r="BG228" s="156">
        <f>IF(O228="zákl. přenesená",K228,0)</f>
        <v>0</v>
      </c>
      <c r="BH228" s="156">
        <f>IF(O228="sníž. přenesená",K228,0)</f>
        <v>0</v>
      </c>
      <c r="BI228" s="156">
        <f>IF(O228="nulová",K228,0)</f>
        <v>0</v>
      </c>
      <c r="BJ228" s="15" t="s">
        <v>87</v>
      </c>
      <c r="BK228" s="156">
        <f>ROUND(P228*H228,2)</f>
        <v>0</v>
      </c>
      <c r="BL228" s="15" t="s">
        <v>158</v>
      </c>
      <c r="BM228" s="155" t="s">
        <v>1030</v>
      </c>
    </row>
    <row r="229" spans="2:65" s="1" customFormat="1" ht="39">
      <c r="B229" s="30"/>
      <c r="D229" s="157" t="s">
        <v>226</v>
      </c>
      <c r="F229" s="158" t="s">
        <v>532</v>
      </c>
      <c r="I229" s="159"/>
      <c r="J229" s="159"/>
      <c r="M229" s="30"/>
      <c r="N229" s="160"/>
      <c r="X229" s="54"/>
      <c r="AT229" s="15" t="s">
        <v>226</v>
      </c>
      <c r="AU229" s="15" t="s">
        <v>93</v>
      </c>
    </row>
    <row r="230" spans="2:65" s="12" customFormat="1" ht="22.5">
      <c r="B230" s="161"/>
      <c r="D230" s="157" t="s">
        <v>303</v>
      </c>
      <c r="E230" s="162" t="s">
        <v>1</v>
      </c>
      <c r="F230" s="163" t="s">
        <v>1025</v>
      </c>
      <c r="H230" s="164">
        <v>1491.39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80</v>
      </c>
      <c r="AY230" s="162" t="s">
        <v>219</v>
      </c>
    </row>
    <row r="231" spans="2:65" s="12" customFormat="1" ht="33.75">
      <c r="B231" s="161"/>
      <c r="D231" s="157" t="s">
        <v>303</v>
      </c>
      <c r="E231" s="162" t="s">
        <v>1</v>
      </c>
      <c r="F231" s="163" t="s">
        <v>1026</v>
      </c>
      <c r="H231" s="164">
        <v>-225.08999999999997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80</v>
      </c>
      <c r="AY231" s="162" t="s">
        <v>219</v>
      </c>
    </row>
    <row r="232" spans="2:65" s="13" customFormat="1" ht="11.25">
      <c r="B232" s="171"/>
      <c r="D232" s="157" t="s">
        <v>303</v>
      </c>
      <c r="E232" s="172" t="s">
        <v>1</v>
      </c>
      <c r="F232" s="173" t="s">
        <v>362</v>
      </c>
      <c r="H232" s="174">
        <v>1266.3000000000002</v>
      </c>
      <c r="I232" s="175"/>
      <c r="J232" s="175"/>
      <c r="M232" s="171"/>
      <c r="N232" s="176"/>
      <c r="X232" s="177"/>
      <c r="AT232" s="172" t="s">
        <v>303</v>
      </c>
      <c r="AU232" s="172" t="s">
        <v>93</v>
      </c>
      <c r="AV232" s="13" t="s">
        <v>158</v>
      </c>
      <c r="AW232" s="13" t="s">
        <v>4</v>
      </c>
      <c r="AX232" s="13" t="s">
        <v>87</v>
      </c>
      <c r="AY232" s="172" t="s">
        <v>219</v>
      </c>
    </row>
    <row r="233" spans="2:65" s="1" customFormat="1" ht="33" customHeight="1">
      <c r="B233" s="30"/>
      <c r="C233" s="142" t="s">
        <v>491</v>
      </c>
      <c r="D233" s="142" t="s">
        <v>220</v>
      </c>
      <c r="E233" s="143" t="s">
        <v>534</v>
      </c>
      <c r="F233" s="144" t="s">
        <v>535</v>
      </c>
      <c r="G233" s="145" t="s">
        <v>398</v>
      </c>
      <c r="H233" s="146">
        <v>80.89</v>
      </c>
      <c r="I233" s="147"/>
      <c r="J233" s="147"/>
      <c r="K233" s="148">
        <f>ROUND(P233*H233,2)</f>
        <v>0</v>
      </c>
      <c r="L233" s="149"/>
      <c r="M233" s="30"/>
      <c r="N233" s="150" t="s">
        <v>1</v>
      </c>
      <c r="O233" s="151" t="s">
        <v>43</v>
      </c>
      <c r="P233" s="152">
        <f>I233+J233</f>
        <v>0</v>
      </c>
      <c r="Q233" s="152">
        <f>ROUND(I233*H233,2)</f>
        <v>0</v>
      </c>
      <c r="R233" s="152">
        <f>ROUND(J233*H233,2)</f>
        <v>0</v>
      </c>
      <c r="T233" s="153">
        <f>S233*H233</f>
        <v>0</v>
      </c>
      <c r="U233" s="153">
        <v>0</v>
      </c>
      <c r="V233" s="153">
        <f>U233*H233</f>
        <v>0</v>
      </c>
      <c r="W233" s="153">
        <v>0</v>
      </c>
      <c r="X233" s="154">
        <f>W233*H233</f>
        <v>0</v>
      </c>
      <c r="AR233" s="155" t="s">
        <v>158</v>
      </c>
      <c r="AT233" s="155" t="s">
        <v>220</v>
      </c>
      <c r="AU233" s="155" t="s">
        <v>93</v>
      </c>
      <c r="AY233" s="15" t="s">
        <v>219</v>
      </c>
      <c r="BE233" s="156">
        <f>IF(O233="základní",K233,0)</f>
        <v>0</v>
      </c>
      <c r="BF233" s="156">
        <f>IF(O233="snížená",K233,0)</f>
        <v>0</v>
      </c>
      <c r="BG233" s="156">
        <f>IF(O233="zákl. přenesená",K233,0)</f>
        <v>0</v>
      </c>
      <c r="BH233" s="156">
        <f>IF(O233="sníž. přenesená",K233,0)</f>
        <v>0</v>
      </c>
      <c r="BI233" s="156">
        <f>IF(O233="nulová",K233,0)</f>
        <v>0</v>
      </c>
      <c r="BJ233" s="15" t="s">
        <v>87</v>
      </c>
      <c r="BK233" s="156">
        <f>ROUND(P233*H233,2)</f>
        <v>0</v>
      </c>
      <c r="BL233" s="15" t="s">
        <v>158</v>
      </c>
      <c r="BM233" s="155" t="s">
        <v>1031</v>
      </c>
    </row>
    <row r="234" spans="2:65" s="1" customFormat="1" ht="39">
      <c r="B234" s="30"/>
      <c r="D234" s="157" t="s">
        <v>226</v>
      </c>
      <c r="F234" s="158" t="s">
        <v>537</v>
      </c>
      <c r="I234" s="159"/>
      <c r="J234" s="159"/>
      <c r="M234" s="30"/>
      <c r="N234" s="160"/>
      <c r="X234" s="54"/>
      <c r="AT234" s="15" t="s">
        <v>226</v>
      </c>
      <c r="AU234" s="15" t="s">
        <v>93</v>
      </c>
    </row>
    <row r="235" spans="2:65" s="12" customFormat="1" ht="22.5">
      <c r="B235" s="161"/>
      <c r="D235" s="157" t="s">
        <v>303</v>
      </c>
      <c r="E235" s="162" t="s">
        <v>1</v>
      </c>
      <c r="F235" s="163" t="s">
        <v>1032</v>
      </c>
      <c r="H235" s="164">
        <v>93.394999999999996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2" customFormat="1" ht="33.75">
      <c r="B236" s="161"/>
      <c r="D236" s="157" t="s">
        <v>303</v>
      </c>
      <c r="E236" s="162" t="s">
        <v>1</v>
      </c>
      <c r="F236" s="163" t="s">
        <v>1033</v>
      </c>
      <c r="H236" s="164">
        <v>-12.504999999999999</v>
      </c>
      <c r="I236" s="165"/>
      <c r="J236" s="165"/>
      <c r="M236" s="161"/>
      <c r="N236" s="166"/>
      <c r="X236" s="167"/>
      <c r="AT236" s="162" t="s">
        <v>303</v>
      </c>
      <c r="AU236" s="162" t="s">
        <v>93</v>
      </c>
      <c r="AV236" s="12" t="s">
        <v>93</v>
      </c>
      <c r="AW236" s="12" t="s">
        <v>5</v>
      </c>
      <c r="AX236" s="12" t="s">
        <v>80</v>
      </c>
      <c r="AY236" s="162" t="s">
        <v>219</v>
      </c>
    </row>
    <row r="237" spans="2:65" s="13" customFormat="1" ht="11.25">
      <c r="B237" s="171"/>
      <c r="D237" s="157" t="s">
        <v>303</v>
      </c>
      <c r="E237" s="172" t="s">
        <v>1</v>
      </c>
      <c r="F237" s="173" t="s">
        <v>362</v>
      </c>
      <c r="H237" s="174">
        <v>80.89</v>
      </c>
      <c r="I237" s="175"/>
      <c r="J237" s="175"/>
      <c r="M237" s="171"/>
      <c r="N237" s="176"/>
      <c r="X237" s="177"/>
      <c r="AT237" s="172" t="s">
        <v>303</v>
      </c>
      <c r="AU237" s="172" t="s">
        <v>93</v>
      </c>
      <c r="AV237" s="13" t="s">
        <v>158</v>
      </c>
      <c r="AW237" s="13" t="s">
        <v>4</v>
      </c>
      <c r="AX237" s="13" t="s">
        <v>87</v>
      </c>
      <c r="AY237" s="172" t="s">
        <v>219</v>
      </c>
    </row>
    <row r="238" spans="2:65" s="1" customFormat="1" ht="37.9" customHeight="1">
      <c r="B238" s="30"/>
      <c r="C238" s="142" t="s">
        <v>496</v>
      </c>
      <c r="D238" s="142" t="s">
        <v>220</v>
      </c>
      <c r="E238" s="143" t="s">
        <v>1034</v>
      </c>
      <c r="F238" s="144" t="s">
        <v>1035</v>
      </c>
      <c r="G238" s="145" t="s">
        <v>398</v>
      </c>
      <c r="H238" s="146">
        <v>334.57</v>
      </c>
      <c r="I238" s="147"/>
      <c r="J238" s="147"/>
      <c r="K238" s="148">
        <f>ROUND(P238*H238,2)</f>
        <v>0</v>
      </c>
      <c r="L238" s="149"/>
      <c r="M238" s="30"/>
      <c r="N238" s="150" t="s">
        <v>1</v>
      </c>
      <c r="O238" s="151" t="s">
        <v>43</v>
      </c>
      <c r="P238" s="152">
        <f>I238+J238</f>
        <v>0</v>
      </c>
      <c r="Q238" s="152">
        <f>ROUND(I238*H238,2)</f>
        <v>0</v>
      </c>
      <c r="R238" s="152">
        <f>ROUND(J238*H238,2)</f>
        <v>0</v>
      </c>
      <c r="T238" s="153">
        <f>S238*H238</f>
        <v>0</v>
      </c>
      <c r="U238" s="153">
        <v>0</v>
      </c>
      <c r="V238" s="153">
        <f>U238*H238</f>
        <v>0</v>
      </c>
      <c r="W238" s="153">
        <v>0</v>
      </c>
      <c r="X238" s="154">
        <f>W238*H238</f>
        <v>0</v>
      </c>
      <c r="AR238" s="155" t="s">
        <v>158</v>
      </c>
      <c r="AT238" s="155" t="s">
        <v>220</v>
      </c>
      <c r="AU238" s="155" t="s">
        <v>93</v>
      </c>
      <c r="AY238" s="15" t="s">
        <v>219</v>
      </c>
      <c r="BE238" s="156">
        <f>IF(O238="základní",K238,0)</f>
        <v>0</v>
      </c>
      <c r="BF238" s="156">
        <f>IF(O238="snížená",K238,0)</f>
        <v>0</v>
      </c>
      <c r="BG238" s="156">
        <f>IF(O238="zákl. přenesená",K238,0)</f>
        <v>0</v>
      </c>
      <c r="BH238" s="156">
        <f>IF(O238="sníž. přenesená",K238,0)</f>
        <v>0</v>
      </c>
      <c r="BI238" s="156">
        <f>IF(O238="nulová",K238,0)</f>
        <v>0</v>
      </c>
      <c r="BJ238" s="15" t="s">
        <v>87</v>
      </c>
      <c r="BK238" s="156">
        <f>ROUND(P238*H238,2)</f>
        <v>0</v>
      </c>
      <c r="BL238" s="15" t="s">
        <v>158</v>
      </c>
      <c r="BM238" s="155" t="s">
        <v>1036</v>
      </c>
    </row>
    <row r="239" spans="2:65" s="1" customFormat="1" ht="39">
      <c r="B239" s="30"/>
      <c r="D239" s="157" t="s">
        <v>226</v>
      </c>
      <c r="F239" s="158" t="s">
        <v>1037</v>
      </c>
      <c r="I239" s="159"/>
      <c r="J239" s="159"/>
      <c r="M239" s="30"/>
      <c r="N239" s="160"/>
      <c r="X239" s="54"/>
      <c r="AT239" s="15" t="s">
        <v>226</v>
      </c>
      <c r="AU239" s="15" t="s">
        <v>93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1038</v>
      </c>
      <c r="H240" s="164">
        <v>334.57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87</v>
      </c>
      <c r="AY240" s="162" t="s">
        <v>219</v>
      </c>
    </row>
    <row r="241" spans="2:65" s="1" customFormat="1" ht="37.9" customHeight="1">
      <c r="B241" s="30"/>
      <c r="C241" s="142" t="s">
        <v>502</v>
      </c>
      <c r="D241" s="142" t="s">
        <v>220</v>
      </c>
      <c r="E241" s="143" t="s">
        <v>1039</v>
      </c>
      <c r="F241" s="144" t="s">
        <v>1040</v>
      </c>
      <c r="G241" s="145" t="s">
        <v>398</v>
      </c>
      <c r="H241" s="146">
        <v>80.89</v>
      </c>
      <c r="I241" s="147"/>
      <c r="J241" s="147"/>
      <c r="K241" s="148">
        <f>ROUND(P241*H241,2)</f>
        <v>0</v>
      </c>
      <c r="L241" s="149"/>
      <c r="M241" s="30"/>
      <c r="N241" s="150" t="s">
        <v>1</v>
      </c>
      <c r="O241" s="151" t="s">
        <v>43</v>
      </c>
      <c r="P241" s="152">
        <f>I241+J241</f>
        <v>0</v>
      </c>
      <c r="Q241" s="152">
        <f>ROUND(I241*H241,2)</f>
        <v>0</v>
      </c>
      <c r="R241" s="152">
        <f>ROUND(J241*H241,2)</f>
        <v>0</v>
      </c>
      <c r="T241" s="153">
        <f>S241*H241</f>
        <v>0</v>
      </c>
      <c r="U241" s="153">
        <v>0</v>
      </c>
      <c r="V241" s="153">
        <f>U241*H241</f>
        <v>0</v>
      </c>
      <c r="W241" s="153">
        <v>0</v>
      </c>
      <c r="X241" s="154">
        <f>W241*H241</f>
        <v>0</v>
      </c>
      <c r="AR241" s="155" t="s">
        <v>158</v>
      </c>
      <c r="AT241" s="155" t="s">
        <v>220</v>
      </c>
      <c r="AU241" s="155" t="s">
        <v>93</v>
      </c>
      <c r="AY241" s="15" t="s">
        <v>219</v>
      </c>
      <c r="BE241" s="156">
        <f>IF(O241="základní",K241,0)</f>
        <v>0</v>
      </c>
      <c r="BF241" s="156">
        <f>IF(O241="snížená",K241,0)</f>
        <v>0</v>
      </c>
      <c r="BG241" s="156">
        <f>IF(O241="zákl. přenesená",K241,0)</f>
        <v>0</v>
      </c>
      <c r="BH241" s="156">
        <f>IF(O241="sníž. přenesená",K241,0)</f>
        <v>0</v>
      </c>
      <c r="BI241" s="156">
        <f>IF(O241="nulová",K241,0)</f>
        <v>0</v>
      </c>
      <c r="BJ241" s="15" t="s">
        <v>87</v>
      </c>
      <c r="BK241" s="156">
        <f>ROUND(P241*H241,2)</f>
        <v>0</v>
      </c>
      <c r="BL241" s="15" t="s">
        <v>158</v>
      </c>
      <c r="BM241" s="155" t="s">
        <v>1041</v>
      </c>
    </row>
    <row r="242" spans="2:65" s="1" customFormat="1" ht="39">
      <c r="B242" s="30"/>
      <c r="D242" s="157" t="s">
        <v>226</v>
      </c>
      <c r="F242" s="158" t="s">
        <v>1042</v>
      </c>
      <c r="I242" s="159"/>
      <c r="J242" s="159"/>
      <c r="M242" s="30"/>
      <c r="N242" s="160"/>
      <c r="X242" s="54"/>
      <c r="AT242" s="15" t="s">
        <v>226</v>
      </c>
      <c r="AU242" s="15" t="s">
        <v>93</v>
      </c>
    </row>
    <row r="243" spans="2:65" s="12" customFormat="1" ht="22.5">
      <c r="B243" s="161"/>
      <c r="D243" s="157" t="s">
        <v>303</v>
      </c>
      <c r="E243" s="162" t="s">
        <v>1</v>
      </c>
      <c r="F243" s="163" t="s">
        <v>1032</v>
      </c>
      <c r="H243" s="164">
        <v>93.394999999999996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2" customFormat="1" ht="33.75">
      <c r="B244" s="161"/>
      <c r="D244" s="157" t="s">
        <v>303</v>
      </c>
      <c r="E244" s="162" t="s">
        <v>1</v>
      </c>
      <c r="F244" s="163" t="s">
        <v>1033</v>
      </c>
      <c r="H244" s="164">
        <v>-12.504999999999999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3" customFormat="1" ht="11.25">
      <c r="B245" s="171"/>
      <c r="D245" s="157" t="s">
        <v>303</v>
      </c>
      <c r="E245" s="172" t="s">
        <v>1</v>
      </c>
      <c r="F245" s="173" t="s">
        <v>362</v>
      </c>
      <c r="H245" s="174">
        <v>80.89</v>
      </c>
      <c r="I245" s="175"/>
      <c r="J245" s="175"/>
      <c r="M245" s="171"/>
      <c r="N245" s="176"/>
      <c r="X245" s="177"/>
      <c r="AT245" s="172" t="s">
        <v>303</v>
      </c>
      <c r="AU245" s="172" t="s">
        <v>93</v>
      </c>
      <c r="AV245" s="13" t="s">
        <v>158</v>
      </c>
      <c r="AW245" s="13" t="s">
        <v>4</v>
      </c>
      <c r="AX245" s="13" t="s">
        <v>87</v>
      </c>
      <c r="AY245" s="172" t="s">
        <v>219</v>
      </c>
    </row>
    <row r="246" spans="2:65" s="1" customFormat="1" ht="24.2" customHeight="1">
      <c r="B246" s="30"/>
      <c r="C246" s="142" t="s">
        <v>385</v>
      </c>
      <c r="D246" s="142" t="s">
        <v>220</v>
      </c>
      <c r="E246" s="143" t="s">
        <v>1043</v>
      </c>
      <c r="F246" s="144" t="s">
        <v>1044</v>
      </c>
      <c r="G246" s="145" t="s">
        <v>398</v>
      </c>
      <c r="H246" s="146">
        <v>1266.3</v>
      </c>
      <c r="I246" s="147"/>
      <c r="J246" s="147"/>
      <c r="K246" s="148">
        <f>ROUND(P246*H246,2)</f>
        <v>0</v>
      </c>
      <c r="L246" s="149"/>
      <c r="M246" s="30"/>
      <c r="N246" s="150" t="s">
        <v>1</v>
      </c>
      <c r="O246" s="151" t="s">
        <v>43</v>
      </c>
      <c r="P246" s="152">
        <f>I246+J246</f>
        <v>0</v>
      </c>
      <c r="Q246" s="152">
        <f>ROUND(I246*H246,2)</f>
        <v>0</v>
      </c>
      <c r="R246" s="152">
        <f>ROUND(J246*H246,2)</f>
        <v>0</v>
      </c>
      <c r="T246" s="153">
        <f>S246*H246</f>
        <v>0</v>
      </c>
      <c r="U246" s="153">
        <v>0</v>
      </c>
      <c r="V246" s="153">
        <f>U246*H246</f>
        <v>0</v>
      </c>
      <c r="W246" s="153">
        <v>0</v>
      </c>
      <c r="X246" s="154">
        <f>W246*H246</f>
        <v>0</v>
      </c>
      <c r="AR246" s="155" t="s">
        <v>158</v>
      </c>
      <c r="AT246" s="155" t="s">
        <v>220</v>
      </c>
      <c r="AU246" s="155" t="s">
        <v>93</v>
      </c>
      <c r="AY246" s="15" t="s">
        <v>219</v>
      </c>
      <c r="BE246" s="156">
        <f>IF(O246="základní",K246,0)</f>
        <v>0</v>
      </c>
      <c r="BF246" s="156">
        <f>IF(O246="snížená",K246,0)</f>
        <v>0</v>
      </c>
      <c r="BG246" s="156">
        <f>IF(O246="zákl. přenesená",K246,0)</f>
        <v>0</v>
      </c>
      <c r="BH246" s="156">
        <f>IF(O246="sníž. přenesená",K246,0)</f>
        <v>0</v>
      </c>
      <c r="BI246" s="156">
        <f>IF(O246="nulová",K246,0)</f>
        <v>0</v>
      </c>
      <c r="BJ246" s="15" t="s">
        <v>87</v>
      </c>
      <c r="BK246" s="156">
        <f>ROUND(P246*H246,2)</f>
        <v>0</v>
      </c>
      <c r="BL246" s="15" t="s">
        <v>158</v>
      </c>
      <c r="BM246" s="155" t="s">
        <v>1045</v>
      </c>
    </row>
    <row r="247" spans="2:65" s="1" customFormat="1" ht="29.25">
      <c r="B247" s="30"/>
      <c r="D247" s="157" t="s">
        <v>226</v>
      </c>
      <c r="F247" s="158" t="s">
        <v>1046</v>
      </c>
      <c r="I247" s="159"/>
      <c r="J247" s="159"/>
      <c r="M247" s="30"/>
      <c r="N247" s="160"/>
      <c r="X247" s="54"/>
      <c r="AT247" s="15" t="s">
        <v>226</v>
      </c>
      <c r="AU247" s="15" t="s">
        <v>93</v>
      </c>
    </row>
    <row r="248" spans="2:65" s="12" customFormat="1" ht="22.5">
      <c r="B248" s="161"/>
      <c r="D248" s="157" t="s">
        <v>303</v>
      </c>
      <c r="E248" s="162" t="s">
        <v>1</v>
      </c>
      <c r="F248" s="163" t="s">
        <v>1025</v>
      </c>
      <c r="H248" s="164">
        <v>1491.39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80</v>
      </c>
      <c r="AY248" s="162" t="s">
        <v>219</v>
      </c>
    </row>
    <row r="249" spans="2:65" s="12" customFormat="1" ht="33.75">
      <c r="B249" s="161"/>
      <c r="D249" s="157" t="s">
        <v>303</v>
      </c>
      <c r="E249" s="162" t="s">
        <v>1</v>
      </c>
      <c r="F249" s="163" t="s">
        <v>1026</v>
      </c>
      <c r="H249" s="164">
        <v>-225.08999999999997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3" customFormat="1" ht="11.25">
      <c r="B250" s="171"/>
      <c r="D250" s="157" t="s">
        <v>303</v>
      </c>
      <c r="E250" s="172" t="s">
        <v>1</v>
      </c>
      <c r="F250" s="173" t="s">
        <v>362</v>
      </c>
      <c r="H250" s="174">
        <v>1266.3000000000002</v>
      </c>
      <c r="I250" s="175"/>
      <c r="J250" s="175"/>
      <c r="M250" s="171"/>
      <c r="N250" s="176"/>
      <c r="X250" s="177"/>
      <c r="AT250" s="172" t="s">
        <v>303</v>
      </c>
      <c r="AU250" s="172" t="s">
        <v>93</v>
      </c>
      <c r="AV250" s="13" t="s">
        <v>158</v>
      </c>
      <c r="AW250" s="13" t="s">
        <v>4</v>
      </c>
      <c r="AX250" s="13" t="s">
        <v>87</v>
      </c>
      <c r="AY250" s="172" t="s">
        <v>219</v>
      </c>
    </row>
    <row r="251" spans="2:65" s="1" customFormat="1" ht="24.2" customHeight="1">
      <c r="B251" s="30"/>
      <c r="C251" s="142" t="s">
        <v>512</v>
      </c>
      <c r="D251" s="142" t="s">
        <v>220</v>
      </c>
      <c r="E251" s="143" t="s">
        <v>550</v>
      </c>
      <c r="F251" s="144" t="s">
        <v>551</v>
      </c>
      <c r="G251" s="145" t="s">
        <v>398</v>
      </c>
      <c r="H251" s="146">
        <v>80.89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1047</v>
      </c>
    </row>
    <row r="252" spans="2:65" s="1" customFormat="1" ht="29.25">
      <c r="B252" s="30"/>
      <c r="D252" s="157" t="s">
        <v>226</v>
      </c>
      <c r="F252" s="158" t="s">
        <v>553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22.5">
      <c r="B253" s="161"/>
      <c r="D253" s="157" t="s">
        <v>303</v>
      </c>
      <c r="E253" s="162" t="s">
        <v>1</v>
      </c>
      <c r="F253" s="163" t="s">
        <v>1032</v>
      </c>
      <c r="H253" s="164">
        <v>93.394999999999996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80</v>
      </c>
      <c r="AY253" s="162" t="s">
        <v>219</v>
      </c>
    </row>
    <row r="254" spans="2:65" s="12" customFormat="1" ht="33.75">
      <c r="B254" s="161"/>
      <c r="D254" s="157" t="s">
        <v>303</v>
      </c>
      <c r="E254" s="162" t="s">
        <v>1</v>
      </c>
      <c r="F254" s="163" t="s">
        <v>1033</v>
      </c>
      <c r="H254" s="164">
        <v>-12.504999999999999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80</v>
      </c>
      <c r="AY254" s="162" t="s">
        <v>219</v>
      </c>
    </row>
    <row r="255" spans="2:65" s="13" customFormat="1" ht="11.25">
      <c r="B255" s="171"/>
      <c r="D255" s="157" t="s">
        <v>303</v>
      </c>
      <c r="E255" s="172" t="s">
        <v>1</v>
      </c>
      <c r="F255" s="173" t="s">
        <v>362</v>
      </c>
      <c r="H255" s="174">
        <v>80.89</v>
      </c>
      <c r="I255" s="175"/>
      <c r="J255" s="175"/>
      <c r="M255" s="171"/>
      <c r="N255" s="176"/>
      <c r="X255" s="177"/>
      <c r="AT255" s="172" t="s">
        <v>303</v>
      </c>
      <c r="AU255" s="172" t="s">
        <v>93</v>
      </c>
      <c r="AV255" s="13" t="s">
        <v>158</v>
      </c>
      <c r="AW255" s="13" t="s">
        <v>4</v>
      </c>
      <c r="AX255" s="13" t="s">
        <v>87</v>
      </c>
      <c r="AY255" s="172" t="s">
        <v>219</v>
      </c>
    </row>
    <row r="256" spans="2:65" s="1" customFormat="1" ht="16.5" customHeight="1">
      <c r="B256" s="30"/>
      <c r="C256" s="142" t="s">
        <v>520</v>
      </c>
      <c r="D256" s="142" t="s">
        <v>220</v>
      </c>
      <c r="E256" s="143" t="s">
        <v>556</v>
      </c>
      <c r="F256" s="144" t="s">
        <v>557</v>
      </c>
      <c r="G256" s="145" t="s">
        <v>398</v>
      </c>
      <c r="H256" s="146">
        <v>415.46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</v>
      </c>
      <c r="V256" s="153">
        <f>U256*H256</f>
        <v>0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1048</v>
      </c>
    </row>
    <row r="257" spans="2:65" s="1" customFormat="1" ht="19.5">
      <c r="B257" s="30"/>
      <c r="D257" s="157" t="s">
        <v>226</v>
      </c>
      <c r="F257" s="158" t="s">
        <v>559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33.75">
      <c r="B258" s="161"/>
      <c r="D258" s="157" t="s">
        <v>303</v>
      </c>
      <c r="E258" s="162" t="s">
        <v>1</v>
      </c>
      <c r="F258" s="163" t="s">
        <v>1049</v>
      </c>
      <c r="H258" s="164">
        <v>415.46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" customFormat="1" ht="33" customHeight="1">
      <c r="B259" s="30"/>
      <c r="C259" s="142" t="s">
        <v>528</v>
      </c>
      <c r="D259" s="142" t="s">
        <v>220</v>
      </c>
      <c r="E259" s="143" t="s">
        <v>563</v>
      </c>
      <c r="F259" s="144" t="s">
        <v>564</v>
      </c>
      <c r="G259" s="145" t="s">
        <v>565</v>
      </c>
      <c r="H259" s="146">
        <v>802.92</v>
      </c>
      <c r="I259" s="147"/>
      <c r="J259" s="147"/>
      <c r="K259" s="148">
        <f>ROUND(P259*H259,2)</f>
        <v>0</v>
      </c>
      <c r="L259" s="149"/>
      <c r="M259" s="30"/>
      <c r="N259" s="150" t="s">
        <v>1</v>
      </c>
      <c r="O259" s="151" t="s">
        <v>43</v>
      </c>
      <c r="P259" s="152">
        <f>I259+J259</f>
        <v>0</v>
      </c>
      <c r="Q259" s="152">
        <f>ROUND(I259*H259,2)</f>
        <v>0</v>
      </c>
      <c r="R259" s="152">
        <f>ROUND(J259*H259,2)</f>
        <v>0</v>
      </c>
      <c r="T259" s="153">
        <f>S259*H259</f>
        <v>0</v>
      </c>
      <c r="U259" s="153">
        <v>0</v>
      </c>
      <c r="V259" s="153">
        <f>U259*H259</f>
        <v>0</v>
      </c>
      <c r="W259" s="153">
        <v>0</v>
      </c>
      <c r="X259" s="154">
        <f>W259*H259</f>
        <v>0</v>
      </c>
      <c r="AR259" s="155" t="s">
        <v>158</v>
      </c>
      <c r="AT259" s="155" t="s">
        <v>220</v>
      </c>
      <c r="AU259" s="155" t="s">
        <v>93</v>
      </c>
      <c r="AY259" s="15" t="s">
        <v>219</v>
      </c>
      <c r="BE259" s="156">
        <f>IF(O259="základní",K259,0)</f>
        <v>0</v>
      </c>
      <c r="BF259" s="156">
        <f>IF(O259="snížená",K259,0)</f>
        <v>0</v>
      </c>
      <c r="BG259" s="156">
        <f>IF(O259="zákl. přenesená",K259,0)</f>
        <v>0</v>
      </c>
      <c r="BH259" s="156">
        <f>IF(O259="sníž. přenesená",K259,0)</f>
        <v>0</v>
      </c>
      <c r="BI259" s="156">
        <f>IF(O259="nulová",K259,0)</f>
        <v>0</v>
      </c>
      <c r="BJ259" s="15" t="s">
        <v>87</v>
      </c>
      <c r="BK259" s="156">
        <f>ROUND(P259*H259,2)</f>
        <v>0</v>
      </c>
      <c r="BL259" s="15" t="s">
        <v>158</v>
      </c>
      <c r="BM259" s="155" t="s">
        <v>1050</v>
      </c>
    </row>
    <row r="260" spans="2:65" s="1" customFormat="1" ht="29.25">
      <c r="B260" s="30"/>
      <c r="D260" s="157" t="s">
        <v>226</v>
      </c>
      <c r="F260" s="158" t="s">
        <v>567</v>
      </c>
      <c r="I260" s="159"/>
      <c r="J260" s="159"/>
      <c r="M260" s="30"/>
      <c r="N260" s="160"/>
      <c r="X260" s="54"/>
      <c r="AT260" s="15" t="s">
        <v>226</v>
      </c>
      <c r="AU260" s="15" t="s">
        <v>93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1051</v>
      </c>
      <c r="H261" s="164">
        <v>802.92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87</v>
      </c>
      <c r="AY261" s="162" t="s">
        <v>219</v>
      </c>
    </row>
    <row r="262" spans="2:65" s="1" customFormat="1" ht="24.2" customHeight="1">
      <c r="B262" s="30"/>
      <c r="C262" s="142" t="s">
        <v>533</v>
      </c>
      <c r="D262" s="142" t="s">
        <v>220</v>
      </c>
      <c r="E262" s="143" t="s">
        <v>570</v>
      </c>
      <c r="F262" s="144" t="s">
        <v>571</v>
      </c>
      <c r="G262" s="145" t="s">
        <v>398</v>
      </c>
      <c r="H262" s="146">
        <v>301.04000000000002</v>
      </c>
      <c r="I262" s="147"/>
      <c r="J262" s="147"/>
      <c r="K262" s="148">
        <f>ROUND(P262*H262,2)</f>
        <v>0</v>
      </c>
      <c r="L262" s="149"/>
      <c r="M262" s="30"/>
      <c r="N262" s="150" t="s">
        <v>1</v>
      </c>
      <c r="O262" s="151" t="s">
        <v>43</v>
      </c>
      <c r="P262" s="152">
        <f>I262+J262</f>
        <v>0</v>
      </c>
      <c r="Q262" s="152">
        <f>ROUND(I262*H262,2)</f>
        <v>0</v>
      </c>
      <c r="R262" s="152">
        <f>ROUND(J262*H262,2)</f>
        <v>0</v>
      </c>
      <c r="T262" s="153">
        <f>S262*H262</f>
        <v>0</v>
      </c>
      <c r="U262" s="153">
        <v>0</v>
      </c>
      <c r="V262" s="153">
        <f>U262*H262</f>
        <v>0</v>
      </c>
      <c r="W262" s="153">
        <v>0</v>
      </c>
      <c r="X262" s="154">
        <f>W262*H262</f>
        <v>0</v>
      </c>
      <c r="AR262" s="155" t="s">
        <v>158</v>
      </c>
      <c r="AT262" s="155" t="s">
        <v>220</v>
      </c>
      <c r="AU262" s="155" t="s">
        <v>93</v>
      </c>
      <c r="AY262" s="15" t="s">
        <v>219</v>
      </c>
      <c r="BE262" s="156">
        <f>IF(O262="základní",K262,0)</f>
        <v>0</v>
      </c>
      <c r="BF262" s="156">
        <f>IF(O262="snížená",K262,0)</f>
        <v>0</v>
      </c>
      <c r="BG262" s="156">
        <f>IF(O262="zákl. přenesená",K262,0)</f>
        <v>0</v>
      </c>
      <c r="BH262" s="156">
        <f>IF(O262="sníž. přenesená",K262,0)</f>
        <v>0</v>
      </c>
      <c r="BI262" s="156">
        <f>IF(O262="nulová",K262,0)</f>
        <v>0</v>
      </c>
      <c r="BJ262" s="15" t="s">
        <v>87</v>
      </c>
      <c r="BK262" s="156">
        <f>ROUND(P262*H262,2)</f>
        <v>0</v>
      </c>
      <c r="BL262" s="15" t="s">
        <v>158</v>
      </c>
      <c r="BM262" s="155" t="s">
        <v>1052</v>
      </c>
    </row>
    <row r="263" spans="2:65" s="1" customFormat="1" ht="29.25">
      <c r="B263" s="30"/>
      <c r="D263" s="157" t="s">
        <v>226</v>
      </c>
      <c r="F263" s="158" t="s">
        <v>573</v>
      </c>
      <c r="I263" s="159"/>
      <c r="J263" s="159"/>
      <c r="M263" s="30"/>
      <c r="N263" s="160"/>
      <c r="X263" s="54"/>
      <c r="AT263" s="15" t="s">
        <v>226</v>
      </c>
      <c r="AU263" s="15" t="s">
        <v>93</v>
      </c>
    </row>
    <row r="264" spans="2:65" s="12" customFormat="1" ht="22.5">
      <c r="B264" s="161"/>
      <c r="D264" s="157" t="s">
        <v>303</v>
      </c>
      <c r="E264" s="162" t="s">
        <v>1</v>
      </c>
      <c r="F264" s="163" t="s">
        <v>1053</v>
      </c>
      <c r="H264" s="164">
        <v>828.55</v>
      </c>
      <c r="I264" s="165"/>
      <c r="J264" s="165"/>
      <c r="M264" s="161"/>
      <c r="N264" s="166"/>
      <c r="X264" s="167"/>
      <c r="AT264" s="162" t="s">
        <v>303</v>
      </c>
      <c r="AU264" s="162" t="s">
        <v>93</v>
      </c>
      <c r="AV264" s="12" t="s">
        <v>93</v>
      </c>
      <c r="AW264" s="12" t="s">
        <v>5</v>
      </c>
      <c r="AX264" s="12" t="s">
        <v>80</v>
      </c>
      <c r="AY264" s="162" t="s">
        <v>219</v>
      </c>
    </row>
    <row r="265" spans="2:65" s="12" customFormat="1" ht="22.5">
      <c r="B265" s="161"/>
      <c r="D265" s="157" t="s">
        <v>303</v>
      </c>
      <c r="E265" s="162" t="s">
        <v>1</v>
      </c>
      <c r="F265" s="163" t="s">
        <v>1054</v>
      </c>
      <c r="H265" s="164">
        <v>-246.76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80</v>
      </c>
      <c r="AY265" s="162" t="s">
        <v>219</v>
      </c>
    </row>
    <row r="266" spans="2:65" s="12" customFormat="1" ht="11.25">
      <c r="B266" s="161"/>
      <c r="D266" s="157" t="s">
        <v>303</v>
      </c>
      <c r="E266" s="162" t="s">
        <v>1</v>
      </c>
      <c r="F266" s="163" t="s">
        <v>1055</v>
      </c>
      <c r="H266" s="164">
        <v>-273.75</v>
      </c>
      <c r="I266" s="165"/>
      <c r="J266" s="165"/>
      <c r="M266" s="161"/>
      <c r="N266" s="166"/>
      <c r="X266" s="167"/>
      <c r="AT266" s="162" t="s">
        <v>303</v>
      </c>
      <c r="AU266" s="162" t="s">
        <v>93</v>
      </c>
      <c r="AV266" s="12" t="s">
        <v>93</v>
      </c>
      <c r="AW266" s="12" t="s">
        <v>5</v>
      </c>
      <c r="AX266" s="12" t="s">
        <v>80</v>
      </c>
      <c r="AY266" s="162" t="s">
        <v>219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1056</v>
      </c>
      <c r="H267" s="164">
        <v>-7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80</v>
      </c>
      <c r="AY267" s="162" t="s">
        <v>219</v>
      </c>
    </row>
    <row r="268" spans="2:65" s="13" customFormat="1" ht="11.25">
      <c r="B268" s="171"/>
      <c r="D268" s="157" t="s">
        <v>303</v>
      </c>
      <c r="E268" s="172" t="s">
        <v>1</v>
      </c>
      <c r="F268" s="173" t="s">
        <v>362</v>
      </c>
      <c r="H268" s="174">
        <v>301.03999999999996</v>
      </c>
      <c r="I268" s="175"/>
      <c r="J268" s="175"/>
      <c r="M268" s="171"/>
      <c r="N268" s="176"/>
      <c r="X268" s="177"/>
      <c r="AT268" s="172" t="s">
        <v>303</v>
      </c>
      <c r="AU268" s="172" t="s">
        <v>93</v>
      </c>
      <c r="AV268" s="13" t="s">
        <v>158</v>
      </c>
      <c r="AW268" s="13" t="s">
        <v>4</v>
      </c>
      <c r="AX268" s="13" t="s">
        <v>87</v>
      </c>
      <c r="AY268" s="172" t="s">
        <v>219</v>
      </c>
    </row>
    <row r="269" spans="2:65" s="1" customFormat="1" ht="24.2" customHeight="1">
      <c r="B269" s="30"/>
      <c r="C269" s="142" t="s">
        <v>538</v>
      </c>
      <c r="D269" s="142" t="s">
        <v>220</v>
      </c>
      <c r="E269" s="143" t="s">
        <v>580</v>
      </c>
      <c r="F269" s="144" t="s">
        <v>581</v>
      </c>
      <c r="G269" s="145" t="s">
        <v>398</v>
      </c>
      <c r="H269" s="146">
        <v>154.69300000000001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1057</v>
      </c>
    </row>
    <row r="270" spans="2:65" s="1" customFormat="1" ht="39">
      <c r="B270" s="30"/>
      <c r="D270" s="157" t="s">
        <v>226</v>
      </c>
      <c r="F270" s="158" t="s">
        <v>583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1058</v>
      </c>
      <c r="H271" s="164">
        <v>-64.306570000000008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80</v>
      </c>
      <c r="AY271" s="162" t="s">
        <v>219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1059</v>
      </c>
      <c r="H272" s="164">
        <v>219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80</v>
      </c>
      <c r="AY272" s="162" t="s">
        <v>219</v>
      </c>
    </row>
    <row r="273" spans="2:65" s="13" customFormat="1" ht="11.25">
      <c r="B273" s="171"/>
      <c r="D273" s="157" t="s">
        <v>303</v>
      </c>
      <c r="E273" s="172" t="s">
        <v>1</v>
      </c>
      <c r="F273" s="173" t="s">
        <v>362</v>
      </c>
      <c r="H273" s="174">
        <v>154.69342999999998</v>
      </c>
      <c r="I273" s="175"/>
      <c r="J273" s="175"/>
      <c r="M273" s="171"/>
      <c r="N273" s="176"/>
      <c r="X273" s="177"/>
      <c r="AT273" s="172" t="s">
        <v>303</v>
      </c>
      <c r="AU273" s="172" t="s">
        <v>93</v>
      </c>
      <c r="AV273" s="13" t="s">
        <v>158</v>
      </c>
      <c r="AW273" s="13" t="s">
        <v>4</v>
      </c>
      <c r="AX273" s="13" t="s">
        <v>87</v>
      </c>
      <c r="AY273" s="172" t="s">
        <v>219</v>
      </c>
    </row>
    <row r="274" spans="2:65" s="1" customFormat="1" ht="24.2" customHeight="1">
      <c r="B274" s="30"/>
      <c r="C274" s="142" t="s">
        <v>544</v>
      </c>
      <c r="D274" s="142" t="s">
        <v>220</v>
      </c>
      <c r="E274" s="143" t="s">
        <v>1060</v>
      </c>
      <c r="F274" s="144" t="s">
        <v>1061</v>
      </c>
      <c r="G274" s="145" t="s">
        <v>353</v>
      </c>
      <c r="H274" s="146">
        <v>33.4</v>
      </c>
      <c r="I274" s="147"/>
      <c r="J274" s="147"/>
      <c r="K274" s="148">
        <f>ROUND(P274*H274,2)</f>
        <v>0</v>
      </c>
      <c r="L274" s="149"/>
      <c r="M274" s="30"/>
      <c r="N274" s="150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0</v>
      </c>
      <c r="V274" s="153">
        <f>U274*H274</f>
        <v>0</v>
      </c>
      <c r="W274" s="153">
        <v>0</v>
      </c>
      <c r="X274" s="154">
        <f>W274*H274</f>
        <v>0</v>
      </c>
      <c r="AR274" s="155" t="s">
        <v>158</v>
      </c>
      <c r="AT274" s="155" t="s">
        <v>220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1062</v>
      </c>
    </row>
    <row r="275" spans="2:65" s="1" customFormat="1" ht="19.5">
      <c r="B275" s="30"/>
      <c r="D275" s="157" t="s">
        <v>226</v>
      </c>
      <c r="F275" s="158" t="s">
        <v>1063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998</v>
      </c>
      <c r="H276" s="164">
        <v>33.4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16.5" customHeight="1">
      <c r="B277" s="30"/>
      <c r="C277" s="178" t="s">
        <v>549</v>
      </c>
      <c r="D277" s="178" t="s">
        <v>460</v>
      </c>
      <c r="E277" s="179" t="s">
        <v>1064</v>
      </c>
      <c r="F277" s="180" t="s">
        <v>1065</v>
      </c>
      <c r="G277" s="181" t="s">
        <v>1066</v>
      </c>
      <c r="H277" s="182">
        <v>0.83499999999999996</v>
      </c>
      <c r="I277" s="183"/>
      <c r="J277" s="184"/>
      <c r="K277" s="185">
        <f>ROUND(P277*H277,2)</f>
        <v>0</v>
      </c>
      <c r="L277" s="184"/>
      <c r="M277" s="186"/>
      <c r="N277" s="187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1E-3</v>
      </c>
      <c r="V277" s="153">
        <f>U277*H277</f>
        <v>8.3500000000000002E-4</v>
      </c>
      <c r="W277" s="153">
        <v>0</v>
      </c>
      <c r="X277" s="154">
        <f>W277*H277</f>
        <v>0</v>
      </c>
      <c r="AR277" s="155" t="s">
        <v>254</v>
      </c>
      <c r="AT277" s="155" t="s">
        <v>460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1067</v>
      </c>
    </row>
    <row r="278" spans="2:65" s="1" customFormat="1" ht="11.25">
      <c r="B278" s="30"/>
      <c r="D278" s="157" t="s">
        <v>226</v>
      </c>
      <c r="F278" s="158" t="s">
        <v>1065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998</v>
      </c>
      <c r="H279" s="164">
        <v>33.4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80</v>
      </c>
      <c r="AY279" s="162" t="s">
        <v>219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1068</v>
      </c>
      <c r="H280" s="164">
        <v>0.83499999999999996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1" customFormat="1" ht="22.9" customHeight="1">
      <c r="B281" s="129"/>
      <c r="D281" s="130" t="s">
        <v>79</v>
      </c>
      <c r="E281" s="140" t="s">
        <v>93</v>
      </c>
      <c r="F281" s="140" t="s">
        <v>593</v>
      </c>
      <c r="I281" s="132"/>
      <c r="J281" s="132"/>
      <c r="K281" s="141">
        <f>BK281</f>
        <v>0</v>
      </c>
      <c r="M281" s="129"/>
      <c r="N281" s="134"/>
      <c r="Q281" s="135">
        <f>SUM(Q282:Q284)</f>
        <v>0</v>
      </c>
      <c r="R281" s="135">
        <f>SUM(R282:R284)</f>
        <v>0</v>
      </c>
      <c r="T281" s="136">
        <f>SUM(T282:T284)</f>
        <v>0</v>
      </c>
      <c r="V281" s="136">
        <f>SUM(V282:V284)</f>
        <v>0</v>
      </c>
      <c r="X281" s="137">
        <f>SUM(X282:X284)</f>
        <v>0</v>
      </c>
      <c r="AR281" s="130" t="s">
        <v>87</v>
      </c>
      <c r="AT281" s="138" t="s">
        <v>79</v>
      </c>
      <c r="AU281" s="138" t="s">
        <v>87</v>
      </c>
      <c r="AY281" s="130" t="s">
        <v>219</v>
      </c>
      <c r="BK281" s="139">
        <f>SUM(BK282:BK284)</f>
        <v>0</v>
      </c>
    </row>
    <row r="282" spans="2:65" s="1" customFormat="1" ht="16.5" customHeight="1">
      <c r="B282" s="30"/>
      <c r="C282" s="142" t="s">
        <v>555</v>
      </c>
      <c r="D282" s="142" t="s">
        <v>220</v>
      </c>
      <c r="E282" s="143" t="s">
        <v>595</v>
      </c>
      <c r="F282" s="144" t="s">
        <v>596</v>
      </c>
      <c r="G282" s="145" t="s">
        <v>398</v>
      </c>
      <c r="H282" s="146">
        <v>54.75</v>
      </c>
      <c r="I282" s="147"/>
      <c r="J282" s="147"/>
      <c r="K282" s="148">
        <f>ROUND(P282*H282,2)</f>
        <v>0</v>
      </c>
      <c r="L282" s="149"/>
      <c r="M282" s="30"/>
      <c r="N282" s="150" t="s">
        <v>1</v>
      </c>
      <c r="O282" s="151" t="s">
        <v>43</v>
      </c>
      <c r="P282" s="152">
        <f>I282+J282</f>
        <v>0</v>
      </c>
      <c r="Q282" s="152">
        <f>ROUND(I282*H282,2)</f>
        <v>0</v>
      </c>
      <c r="R282" s="152">
        <f>ROUND(J282*H282,2)</f>
        <v>0</v>
      </c>
      <c r="T282" s="153">
        <f>S282*H282</f>
        <v>0</v>
      </c>
      <c r="U282" s="153">
        <v>0</v>
      </c>
      <c r="V282" s="153">
        <f>U282*H282</f>
        <v>0</v>
      </c>
      <c r="W282" s="153">
        <v>0</v>
      </c>
      <c r="X282" s="154">
        <f>W282*H282</f>
        <v>0</v>
      </c>
      <c r="AR282" s="155" t="s">
        <v>158</v>
      </c>
      <c r="AT282" s="155" t="s">
        <v>220</v>
      </c>
      <c r="AU282" s="155" t="s">
        <v>93</v>
      </c>
      <c r="AY282" s="15" t="s">
        <v>219</v>
      </c>
      <c r="BE282" s="156">
        <f>IF(O282="základní",K282,0)</f>
        <v>0</v>
      </c>
      <c r="BF282" s="156">
        <f>IF(O282="snížená",K282,0)</f>
        <v>0</v>
      </c>
      <c r="BG282" s="156">
        <f>IF(O282="zákl. přenesená",K282,0)</f>
        <v>0</v>
      </c>
      <c r="BH282" s="156">
        <f>IF(O282="sníž. přenesená",K282,0)</f>
        <v>0</v>
      </c>
      <c r="BI282" s="156">
        <f>IF(O282="nulová",K282,0)</f>
        <v>0</v>
      </c>
      <c r="BJ282" s="15" t="s">
        <v>87</v>
      </c>
      <c r="BK282" s="156">
        <f>ROUND(P282*H282,2)</f>
        <v>0</v>
      </c>
      <c r="BL282" s="15" t="s">
        <v>158</v>
      </c>
      <c r="BM282" s="155" t="s">
        <v>1069</v>
      </c>
    </row>
    <row r="283" spans="2:65" s="1" customFormat="1" ht="11.25">
      <c r="B283" s="30"/>
      <c r="D283" s="157" t="s">
        <v>226</v>
      </c>
      <c r="F283" s="158" t="s">
        <v>598</v>
      </c>
      <c r="I283" s="159"/>
      <c r="J283" s="159"/>
      <c r="M283" s="30"/>
      <c r="N283" s="160"/>
      <c r="X283" s="54"/>
      <c r="AT283" s="15" t="s">
        <v>226</v>
      </c>
      <c r="AU283" s="15" t="s">
        <v>93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1070</v>
      </c>
      <c r="H284" s="164">
        <v>54.75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87</v>
      </c>
      <c r="AY284" s="162" t="s">
        <v>219</v>
      </c>
    </row>
    <row r="285" spans="2:65" s="11" customFormat="1" ht="22.9" customHeight="1">
      <c r="B285" s="129"/>
      <c r="D285" s="130" t="s">
        <v>79</v>
      </c>
      <c r="E285" s="140" t="s">
        <v>150</v>
      </c>
      <c r="F285" s="140" t="s">
        <v>606</v>
      </c>
      <c r="I285" s="132"/>
      <c r="J285" s="132"/>
      <c r="K285" s="141">
        <f>BK285</f>
        <v>0</v>
      </c>
      <c r="M285" s="129"/>
      <c r="N285" s="134"/>
      <c r="Q285" s="135">
        <f>SUM(Q286:Q288)</f>
        <v>0</v>
      </c>
      <c r="R285" s="135">
        <f>SUM(R286:R288)</f>
        <v>0</v>
      </c>
      <c r="T285" s="136">
        <f>SUM(T286:T288)</f>
        <v>0</v>
      </c>
      <c r="V285" s="136">
        <f>SUM(V286:V288)</f>
        <v>0</v>
      </c>
      <c r="X285" s="137">
        <f>SUM(X286:X288)</f>
        <v>0</v>
      </c>
      <c r="AR285" s="130" t="s">
        <v>87</v>
      </c>
      <c r="AT285" s="138" t="s">
        <v>79</v>
      </c>
      <c r="AU285" s="138" t="s">
        <v>87</v>
      </c>
      <c r="AY285" s="130" t="s">
        <v>219</v>
      </c>
      <c r="BK285" s="139">
        <f>SUM(BK286:BK288)</f>
        <v>0</v>
      </c>
    </row>
    <row r="286" spans="2:65" s="1" customFormat="1" ht="21.75" customHeight="1">
      <c r="B286" s="30"/>
      <c r="C286" s="142" t="s">
        <v>562</v>
      </c>
      <c r="D286" s="142" t="s">
        <v>220</v>
      </c>
      <c r="E286" s="143" t="s">
        <v>608</v>
      </c>
      <c r="F286" s="144" t="s">
        <v>609</v>
      </c>
      <c r="G286" s="145" t="s">
        <v>370</v>
      </c>
      <c r="H286" s="146">
        <v>345</v>
      </c>
      <c r="I286" s="147"/>
      <c r="J286" s="147"/>
      <c r="K286" s="148">
        <f>ROUND(P286*H286,2)</f>
        <v>0</v>
      </c>
      <c r="L286" s="149"/>
      <c r="M286" s="30"/>
      <c r="N286" s="150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0</v>
      </c>
      <c r="V286" s="153">
        <f>U286*H286</f>
        <v>0</v>
      </c>
      <c r="W286" s="153">
        <v>0</v>
      </c>
      <c r="X286" s="154">
        <f>W286*H286</f>
        <v>0</v>
      </c>
      <c r="AR286" s="155" t="s">
        <v>158</v>
      </c>
      <c r="AT286" s="155" t="s">
        <v>220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1071</v>
      </c>
    </row>
    <row r="287" spans="2:65" s="1" customFormat="1" ht="11.25">
      <c r="B287" s="30"/>
      <c r="D287" s="157" t="s">
        <v>226</v>
      </c>
      <c r="F287" s="158" t="s">
        <v>611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2" customFormat="1" ht="11.25">
      <c r="B288" s="161"/>
      <c r="D288" s="157" t="s">
        <v>303</v>
      </c>
      <c r="E288" s="162" t="s">
        <v>1</v>
      </c>
      <c r="F288" s="163" t="s">
        <v>1072</v>
      </c>
      <c r="H288" s="164">
        <v>345</v>
      </c>
      <c r="I288" s="165"/>
      <c r="J288" s="165"/>
      <c r="M288" s="161"/>
      <c r="N288" s="166"/>
      <c r="X288" s="167"/>
      <c r="AT288" s="162" t="s">
        <v>303</v>
      </c>
      <c r="AU288" s="162" t="s">
        <v>93</v>
      </c>
      <c r="AV288" s="12" t="s">
        <v>93</v>
      </c>
      <c r="AW288" s="12" t="s">
        <v>5</v>
      </c>
      <c r="AX288" s="12" t="s">
        <v>87</v>
      </c>
      <c r="AY288" s="162" t="s">
        <v>219</v>
      </c>
    </row>
    <row r="289" spans="2:65" s="11" customFormat="1" ht="22.9" customHeight="1">
      <c r="B289" s="129"/>
      <c r="D289" s="130" t="s">
        <v>79</v>
      </c>
      <c r="E289" s="140" t="s">
        <v>158</v>
      </c>
      <c r="F289" s="140" t="s">
        <v>613</v>
      </c>
      <c r="I289" s="132"/>
      <c r="J289" s="132"/>
      <c r="K289" s="141">
        <f>BK289</f>
        <v>0</v>
      </c>
      <c r="M289" s="129"/>
      <c r="N289" s="134"/>
      <c r="Q289" s="135">
        <f>SUM(Q290:Q292)</f>
        <v>0</v>
      </c>
      <c r="R289" s="135">
        <f>SUM(R290:R292)</f>
        <v>0</v>
      </c>
      <c r="T289" s="136">
        <f>SUM(T290:T292)</f>
        <v>0</v>
      </c>
      <c r="V289" s="136">
        <f>SUM(V290:V292)</f>
        <v>0</v>
      </c>
      <c r="X289" s="137">
        <f>SUM(X290:X292)</f>
        <v>0</v>
      </c>
      <c r="AR289" s="130" t="s">
        <v>87</v>
      </c>
      <c r="AT289" s="138" t="s">
        <v>79</v>
      </c>
      <c r="AU289" s="138" t="s">
        <v>87</v>
      </c>
      <c r="AY289" s="130" t="s">
        <v>219</v>
      </c>
      <c r="BK289" s="139">
        <f>SUM(BK290:BK292)</f>
        <v>0</v>
      </c>
    </row>
    <row r="290" spans="2:65" s="1" customFormat="1" ht="16.5" customHeight="1">
      <c r="B290" s="30"/>
      <c r="C290" s="142" t="s">
        <v>569</v>
      </c>
      <c r="D290" s="142" t="s">
        <v>220</v>
      </c>
      <c r="E290" s="143" t="s">
        <v>615</v>
      </c>
      <c r="F290" s="144" t="s">
        <v>616</v>
      </c>
      <c r="G290" s="145" t="s">
        <v>370</v>
      </c>
      <c r="H290" s="146">
        <v>345</v>
      </c>
      <c r="I290" s="147"/>
      <c r="J290" s="147"/>
      <c r="K290" s="148">
        <f>ROUND(P290*H290,2)</f>
        <v>0</v>
      </c>
      <c r="L290" s="149"/>
      <c r="M290" s="30"/>
      <c r="N290" s="150" t="s">
        <v>1</v>
      </c>
      <c r="O290" s="151" t="s">
        <v>43</v>
      </c>
      <c r="P290" s="152">
        <f>I290+J290</f>
        <v>0</v>
      </c>
      <c r="Q290" s="152">
        <f>ROUND(I290*H290,2)</f>
        <v>0</v>
      </c>
      <c r="R290" s="152">
        <f>ROUND(J290*H290,2)</f>
        <v>0</v>
      </c>
      <c r="T290" s="153">
        <f>S290*H290</f>
        <v>0</v>
      </c>
      <c r="U290" s="153">
        <v>0</v>
      </c>
      <c r="V290" s="153">
        <f>U290*H290</f>
        <v>0</v>
      </c>
      <c r="W290" s="153">
        <v>0</v>
      </c>
      <c r="X290" s="154">
        <f>W290*H290</f>
        <v>0</v>
      </c>
      <c r="AR290" s="155" t="s">
        <v>158</v>
      </c>
      <c r="AT290" s="155" t="s">
        <v>220</v>
      </c>
      <c r="AU290" s="155" t="s">
        <v>93</v>
      </c>
      <c r="AY290" s="15" t="s">
        <v>219</v>
      </c>
      <c r="BE290" s="156">
        <f>IF(O290="základní",K290,0)</f>
        <v>0</v>
      </c>
      <c r="BF290" s="156">
        <f>IF(O290="snížená",K290,0)</f>
        <v>0</v>
      </c>
      <c r="BG290" s="156">
        <f>IF(O290="zákl. přenesená",K290,0)</f>
        <v>0</v>
      </c>
      <c r="BH290" s="156">
        <f>IF(O290="sníž. přenesená",K290,0)</f>
        <v>0</v>
      </c>
      <c r="BI290" s="156">
        <f>IF(O290="nulová",K290,0)</f>
        <v>0</v>
      </c>
      <c r="BJ290" s="15" t="s">
        <v>87</v>
      </c>
      <c r="BK290" s="156">
        <f>ROUND(P290*H290,2)</f>
        <v>0</v>
      </c>
      <c r="BL290" s="15" t="s">
        <v>158</v>
      </c>
      <c r="BM290" s="155" t="s">
        <v>1073</v>
      </c>
    </row>
    <row r="291" spans="2:65" s="1" customFormat="1" ht="11.25">
      <c r="B291" s="30"/>
      <c r="D291" s="157" t="s">
        <v>226</v>
      </c>
      <c r="F291" s="158" t="s">
        <v>618</v>
      </c>
      <c r="I291" s="159"/>
      <c r="J291" s="159"/>
      <c r="M291" s="30"/>
      <c r="N291" s="160"/>
      <c r="X291" s="54"/>
      <c r="AT291" s="15" t="s">
        <v>226</v>
      </c>
      <c r="AU291" s="15" t="s">
        <v>93</v>
      </c>
    </row>
    <row r="292" spans="2:65" s="12" customFormat="1" ht="11.25">
      <c r="B292" s="161"/>
      <c r="D292" s="157" t="s">
        <v>303</v>
      </c>
      <c r="E292" s="162" t="s">
        <v>1</v>
      </c>
      <c r="F292" s="163" t="s">
        <v>1072</v>
      </c>
      <c r="H292" s="164">
        <v>345</v>
      </c>
      <c r="I292" s="165"/>
      <c r="J292" s="165"/>
      <c r="M292" s="161"/>
      <c r="N292" s="166"/>
      <c r="X292" s="167"/>
      <c r="AT292" s="162" t="s">
        <v>303</v>
      </c>
      <c r="AU292" s="162" t="s">
        <v>93</v>
      </c>
      <c r="AV292" s="12" t="s">
        <v>93</v>
      </c>
      <c r="AW292" s="12" t="s">
        <v>5</v>
      </c>
      <c r="AX292" s="12" t="s">
        <v>87</v>
      </c>
      <c r="AY292" s="162" t="s">
        <v>219</v>
      </c>
    </row>
    <row r="293" spans="2:65" s="11" customFormat="1" ht="22.9" customHeight="1">
      <c r="B293" s="129"/>
      <c r="D293" s="130" t="s">
        <v>79</v>
      </c>
      <c r="E293" s="140" t="s">
        <v>218</v>
      </c>
      <c r="F293" s="140" t="s">
        <v>631</v>
      </c>
      <c r="I293" s="132"/>
      <c r="J293" s="132"/>
      <c r="K293" s="141">
        <f>BK293</f>
        <v>0</v>
      </c>
      <c r="M293" s="129"/>
      <c r="N293" s="134"/>
      <c r="Q293" s="135">
        <f>SUM(Q294:Q326)</f>
        <v>0</v>
      </c>
      <c r="R293" s="135">
        <f>SUM(R294:R326)</f>
        <v>0</v>
      </c>
      <c r="T293" s="136">
        <f>SUM(T294:T326)</f>
        <v>0</v>
      </c>
      <c r="V293" s="136">
        <f>SUM(V294:V326)</f>
        <v>79.176477000000006</v>
      </c>
      <c r="X293" s="137">
        <f>SUM(X294:X326)</f>
        <v>0</v>
      </c>
      <c r="AR293" s="130" t="s">
        <v>87</v>
      </c>
      <c r="AT293" s="138" t="s">
        <v>79</v>
      </c>
      <c r="AU293" s="138" t="s">
        <v>87</v>
      </c>
      <c r="AY293" s="130" t="s">
        <v>219</v>
      </c>
      <c r="BK293" s="139">
        <f>SUM(BK294:BK326)</f>
        <v>0</v>
      </c>
    </row>
    <row r="294" spans="2:65" s="1" customFormat="1" ht="24.2" customHeight="1">
      <c r="B294" s="30"/>
      <c r="C294" s="142" t="s">
        <v>579</v>
      </c>
      <c r="D294" s="142" t="s">
        <v>220</v>
      </c>
      <c r="E294" s="143" t="s">
        <v>633</v>
      </c>
      <c r="F294" s="144" t="s">
        <v>634</v>
      </c>
      <c r="G294" s="145" t="s">
        <v>353</v>
      </c>
      <c r="H294" s="146">
        <v>696.6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0</v>
      </c>
      <c r="V294" s="153">
        <f>U294*H294</f>
        <v>0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1074</v>
      </c>
    </row>
    <row r="295" spans="2:65" s="1" customFormat="1" ht="19.5">
      <c r="B295" s="30"/>
      <c r="D295" s="157" t="s">
        <v>226</v>
      </c>
      <c r="F295" s="158" t="s">
        <v>636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1075</v>
      </c>
      <c r="H296" s="164">
        <v>696.6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" customFormat="1" ht="24.2" customHeight="1">
      <c r="B297" s="30"/>
      <c r="C297" s="142" t="s">
        <v>587</v>
      </c>
      <c r="D297" s="142" t="s">
        <v>220</v>
      </c>
      <c r="E297" s="143" t="s">
        <v>638</v>
      </c>
      <c r="F297" s="144" t="s">
        <v>639</v>
      </c>
      <c r="G297" s="145" t="s">
        <v>353</v>
      </c>
      <c r="H297" s="146">
        <v>510.5</v>
      </c>
      <c r="I297" s="147"/>
      <c r="J297" s="147"/>
      <c r="K297" s="148">
        <f>ROUND(P297*H297,2)</f>
        <v>0</v>
      </c>
      <c r="L297" s="149"/>
      <c r="M297" s="30"/>
      <c r="N297" s="150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0</v>
      </c>
      <c r="V297" s="153">
        <f>U297*H297</f>
        <v>0</v>
      </c>
      <c r="W297" s="153">
        <v>0</v>
      </c>
      <c r="X297" s="154">
        <f>W297*H297</f>
        <v>0</v>
      </c>
      <c r="AR297" s="155" t="s">
        <v>158</v>
      </c>
      <c r="AT297" s="155" t="s">
        <v>220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1076</v>
      </c>
    </row>
    <row r="298" spans="2:65" s="1" customFormat="1" ht="29.25">
      <c r="B298" s="30"/>
      <c r="D298" s="157" t="s">
        <v>226</v>
      </c>
      <c r="F298" s="158" t="s">
        <v>641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2" customFormat="1" ht="11.25">
      <c r="B299" s="161"/>
      <c r="D299" s="157" t="s">
        <v>303</v>
      </c>
      <c r="E299" s="162" t="s">
        <v>1</v>
      </c>
      <c r="F299" s="163" t="s">
        <v>977</v>
      </c>
      <c r="H299" s="164">
        <v>510.5</v>
      </c>
      <c r="I299" s="165"/>
      <c r="J299" s="165"/>
      <c r="M299" s="161"/>
      <c r="N299" s="166"/>
      <c r="X299" s="167"/>
      <c r="AT299" s="162" t="s">
        <v>303</v>
      </c>
      <c r="AU299" s="162" t="s">
        <v>93</v>
      </c>
      <c r="AV299" s="12" t="s">
        <v>93</v>
      </c>
      <c r="AW299" s="12" t="s">
        <v>5</v>
      </c>
      <c r="AX299" s="12" t="s">
        <v>87</v>
      </c>
      <c r="AY299" s="162" t="s">
        <v>219</v>
      </c>
    </row>
    <row r="300" spans="2:65" s="1" customFormat="1" ht="24.2" customHeight="1">
      <c r="B300" s="30"/>
      <c r="C300" s="142" t="s">
        <v>594</v>
      </c>
      <c r="D300" s="142" t="s">
        <v>220</v>
      </c>
      <c r="E300" s="143" t="s">
        <v>644</v>
      </c>
      <c r="F300" s="144" t="s">
        <v>645</v>
      </c>
      <c r="G300" s="145" t="s">
        <v>353</v>
      </c>
      <c r="H300" s="146">
        <v>25</v>
      </c>
      <c r="I300" s="147"/>
      <c r="J300" s="147"/>
      <c r="K300" s="148">
        <f>ROUND(P300*H300,2)</f>
        <v>0</v>
      </c>
      <c r="L300" s="149"/>
      <c r="M300" s="30"/>
      <c r="N300" s="150" t="s">
        <v>1</v>
      </c>
      <c r="O300" s="151" t="s">
        <v>43</v>
      </c>
      <c r="P300" s="152">
        <f>I300+J300</f>
        <v>0</v>
      </c>
      <c r="Q300" s="152">
        <f>ROUND(I300*H300,2)</f>
        <v>0</v>
      </c>
      <c r="R300" s="152">
        <f>ROUND(J300*H300,2)</f>
        <v>0</v>
      </c>
      <c r="T300" s="153">
        <f>S300*H300</f>
        <v>0</v>
      </c>
      <c r="U300" s="153">
        <v>0.23</v>
      </c>
      <c r="V300" s="153">
        <f>U300*H300</f>
        <v>5.75</v>
      </c>
      <c r="W300" s="153">
        <v>0</v>
      </c>
      <c r="X300" s="154">
        <f>W300*H300</f>
        <v>0</v>
      </c>
      <c r="AR300" s="155" t="s">
        <v>158</v>
      </c>
      <c r="AT300" s="155" t="s">
        <v>220</v>
      </c>
      <c r="AU300" s="155" t="s">
        <v>93</v>
      </c>
      <c r="AY300" s="15" t="s">
        <v>219</v>
      </c>
      <c r="BE300" s="156">
        <f>IF(O300="základní",K300,0)</f>
        <v>0</v>
      </c>
      <c r="BF300" s="156">
        <f>IF(O300="snížená",K300,0)</f>
        <v>0</v>
      </c>
      <c r="BG300" s="156">
        <f>IF(O300="zákl. přenesená",K300,0)</f>
        <v>0</v>
      </c>
      <c r="BH300" s="156">
        <f>IF(O300="sníž. přenesená",K300,0)</f>
        <v>0</v>
      </c>
      <c r="BI300" s="156">
        <f>IF(O300="nulová",K300,0)</f>
        <v>0</v>
      </c>
      <c r="BJ300" s="15" t="s">
        <v>87</v>
      </c>
      <c r="BK300" s="156">
        <f>ROUND(P300*H300,2)</f>
        <v>0</v>
      </c>
      <c r="BL300" s="15" t="s">
        <v>158</v>
      </c>
      <c r="BM300" s="155" t="s">
        <v>1077</v>
      </c>
    </row>
    <row r="301" spans="2:65" s="1" customFormat="1" ht="29.25">
      <c r="B301" s="30"/>
      <c r="D301" s="157" t="s">
        <v>226</v>
      </c>
      <c r="F301" s="158" t="s">
        <v>647</v>
      </c>
      <c r="I301" s="159"/>
      <c r="J301" s="159"/>
      <c r="M301" s="30"/>
      <c r="N301" s="160"/>
      <c r="X301" s="54"/>
      <c r="AT301" s="15" t="s">
        <v>226</v>
      </c>
      <c r="AU301" s="15" t="s">
        <v>93</v>
      </c>
    </row>
    <row r="302" spans="2:65" s="12" customFormat="1" ht="11.25">
      <c r="B302" s="161"/>
      <c r="D302" s="157" t="s">
        <v>303</v>
      </c>
      <c r="E302" s="162" t="s">
        <v>1</v>
      </c>
      <c r="F302" s="163" t="s">
        <v>1078</v>
      </c>
      <c r="H302" s="164">
        <v>25</v>
      </c>
      <c r="I302" s="165"/>
      <c r="J302" s="165"/>
      <c r="M302" s="161"/>
      <c r="N302" s="166"/>
      <c r="X302" s="167"/>
      <c r="AT302" s="162" t="s">
        <v>303</v>
      </c>
      <c r="AU302" s="162" t="s">
        <v>93</v>
      </c>
      <c r="AV302" s="12" t="s">
        <v>93</v>
      </c>
      <c r="AW302" s="12" t="s">
        <v>5</v>
      </c>
      <c r="AX302" s="12" t="s">
        <v>87</v>
      </c>
      <c r="AY302" s="162" t="s">
        <v>219</v>
      </c>
    </row>
    <row r="303" spans="2:65" s="1" customFormat="1" ht="24.2" customHeight="1">
      <c r="B303" s="30"/>
      <c r="C303" s="142" t="s">
        <v>600</v>
      </c>
      <c r="D303" s="142" t="s">
        <v>220</v>
      </c>
      <c r="E303" s="143" t="s">
        <v>650</v>
      </c>
      <c r="F303" s="144" t="s">
        <v>651</v>
      </c>
      <c r="G303" s="145" t="s">
        <v>353</v>
      </c>
      <c r="H303" s="146">
        <v>510.5</v>
      </c>
      <c r="I303" s="147"/>
      <c r="J303" s="147"/>
      <c r="K303" s="148">
        <f>ROUND(P303*H303,2)</f>
        <v>0</v>
      </c>
      <c r="L303" s="149"/>
      <c r="M303" s="30"/>
      <c r="N303" s="150" t="s">
        <v>1</v>
      </c>
      <c r="O303" s="151" t="s">
        <v>43</v>
      </c>
      <c r="P303" s="152">
        <f>I303+J303</f>
        <v>0</v>
      </c>
      <c r="Q303" s="152">
        <f>ROUND(I303*H303,2)</f>
        <v>0</v>
      </c>
      <c r="R303" s="152">
        <f>ROUND(J303*H303,2)</f>
        <v>0</v>
      </c>
      <c r="T303" s="153">
        <f>S303*H303</f>
        <v>0</v>
      </c>
      <c r="U303" s="153">
        <v>0.13800000000000001</v>
      </c>
      <c r="V303" s="153">
        <f>U303*H303</f>
        <v>70.449000000000012</v>
      </c>
      <c r="W303" s="153">
        <v>0</v>
      </c>
      <c r="X303" s="154">
        <f>W303*H303</f>
        <v>0</v>
      </c>
      <c r="AR303" s="155" t="s">
        <v>158</v>
      </c>
      <c r="AT303" s="155" t="s">
        <v>220</v>
      </c>
      <c r="AU303" s="155" t="s">
        <v>93</v>
      </c>
      <c r="AY303" s="15" t="s">
        <v>219</v>
      </c>
      <c r="BE303" s="156">
        <f>IF(O303="základní",K303,0)</f>
        <v>0</v>
      </c>
      <c r="BF303" s="156">
        <f>IF(O303="snížená",K303,0)</f>
        <v>0</v>
      </c>
      <c r="BG303" s="156">
        <f>IF(O303="zákl. přenesená",K303,0)</f>
        <v>0</v>
      </c>
      <c r="BH303" s="156">
        <f>IF(O303="sníž. přenesená",K303,0)</f>
        <v>0</v>
      </c>
      <c r="BI303" s="156">
        <f>IF(O303="nulová",K303,0)</f>
        <v>0</v>
      </c>
      <c r="BJ303" s="15" t="s">
        <v>87</v>
      </c>
      <c r="BK303" s="156">
        <f>ROUND(P303*H303,2)</f>
        <v>0</v>
      </c>
      <c r="BL303" s="15" t="s">
        <v>158</v>
      </c>
      <c r="BM303" s="155" t="s">
        <v>1079</v>
      </c>
    </row>
    <row r="304" spans="2:65" s="1" customFormat="1" ht="19.5">
      <c r="B304" s="30"/>
      <c r="D304" s="157" t="s">
        <v>226</v>
      </c>
      <c r="F304" s="158" t="s">
        <v>651</v>
      </c>
      <c r="I304" s="159"/>
      <c r="J304" s="159"/>
      <c r="M304" s="30"/>
      <c r="N304" s="160"/>
      <c r="X304" s="54"/>
      <c r="AT304" s="15" t="s">
        <v>226</v>
      </c>
      <c r="AU304" s="15" t="s">
        <v>93</v>
      </c>
    </row>
    <row r="305" spans="2:65" s="12" customFormat="1" ht="11.25">
      <c r="B305" s="161"/>
      <c r="D305" s="157" t="s">
        <v>303</v>
      </c>
      <c r="E305" s="162" t="s">
        <v>1</v>
      </c>
      <c r="F305" s="163" t="s">
        <v>977</v>
      </c>
      <c r="H305" s="164">
        <v>510.5</v>
      </c>
      <c r="I305" s="165"/>
      <c r="J305" s="165"/>
      <c r="M305" s="161"/>
      <c r="N305" s="166"/>
      <c r="X305" s="167"/>
      <c r="AT305" s="162" t="s">
        <v>303</v>
      </c>
      <c r="AU305" s="162" t="s">
        <v>93</v>
      </c>
      <c r="AV305" s="12" t="s">
        <v>93</v>
      </c>
      <c r="AW305" s="12" t="s">
        <v>5</v>
      </c>
      <c r="AX305" s="12" t="s">
        <v>87</v>
      </c>
      <c r="AY305" s="162" t="s">
        <v>219</v>
      </c>
    </row>
    <row r="306" spans="2:65" s="1" customFormat="1" ht="24.2" customHeight="1">
      <c r="B306" s="30"/>
      <c r="C306" s="142" t="s">
        <v>607</v>
      </c>
      <c r="D306" s="142" t="s">
        <v>220</v>
      </c>
      <c r="E306" s="143" t="s">
        <v>655</v>
      </c>
      <c r="F306" s="144" t="s">
        <v>656</v>
      </c>
      <c r="G306" s="145" t="s">
        <v>353</v>
      </c>
      <c r="H306" s="146">
        <v>347</v>
      </c>
      <c r="I306" s="147"/>
      <c r="J306" s="147"/>
      <c r="K306" s="148">
        <f>ROUND(P306*H306,2)</f>
        <v>0</v>
      </c>
      <c r="L306" s="149"/>
      <c r="M306" s="30"/>
      <c r="N306" s="150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6.0099999999999997E-3</v>
      </c>
      <c r="V306" s="153">
        <f>U306*H306</f>
        <v>2.0854699999999999</v>
      </c>
      <c r="W306" s="153">
        <v>0</v>
      </c>
      <c r="X306" s="154">
        <f>W306*H306</f>
        <v>0</v>
      </c>
      <c r="AR306" s="155" t="s">
        <v>158</v>
      </c>
      <c r="AT306" s="155" t="s">
        <v>220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1080</v>
      </c>
    </row>
    <row r="307" spans="2:65" s="1" customFormat="1" ht="19.5">
      <c r="B307" s="30"/>
      <c r="D307" s="157" t="s">
        <v>226</v>
      </c>
      <c r="F307" s="158" t="s">
        <v>658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1081</v>
      </c>
      <c r="H308" s="164">
        <v>347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" customFormat="1" ht="24.2" customHeight="1">
      <c r="B309" s="30"/>
      <c r="C309" s="142" t="s">
        <v>614</v>
      </c>
      <c r="D309" s="142" t="s">
        <v>220</v>
      </c>
      <c r="E309" s="143" t="s">
        <v>661</v>
      </c>
      <c r="F309" s="144" t="s">
        <v>662</v>
      </c>
      <c r="G309" s="145" t="s">
        <v>353</v>
      </c>
      <c r="H309" s="146">
        <v>1053.7</v>
      </c>
      <c r="I309" s="147"/>
      <c r="J309" s="147"/>
      <c r="K309" s="148">
        <f>ROUND(P309*H309,2)</f>
        <v>0</v>
      </c>
      <c r="L309" s="149"/>
      <c r="M309" s="30"/>
      <c r="N309" s="150" t="s">
        <v>1</v>
      </c>
      <c r="O309" s="151" t="s">
        <v>43</v>
      </c>
      <c r="P309" s="152">
        <f>I309+J309</f>
        <v>0</v>
      </c>
      <c r="Q309" s="152">
        <f>ROUND(I309*H309,2)</f>
        <v>0</v>
      </c>
      <c r="R309" s="152">
        <f>ROUND(J309*H309,2)</f>
        <v>0</v>
      </c>
      <c r="T309" s="153">
        <f>S309*H309</f>
        <v>0</v>
      </c>
      <c r="U309" s="153">
        <v>7.1000000000000002E-4</v>
      </c>
      <c r="V309" s="153">
        <f>U309*H309</f>
        <v>0.7481270000000001</v>
      </c>
      <c r="W309" s="153">
        <v>0</v>
      </c>
      <c r="X309" s="154">
        <f>W309*H309</f>
        <v>0</v>
      </c>
      <c r="AR309" s="155" t="s">
        <v>158</v>
      </c>
      <c r="AT309" s="155" t="s">
        <v>220</v>
      </c>
      <c r="AU309" s="155" t="s">
        <v>93</v>
      </c>
      <c r="AY309" s="15" t="s">
        <v>219</v>
      </c>
      <c r="BE309" s="156">
        <f>IF(O309="základní",K309,0)</f>
        <v>0</v>
      </c>
      <c r="BF309" s="156">
        <f>IF(O309="snížená",K309,0)</f>
        <v>0</v>
      </c>
      <c r="BG309" s="156">
        <f>IF(O309="zákl. přenesená",K309,0)</f>
        <v>0</v>
      </c>
      <c r="BH309" s="156">
        <f>IF(O309="sníž. přenesená",K309,0)</f>
        <v>0</v>
      </c>
      <c r="BI309" s="156">
        <f>IF(O309="nulová",K309,0)</f>
        <v>0</v>
      </c>
      <c r="BJ309" s="15" t="s">
        <v>87</v>
      </c>
      <c r="BK309" s="156">
        <f>ROUND(P309*H309,2)</f>
        <v>0</v>
      </c>
      <c r="BL309" s="15" t="s">
        <v>158</v>
      </c>
      <c r="BM309" s="155" t="s">
        <v>1082</v>
      </c>
    </row>
    <row r="310" spans="2:65" s="1" customFormat="1" ht="19.5">
      <c r="B310" s="30"/>
      <c r="D310" s="157" t="s">
        <v>226</v>
      </c>
      <c r="F310" s="158" t="s">
        <v>664</v>
      </c>
      <c r="I310" s="159"/>
      <c r="J310" s="159"/>
      <c r="M310" s="30"/>
      <c r="N310" s="160"/>
      <c r="X310" s="54"/>
      <c r="AT310" s="15" t="s">
        <v>226</v>
      </c>
      <c r="AU310" s="15" t="s">
        <v>93</v>
      </c>
    </row>
    <row r="311" spans="2:65" s="12" customFormat="1" ht="11.25">
      <c r="B311" s="161"/>
      <c r="D311" s="157" t="s">
        <v>303</v>
      </c>
      <c r="E311" s="162" t="s">
        <v>1</v>
      </c>
      <c r="F311" s="163" t="s">
        <v>977</v>
      </c>
      <c r="H311" s="164">
        <v>510.5</v>
      </c>
      <c r="I311" s="165"/>
      <c r="J311" s="165"/>
      <c r="M311" s="161"/>
      <c r="N311" s="166"/>
      <c r="X311" s="167"/>
      <c r="AT311" s="162" t="s">
        <v>303</v>
      </c>
      <c r="AU311" s="162" t="s">
        <v>93</v>
      </c>
      <c r="AV311" s="12" t="s">
        <v>93</v>
      </c>
      <c r="AW311" s="12" t="s">
        <v>5</v>
      </c>
      <c r="AX311" s="12" t="s">
        <v>80</v>
      </c>
      <c r="AY311" s="162" t="s">
        <v>219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979</v>
      </c>
      <c r="H312" s="164">
        <v>543.20000000000005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80</v>
      </c>
      <c r="AY312" s="162" t="s">
        <v>219</v>
      </c>
    </row>
    <row r="313" spans="2:65" s="13" customFormat="1" ht="11.25">
      <c r="B313" s="171"/>
      <c r="D313" s="157" t="s">
        <v>303</v>
      </c>
      <c r="E313" s="172" t="s">
        <v>1</v>
      </c>
      <c r="F313" s="173" t="s">
        <v>362</v>
      </c>
      <c r="H313" s="174">
        <v>1053.7</v>
      </c>
      <c r="I313" s="175"/>
      <c r="J313" s="175"/>
      <c r="M313" s="171"/>
      <c r="N313" s="176"/>
      <c r="X313" s="177"/>
      <c r="AT313" s="172" t="s">
        <v>303</v>
      </c>
      <c r="AU313" s="172" t="s">
        <v>93</v>
      </c>
      <c r="AV313" s="13" t="s">
        <v>158</v>
      </c>
      <c r="AW313" s="13" t="s">
        <v>4</v>
      </c>
      <c r="AX313" s="13" t="s">
        <v>87</v>
      </c>
      <c r="AY313" s="172" t="s">
        <v>219</v>
      </c>
    </row>
    <row r="314" spans="2:65" s="1" customFormat="1" ht="33" customHeight="1">
      <c r="B314" s="30"/>
      <c r="C314" s="142" t="s">
        <v>619</v>
      </c>
      <c r="D314" s="142" t="s">
        <v>220</v>
      </c>
      <c r="E314" s="143" t="s">
        <v>667</v>
      </c>
      <c r="F314" s="144" t="s">
        <v>668</v>
      </c>
      <c r="G314" s="145" t="s">
        <v>353</v>
      </c>
      <c r="H314" s="146">
        <v>523.20000000000005</v>
      </c>
      <c r="I314" s="147"/>
      <c r="J314" s="147"/>
      <c r="K314" s="148">
        <f>ROUND(P314*H314,2)</f>
        <v>0</v>
      </c>
      <c r="L314" s="149"/>
      <c r="M314" s="30"/>
      <c r="N314" s="150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0</v>
      </c>
      <c r="V314" s="153">
        <f>U314*H314</f>
        <v>0</v>
      </c>
      <c r="W314" s="153">
        <v>0</v>
      </c>
      <c r="X314" s="154">
        <f>W314*H314</f>
        <v>0</v>
      </c>
      <c r="AR314" s="155" t="s">
        <v>158</v>
      </c>
      <c r="AT314" s="155" t="s">
        <v>220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1083</v>
      </c>
    </row>
    <row r="315" spans="2:65" s="1" customFormat="1" ht="29.25">
      <c r="B315" s="30"/>
      <c r="D315" s="157" t="s">
        <v>226</v>
      </c>
      <c r="F315" s="158" t="s">
        <v>670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977</v>
      </c>
      <c r="H316" s="164">
        <v>510.5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80</v>
      </c>
      <c r="AY316" s="162" t="s">
        <v>219</v>
      </c>
    </row>
    <row r="317" spans="2:65" s="12" customFormat="1" ht="11.25">
      <c r="B317" s="161"/>
      <c r="D317" s="157" t="s">
        <v>303</v>
      </c>
      <c r="E317" s="162" t="s">
        <v>1</v>
      </c>
      <c r="F317" s="163" t="s">
        <v>1084</v>
      </c>
      <c r="H317" s="164">
        <v>523.20000000000005</v>
      </c>
      <c r="I317" s="165"/>
      <c r="J317" s="165"/>
      <c r="M317" s="161"/>
      <c r="N317" s="166"/>
      <c r="X317" s="167"/>
      <c r="AT317" s="162" t="s">
        <v>303</v>
      </c>
      <c r="AU317" s="162" t="s">
        <v>93</v>
      </c>
      <c r="AV317" s="12" t="s">
        <v>93</v>
      </c>
      <c r="AW317" s="12" t="s">
        <v>5</v>
      </c>
      <c r="AX317" s="12" t="s">
        <v>87</v>
      </c>
      <c r="AY317" s="162" t="s">
        <v>219</v>
      </c>
    </row>
    <row r="318" spans="2:65" s="1" customFormat="1" ht="24.2" customHeight="1">
      <c r="B318" s="30"/>
      <c r="C318" s="142" t="s">
        <v>625</v>
      </c>
      <c r="D318" s="142" t="s">
        <v>220</v>
      </c>
      <c r="E318" s="143" t="s">
        <v>672</v>
      </c>
      <c r="F318" s="144" t="s">
        <v>673</v>
      </c>
      <c r="G318" s="145" t="s">
        <v>353</v>
      </c>
      <c r="H318" s="146">
        <v>510.5</v>
      </c>
      <c r="I318" s="147"/>
      <c r="J318" s="147"/>
      <c r="K318" s="148">
        <f>ROUND(P318*H318,2)</f>
        <v>0</v>
      </c>
      <c r="L318" s="149"/>
      <c r="M318" s="30"/>
      <c r="N318" s="150" t="s">
        <v>1</v>
      </c>
      <c r="O318" s="151" t="s">
        <v>43</v>
      </c>
      <c r="P318" s="152">
        <f>I318+J318</f>
        <v>0</v>
      </c>
      <c r="Q318" s="152">
        <f>ROUND(I318*H318,2)</f>
        <v>0</v>
      </c>
      <c r="R318" s="152">
        <f>ROUND(J318*H318,2)</f>
        <v>0</v>
      </c>
      <c r="T318" s="153">
        <f>S318*H318</f>
        <v>0</v>
      </c>
      <c r="U318" s="153">
        <v>0</v>
      </c>
      <c r="V318" s="153">
        <f>U318*H318</f>
        <v>0</v>
      </c>
      <c r="W318" s="153">
        <v>0</v>
      </c>
      <c r="X318" s="154">
        <f>W318*H318</f>
        <v>0</v>
      </c>
      <c r="AR318" s="155" t="s">
        <v>158</v>
      </c>
      <c r="AT318" s="155" t="s">
        <v>220</v>
      </c>
      <c r="AU318" s="155" t="s">
        <v>93</v>
      </c>
      <c r="AY318" s="15" t="s">
        <v>219</v>
      </c>
      <c r="BE318" s="156">
        <f>IF(O318="základní",K318,0)</f>
        <v>0</v>
      </c>
      <c r="BF318" s="156">
        <f>IF(O318="snížená",K318,0)</f>
        <v>0</v>
      </c>
      <c r="BG318" s="156">
        <f>IF(O318="zákl. přenesená",K318,0)</f>
        <v>0</v>
      </c>
      <c r="BH318" s="156">
        <f>IF(O318="sníž. přenesená",K318,0)</f>
        <v>0</v>
      </c>
      <c r="BI318" s="156">
        <f>IF(O318="nulová",K318,0)</f>
        <v>0</v>
      </c>
      <c r="BJ318" s="15" t="s">
        <v>87</v>
      </c>
      <c r="BK318" s="156">
        <f>ROUND(P318*H318,2)</f>
        <v>0</v>
      </c>
      <c r="BL318" s="15" t="s">
        <v>158</v>
      </c>
      <c r="BM318" s="155" t="s">
        <v>1085</v>
      </c>
    </row>
    <row r="319" spans="2:65" s="1" customFormat="1" ht="29.25">
      <c r="B319" s="30"/>
      <c r="D319" s="157" t="s">
        <v>226</v>
      </c>
      <c r="F319" s="158" t="s">
        <v>675</v>
      </c>
      <c r="I319" s="159"/>
      <c r="J319" s="159"/>
      <c r="M319" s="30"/>
      <c r="N319" s="160"/>
      <c r="X319" s="54"/>
      <c r="AT319" s="15" t="s">
        <v>226</v>
      </c>
      <c r="AU319" s="15" t="s">
        <v>93</v>
      </c>
    </row>
    <row r="320" spans="2:65" s="12" customFormat="1" ht="11.25">
      <c r="B320" s="161"/>
      <c r="D320" s="157" t="s">
        <v>303</v>
      </c>
      <c r="E320" s="162" t="s">
        <v>1</v>
      </c>
      <c r="F320" s="163" t="s">
        <v>977</v>
      </c>
      <c r="H320" s="164">
        <v>510.5</v>
      </c>
      <c r="I320" s="165"/>
      <c r="J320" s="165"/>
      <c r="M320" s="161"/>
      <c r="N320" s="166"/>
      <c r="X320" s="167"/>
      <c r="AT320" s="162" t="s">
        <v>303</v>
      </c>
      <c r="AU320" s="162" t="s">
        <v>93</v>
      </c>
      <c r="AV320" s="12" t="s">
        <v>93</v>
      </c>
      <c r="AW320" s="12" t="s">
        <v>5</v>
      </c>
      <c r="AX320" s="12" t="s">
        <v>87</v>
      </c>
      <c r="AY320" s="162" t="s">
        <v>219</v>
      </c>
    </row>
    <row r="321" spans="2:65" s="1" customFormat="1" ht="24.2" customHeight="1">
      <c r="B321" s="30"/>
      <c r="C321" s="142" t="s">
        <v>632</v>
      </c>
      <c r="D321" s="142" t="s">
        <v>220</v>
      </c>
      <c r="E321" s="143" t="s">
        <v>677</v>
      </c>
      <c r="F321" s="144" t="s">
        <v>678</v>
      </c>
      <c r="G321" s="145" t="s">
        <v>370</v>
      </c>
      <c r="H321" s="146">
        <v>654</v>
      </c>
      <c r="I321" s="147"/>
      <c r="J321" s="147"/>
      <c r="K321" s="148">
        <f>ROUND(P321*H321,2)</f>
        <v>0</v>
      </c>
      <c r="L321" s="149"/>
      <c r="M321" s="30"/>
      <c r="N321" s="150" t="s">
        <v>1</v>
      </c>
      <c r="O321" s="151" t="s">
        <v>43</v>
      </c>
      <c r="P321" s="152">
        <f>I321+J321</f>
        <v>0</v>
      </c>
      <c r="Q321" s="152">
        <f>ROUND(I321*H321,2)</f>
        <v>0</v>
      </c>
      <c r="R321" s="152">
        <f>ROUND(J321*H321,2)</f>
        <v>0</v>
      </c>
      <c r="T321" s="153">
        <f>S321*H321</f>
        <v>0</v>
      </c>
      <c r="U321" s="153">
        <v>2.2000000000000001E-4</v>
      </c>
      <c r="V321" s="153">
        <f>U321*H321</f>
        <v>0.14388000000000001</v>
      </c>
      <c r="W321" s="153">
        <v>0</v>
      </c>
      <c r="X321" s="154">
        <f>W321*H321</f>
        <v>0</v>
      </c>
      <c r="AR321" s="155" t="s">
        <v>158</v>
      </c>
      <c r="AT321" s="155" t="s">
        <v>220</v>
      </c>
      <c r="AU321" s="155" t="s">
        <v>93</v>
      </c>
      <c r="AY321" s="15" t="s">
        <v>219</v>
      </c>
      <c r="BE321" s="156">
        <f>IF(O321="základní",K321,0)</f>
        <v>0</v>
      </c>
      <c r="BF321" s="156">
        <f>IF(O321="snížená",K321,0)</f>
        <v>0</v>
      </c>
      <c r="BG321" s="156">
        <f>IF(O321="zákl. přenesená",K321,0)</f>
        <v>0</v>
      </c>
      <c r="BH321" s="156">
        <f>IF(O321="sníž. přenesená",K321,0)</f>
        <v>0</v>
      </c>
      <c r="BI321" s="156">
        <f>IF(O321="nulová",K321,0)</f>
        <v>0</v>
      </c>
      <c r="BJ321" s="15" t="s">
        <v>87</v>
      </c>
      <c r="BK321" s="156">
        <f>ROUND(P321*H321,2)</f>
        <v>0</v>
      </c>
      <c r="BL321" s="15" t="s">
        <v>158</v>
      </c>
      <c r="BM321" s="155" t="s">
        <v>1086</v>
      </c>
    </row>
    <row r="322" spans="2:65" s="1" customFormat="1" ht="29.25">
      <c r="B322" s="30"/>
      <c r="D322" s="157" t="s">
        <v>226</v>
      </c>
      <c r="F322" s="158" t="s">
        <v>680</v>
      </c>
      <c r="I322" s="159"/>
      <c r="J322" s="159"/>
      <c r="M322" s="30"/>
      <c r="N322" s="160"/>
      <c r="X322" s="54"/>
      <c r="AT322" s="15" t="s">
        <v>226</v>
      </c>
      <c r="AU322" s="15" t="s">
        <v>93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1087</v>
      </c>
      <c r="H323" s="164">
        <v>654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24.2" customHeight="1">
      <c r="B324" s="30"/>
      <c r="C324" s="142" t="s">
        <v>443</v>
      </c>
      <c r="D324" s="142" t="s">
        <v>220</v>
      </c>
      <c r="E324" s="143" t="s">
        <v>683</v>
      </c>
      <c r="F324" s="144" t="s">
        <v>684</v>
      </c>
      <c r="G324" s="145" t="s">
        <v>370</v>
      </c>
      <c r="H324" s="146">
        <v>654</v>
      </c>
      <c r="I324" s="147"/>
      <c r="J324" s="147"/>
      <c r="K324" s="148">
        <f>ROUND(P324*H324,2)</f>
        <v>0</v>
      </c>
      <c r="L324" s="149"/>
      <c r="M324" s="30"/>
      <c r="N324" s="150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0</v>
      </c>
      <c r="V324" s="153">
        <f>U324*H324</f>
        <v>0</v>
      </c>
      <c r="W324" s="153">
        <v>0</v>
      </c>
      <c r="X324" s="154">
        <f>W324*H324</f>
        <v>0</v>
      </c>
      <c r="AR324" s="155" t="s">
        <v>158</v>
      </c>
      <c r="AT324" s="155" t="s">
        <v>220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1088</v>
      </c>
    </row>
    <row r="325" spans="2:65" s="1" customFormat="1" ht="29.25">
      <c r="B325" s="30"/>
      <c r="D325" s="157" t="s">
        <v>226</v>
      </c>
      <c r="F325" s="158" t="s">
        <v>686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2" customFormat="1" ht="11.25">
      <c r="B326" s="161"/>
      <c r="D326" s="157" t="s">
        <v>303</v>
      </c>
      <c r="E326" s="162" t="s">
        <v>1</v>
      </c>
      <c r="F326" s="163" t="s">
        <v>1087</v>
      </c>
      <c r="H326" s="164">
        <v>654</v>
      </c>
      <c r="I326" s="165"/>
      <c r="J326" s="165"/>
      <c r="M326" s="161"/>
      <c r="N326" s="166"/>
      <c r="X326" s="167"/>
      <c r="AT326" s="162" t="s">
        <v>303</v>
      </c>
      <c r="AU326" s="162" t="s">
        <v>93</v>
      </c>
      <c r="AV326" s="12" t="s">
        <v>93</v>
      </c>
      <c r="AW326" s="12" t="s">
        <v>5</v>
      </c>
      <c r="AX326" s="12" t="s">
        <v>87</v>
      </c>
      <c r="AY326" s="162" t="s">
        <v>219</v>
      </c>
    </row>
    <row r="327" spans="2:65" s="11" customFormat="1" ht="22.9" customHeight="1">
      <c r="B327" s="129"/>
      <c r="D327" s="130" t="s">
        <v>79</v>
      </c>
      <c r="E327" s="140" t="s">
        <v>244</v>
      </c>
      <c r="F327" s="140" t="s">
        <v>687</v>
      </c>
      <c r="I327" s="132"/>
      <c r="J327" s="132"/>
      <c r="K327" s="141">
        <f>BK327</f>
        <v>0</v>
      </c>
      <c r="M327" s="129"/>
      <c r="N327" s="134"/>
      <c r="Q327" s="135">
        <f>SUM(Q328:Q330)</f>
        <v>0</v>
      </c>
      <c r="R327" s="135">
        <f>SUM(R328:R330)</f>
        <v>0</v>
      </c>
      <c r="T327" s="136">
        <f>SUM(T328:T330)</f>
        <v>0</v>
      </c>
      <c r="V327" s="136">
        <f>SUM(V328:V330)</f>
        <v>0.112</v>
      </c>
      <c r="X327" s="137">
        <f>SUM(X328:X330)</f>
        <v>0</v>
      </c>
      <c r="AR327" s="130" t="s">
        <v>87</v>
      </c>
      <c r="AT327" s="138" t="s">
        <v>79</v>
      </c>
      <c r="AU327" s="138" t="s">
        <v>87</v>
      </c>
      <c r="AY327" s="130" t="s">
        <v>219</v>
      </c>
      <c r="BK327" s="139">
        <f>SUM(BK328:BK330)</f>
        <v>0</v>
      </c>
    </row>
    <row r="328" spans="2:65" s="1" customFormat="1" ht="16.5" customHeight="1">
      <c r="B328" s="30"/>
      <c r="C328" s="142" t="s">
        <v>643</v>
      </c>
      <c r="D328" s="142" t="s">
        <v>220</v>
      </c>
      <c r="E328" s="143" t="s">
        <v>689</v>
      </c>
      <c r="F328" s="144" t="s">
        <v>690</v>
      </c>
      <c r="G328" s="145" t="s">
        <v>691</v>
      </c>
      <c r="H328" s="146">
        <v>14</v>
      </c>
      <c r="I328" s="147"/>
      <c r="J328" s="147"/>
      <c r="K328" s="148">
        <f>ROUND(P328*H328,2)</f>
        <v>0</v>
      </c>
      <c r="L328" s="149"/>
      <c r="M328" s="30"/>
      <c r="N328" s="150" t="s">
        <v>1</v>
      </c>
      <c r="O328" s="151" t="s">
        <v>43</v>
      </c>
      <c r="P328" s="152">
        <f>I328+J328</f>
        <v>0</v>
      </c>
      <c r="Q328" s="152">
        <f>ROUND(I328*H328,2)</f>
        <v>0</v>
      </c>
      <c r="R328" s="152">
        <f>ROUND(J328*H328,2)</f>
        <v>0</v>
      </c>
      <c r="T328" s="153">
        <f>S328*H328</f>
        <v>0</v>
      </c>
      <c r="U328" s="153">
        <v>8.0000000000000002E-3</v>
      </c>
      <c r="V328" s="153">
        <f>U328*H328</f>
        <v>0.112</v>
      </c>
      <c r="W328" s="153">
        <v>0</v>
      </c>
      <c r="X328" s="154">
        <f>W328*H328</f>
        <v>0</v>
      </c>
      <c r="AR328" s="155" t="s">
        <v>158</v>
      </c>
      <c r="AT328" s="155" t="s">
        <v>220</v>
      </c>
      <c r="AU328" s="155" t="s">
        <v>93</v>
      </c>
      <c r="AY328" s="15" t="s">
        <v>219</v>
      </c>
      <c r="BE328" s="156">
        <f>IF(O328="základní",K328,0)</f>
        <v>0</v>
      </c>
      <c r="BF328" s="156">
        <f>IF(O328="snížená",K328,0)</f>
        <v>0</v>
      </c>
      <c r="BG328" s="156">
        <f>IF(O328="zákl. přenesená",K328,0)</f>
        <v>0</v>
      </c>
      <c r="BH328" s="156">
        <f>IF(O328="sníž. přenesená",K328,0)</f>
        <v>0</v>
      </c>
      <c r="BI328" s="156">
        <f>IF(O328="nulová",K328,0)</f>
        <v>0</v>
      </c>
      <c r="BJ328" s="15" t="s">
        <v>87</v>
      </c>
      <c r="BK328" s="156">
        <f>ROUND(P328*H328,2)</f>
        <v>0</v>
      </c>
      <c r="BL328" s="15" t="s">
        <v>158</v>
      </c>
      <c r="BM328" s="155" t="s">
        <v>1089</v>
      </c>
    </row>
    <row r="329" spans="2:65" s="1" customFormat="1" ht="39">
      <c r="B329" s="30"/>
      <c r="D329" s="157" t="s">
        <v>226</v>
      </c>
      <c r="F329" s="158" t="s">
        <v>693</v>
      </c>
      <c r="I329" s="159"/>
      <c r="J329" s="159"/>
      <c r="M329" s="30"/>
      <c r="N329" s="160"/>
      <c r="X329" s="54"/>
      <c r="AT329" s="15" t="s">
        <v>226</v>
      </c>
      <c r="AU329" s="15" t="s">
        <v>93</v>
      </c>
    </row>
    <row r="330" spans="2:65" s="12" customFormat="1" ht="11.25">
      <c r="B330" s="161"/>
      <c r="D330" s="157" t="s">
        <v>303</v>
      </c>
      <c r="E330" s="162" t="s">
        <v>1</v>
      </c>
      <c r="F330" s="163" t="s">
        <v>284</v>
      </c>
      <c r="H330" s="164">
        <v>14</v>
      </c>
      <c r="I330" s="165"/>
      <c r="J330" s="165"/>
      <c r="M330" s="161"/>
      <c r="N330" s="166"/>
      <c r="X330" s="167"/>
      <c r="AT330" s="162" t="s">
        <v>303</v>
      </c>
      <c r="AU330" s="162" t="s">
        <v>93</v>
      </c>
      <c r="AV330" s="12" t="s">
        <v>93</v>
      </c>
      <c r="AW330" s="12" t="s">
        <v>5</v>
      </c>
      <c r="AX330" s="12" t="s">
        <v>87</v>
      </c>
      <c r="AY330" s="162" t="s">
        <v>219</v>
      </c>
    </row>
    <row r="331" spans="2:65" s="11" customFormat="1" ht="22.9" customHeight="1">
      <c r="B331" s="129"/>
      <c r="D331" s="130" t="s">
        <v>79</v>
      </c>
      <c r="E331" s="140" t="s">
        <v>254</v>
      </c>
      <c r="F331" s="140" t="s">
        <v>694</v>
      </c>
      <c r="I331" s="132"/>
      <c r="J331" s="132"/>
      <c r="K331" s="141">
        <f>BK331</f>
        <v>0</v>
      </c>
      <c r="M331" s="129"/>
      <c r="N331" s="134"/>
      <c r="Q331" s="135">
        <f>SUM(Q332:Q419)</f>
        <v>0</v>
      </c>
      <c r="R331" s="135">
        <f>SUM(R332:R419)</f>
        <v>0</v>
      </c>
      <c r="T331" s="136">
        <f>SUM(T332:T419)</f>
        <v>0</v>
      </c>
      <c r="V331" s="136">
        <f>SUM(V332:V419)</f>
        <v>92.699870000000004</v>
      </c>
      <c r="X331" s="137">
        <f>SUM(X332:X419)</f>
        <v>0</v>
      </c>
      <c r="AR331" s="130" t="s">
        <v>87</v>
      </c>
      <c r="AT331" s="138" t="s">
        <v>79</v>
      </c>
      <c r="AU331" s="138" t="s">
        <v>87</v>
      </c>
      <c r="AY331" s="130" t="s">
        <v>219</v>
      </c>
      <c r="BK331" s="139">
        <f>SUM(BK332:BK419)</f>
        <v>0</v>
      </c>
    </row>
    <row r="332" spans="2:65" s="1" customFormat="1" ht="33" customHeight="1">
      <c r="B332" s="30"/>
      <c r="C332" s="142" t="s">
        <v>649</v>
      </c>
      <c r="D332" s="142" t="s">
        <v>220</v>
      </c>
      <c r="E332" s="143" t="s">
        <v>711</v>
      </c>
      <c r="F332" s="144" t="s">
        <v>712</v>
      </c>
      <c r="G332" s="145" t="s">
        <v>370</v>
      </c>
      <c r="H332" s="146">
        <v>345</v>
      </c>
      <c r="I332" s="147"/>
      <c r="J332" s="147"/>
      <c r="K332" s="148">
        <f>ROUND(P332*H332,2)</f>
        <v>0</v>
      </c>
      <c r="L332" s="149"/>
      <c r="M332" s="30"/>
      <c r="N332" s="150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8.0000000000000007E-5</v>
      </c>
      <c r="V332" s="153">
        <f>U332*H332</f>
        <v>2.7600000000000003E-2</v>
      </c>
      <c r="W332" s="153">
        <v>0</v>
      </c>
      <c r="X332" s="154">
        <f>W332*H332</f>
        <v>0</v>
      </c>
      <c r="AR332" s="155" t="s">
        <v>158</v>
      </c>
      <c r="AT332" s="155" t="s">
        <v>220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1090</v>
      </c>
    </row>
    <row r="333" spans="2:65" s="1" customFormat="1" ht="19.5">
      <c r="B333" s="30"/>
      <c r="D333" s="157" t="s">
        <v>226</v>
      </c>
      <c r="F333" s="158" t="s">
        <v>714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1072</v>
      </c>
      <c r="H334" s="164">
        <v>345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78" t="s">
        <v>654</v>
      </c>
      <c r="D335" s="178" t="s">
        <v>460</v>
      </c>
      <c r="E335" s="179" t="s">
        <v>717</v>
      </c>
      <c r="F335" s="180" t="s">
        <v>718</v>
      </c>
      <c r="G335" s="181" t="s">
        <v>370</v>
      </c>
      <c r="H335" s="182">
        <v>336.84399999999999</v>
      </c>
      <c r="I335" s="183"/>
      <c r="J335" s="184"/>
      <c r="K335" s="185">
        <f>ROUND(P335*H335,2)</f>
        <v>0</v>
      </c>
      <c r="L335" s="184"/>
      <c r="M335" s="186"/>
      <c r="N335" s="187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0.1</v>
      </c>
      <c r="V335" s="153">
        <f>U335*H335</f>
        <v>33.684400000000004</v>
      </c>
      <c r="W335" s="153">
        <v>0</v>
      </c>
      <c r="X335" s="154">
        <f>W335*H335</f>
        <v>0</v>
      </c>
      <c r="AR335" s="155" t="s">
        <v>254</v>
      </c>
      <c r="AT335" s="155" t="s">
        <v>460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1091</v>
      </c>
    </row>
    <row r="336" spans="2:65" s="1" customFormat="1" ht="19.5">
      <c r="B336" s="30"/>
      <c r="D336" s="157" t="s">
        <v>226</v>
      </c>
      <c r="F336" s="158" t="s">
        <v>718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1092</v>
      </c>
      <c r="H337" s="164">
        <v>331.86599999999999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80</v>
      </c>
      <c r="AY337" s="162" t="s">
        <v>219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1093</v>
      </c>
      <c r="H338" s="164">
        <v>336.84398999999996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24.2" customHeight="1">
      <c r="B339" s="30"/>
      <c r="C339" s="178" t="s">
        <v>660</v>
      </c>
      <c r="D339" s="178" t="s">
        <v>460</v>
      </c>
      <c r="E339" s="179" t="s">
        <v>723</v>
      </c>
      <c r="F339" s="180" t="s">
        <v>724</v>
      </c>
      <c r="G339" s="181" t="s">
        <v>370</v>
      </c>
      <c r="H339" s="182">
        <v>6</v>
      </c>
      <c r="I339" s="183"/>
      <c r="J339" s="184"/>
      <c r="K339" s="185">
        <f>ROUND(P339*H339,2)</f>
        <v>0</v>
      </c>
      <c r="L339" s="184"/>
      <c r="M339" s="186"/>
      <c r="N339" s="187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0.1</v>
      </c>
      <c r="V339" s="153">
        <f>U339*H339</f>
        <v>0.60000000000000009</v>
      </c>
      <c r="W339" s="153">
        <v>0</v>
      </c>
      <c r="X339" s="154">
        <f>W339*H339</f>
        <v>0</v>
      </c>
      <c r="AR339" s="155" t="s">
        <v>254</v>
      </c>
      <c r="AT339" s="155" t="s">
        <v>460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1094</v>
      </c>
    </row>
    <row r="340" spans="2:65" s="1" customFormat="1" ht="11.25">
      <c r="B340" s="30"/>
      <c r="D340" s="157" t="s">
        <v>226</v>
      </c>
      <c r="F340" s="158" t="s">
        <v>724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244</v>
      </c>
      <c r="H341" s="164">
        <v>6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24.2" customHeight="1">
      <c r="B342" s="30"/>
      <c r="C342" s="178" t="s">
        <v>666</v>
      </c>
      <c r="D342" s="178" t="s">
        <v>460</v>
      </c>
      <c r="E342" s="179" t="s">
        <v>728</v>
      </c>
      <c r="F342" s="180" t="s">
        <v>729</v>
      </c>
      <c r="G342" s="181" t="s">
        <v>467</v>
      </c>
      <c r="H342" s="182">
        <v>14</v>
      </c>
      <c r="I342" s="183"/>
      <c r="J342" s="184"/>
      <c r="K342" s="185">
        <f>ROUND(P342*H342,2)</f>
        <v>0</v>
      </c>
      <c r="L342" s="184"/>
      <c r="M342" s="186"/>
      <c r="N342" s="187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4.4999999999999998E-2</v>
      </c>
      <c r="V342" s="153">
        <f>U342*H342</f>
        <v>0.63</v>
      </c>
      <c r="W342" s="153">
        <v>0</v>
      </c>
      <c r="X342" s="154">
        <f>W342*H342</f>
        <v>0</v>
      </c>
      <c r="AR342" s="155" t="s">
        <v>254</v>
      </c>
      <c r="AT342" s="155" t="s">
        <v>460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1095</v>
      </c>
    </row>
    <row r="343" spans="2:65" s="1" customFormat="1" ht="11.25">
      <c r="B343" s="30"/>
      <c r="D343" s="157" t="s">
        <v>226</v>
      </c>
      <c r="F343" s="158" t="s">
        <v>729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284</v>
      </c>
      <c r="H344" s="164">
        <v>14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" customFormat="1" ht="24.2" customHeight="1">
      <c r="B345" s="30"/>
      <c r="C345" s="178" t="s">
        <v>671</v>
      </c>
      <c r="D345" s="178" t="s">
        <v>460</v>
      </c>
      <c r="E345" s="179" t="s">
        <v>732</v>
      </c>
      <c r="F345" s="180" t="s">
        <v>733</v>
      </c>
      <c r="G345" s="181" t="s">
        <v>467</v>
      </c>
      <c r="H345" s="182">
        <v>14</v>
      </c>
      <c r="I345" s="183"/>
      <c r="J345" s="184"/>
      <c r="K345" s="185">
        <f>ROUND(P345*H345,2)</f>
        <v>0</v>
      </c>
      <c r="L345" s="184"/>
      <c r="M345" s="186"/>
      <c r="N345" s="187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5.6000000000000001E-2</v>
      </c>
      <c r="V345" s="153">
        <f>U345*H345</f>
        <v>0.78400000000000003</v>
      </c>
      <c r="W345" s="153">
        <v>0</v>
      </c>
      <c r="X345" s="154">
        <f>W345*H345</f>
        <v>0</v>
      </c>
      <c r="AR345" s="155" t="s">
        <v>254</v>
      </c>
      <c r="AT345" s="155" t="s">
        <v>460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1096</v>
      </c>
    </row>
    <row r="346" spans="2:65" s="1" customFormat="1" ht="11.25">
      <c r="B346" s="30"/>
      <c r="D346" s="157" t="s">
        <v>226</v>
      </c>
      <c r="F346" s="158" t="s">
        <v>733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284</v>
      </c>
      <c r="H347" s="164">
        <v>14</v>
      </c>
      <c r="I347" s="165"/>
      <c r="J347" s="165"/>
      <c r="M347" s="161"/>
      <c r="N347" s="166"/>
      <c r="X347" s="167"/>
      <c r="AT347" s="162" t="s">
        <v>303</v>
      </c>
      <c r="AU347" s="162" t="s">
        <v>93</v>
      </c>
      <c r="AV347" s="12" t="s">
        <v>93</v>
      </c>
      <c r="AW347" s="12" t="s">
        <v>5</v>
      </c>
      <c r="AX347" s="12" t="s">
        <v>87</v>
      </c>
      <c r="AY347" s="162" t="s">
        <v>219</v>
      </c>
    </row>
    <row r="348" spans="2:65" s="1" customFormat="1" ht="24.2" customHeight="1">
      <c r="B348" s="30"/>
      <c r="C348" s="178" t="s">
        <v>676</v>
      </c>
      <c r="D348" s="178" t="s">
        <v>460</v>
      </c>
      <c r="E348" s="179" t="s">
        <v>736</v>
      </c>
      <c r="F348" s="180" t="s">
        <v>737</v>
      </c>
      <c r="G348" s="181" t="s">
        <v>467</v>
      </c>
      <c r="H348" s="182">
        <v>28</v>
      </c>
      <c r="I348" s="183"/>
      <c r="J348" s="184"/>
      <c r="K348" s="185">
        <f>ROUND(P348*H348,2)</f>
        <v>0</v>
      </c>
      <c r="L348" s="184"/>
      <c r="M348" s="186"/>
      <c r="N348" s="187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1.0999999999999999E-2</v>
      </c>
      <c r="V348" s="153">
        <f>U348*H348</f>
        <v>0.308</v>
      </c>
      <c r="W348" s="153">
        <v>0</v>
      </c>
      <c r="X348" s="154">
        <f>W348*H348</f>
        <v>0</v>
      </c>
      <c r="AR348" s="155" t="s">
        <v>254</v>
      </c>
      <c r="AT348" s="155" t="s">
        <v>460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1097</v>
      </c>
    </row>
    <row r="349" spans="2:65" s="1" customFormat="1" ht="19.5">
      <c r="B349" s="30"/>
      <c r="D349" s="157" t="s">
        <v>226</v>
      </c>
      <c r="F349" s="158" t="s">
        <v>737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1098</v>
      </c>
      <c r="H350" s="164">
        <v>28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87</v>
      </c>
      <c r="AY350" s="162" t="s">
        <v>219</v>
      </c>
    </row>
    <row r="351" spans="2:65" s="1" customFormat="1" ht="24.2" customHeight="1">
      <c r="B351" s="30"/>
      <c r="C351" s="142" t="s">
        <v>682</v>
      </c>
      <c r="D351" s="142" t="s">
        <v>220</v>
      </c>
      <c r="E351" s="143" t="s">
        <v>745</v>
      </c>
      <c r="F351" s="144" t="s">
        <v>746</v>
      </c>
      <c r="G351" s="145" t="s">
        <v>467</v>
      </c>
      <c r="H351" s="146">
        <v>14</v>
      </c>
      <c r="I351" s="147"/>
      <c r="J351" s="147"/>
      <c r="K351" s="148">
        <f>ROUND(P351*H351,2)</f>
        <v>0</v>
      </c>
      <c r="L351" s="149"/>
      <c r="M351" s="30"/>
      <c r="N351" s="150" t="s">
        <v>1</v>
      </c>
      <c r="O351" s="151" t="s">
        <v>43</v>
      </c>
      <c r="P351" s="152">
        <f>I351+J351</f>
        <v>0</v>
      </c>
      <c r="Q351" s="152">
        <f>ROUND(I351*H351,2)</f>
        <v>0</v>
      </c>
      <c r="R351" s="152">
        <f>ROUND(J351*H351,2)</f>
        <v>0</v>
      </c>
      <c r="T351" s="153">
        <f>S351*H351</f>
        <v>0</v>
      </c>
      <c r="U351" s="153">
        <v>1.6000000000000001E-4</v>
      </c>
      <c r="V351" s="153">
        <f>U351*H351</f>
        <v>2.2400000000000002E-3</v>
      </c>
      <c r="W351" s="153">
        <v>0</v>
      </c>
      <c r="X351" s="154">
        <f>W351*H351</f>
        <v>0</v>
      </c>
      <c r="AR351" s="155" t="s">
        <v>158</v>
      </c>
      <c r="AT351" s="155" t="s">
        <v>220</v>
      </c>
      <c r="AU351" s="155" t="s">
        <v>93</v>
      </c>
      <c r="AY351" s="15" t="s">
        <v>219</v>
      </c>
      <c r="BE351" s="156">
        <f>IF(O351="základní",K351,0)</f>
        <v>0</v>
      </c>
      <c r="BF351" s="156">
        <f>IF(O351="snížená",K351,0)</f>
        <v>0</v>
      </c>
      <c r="BG351" s="156">
        <f>IF(O351="zákl. přenesená",K351,0)</f>
        <v>0</v>
      </c>
      <c r="BH351" s="156">
        <f>IF(O351="sníž. přenesená",K351,0)</f>
        <v>0</v>
      </c>
      <c r="BI351" s="156">
        <f>IF(O351="nulová",K351,0)</f>
        <v>0</v>
      </c>
      <c r="BJ351" s="15" t="s">
        <v>87</v>
      </c>
      <c r="BK351" s="156">
        <f>ROUND(P351*H351,2)</f>
        <v>0</v>
      </c>
      <c r="BL351" s="15" t="s">
        <v>158</v>
      </c>
      <c r="BM351" s="155" t="s">
        <v>1099</v>
      </c>
    </row>
    <row r="352" spans="2:65" s="1" customFormat="1" ht="19.5">
      <c r="B352" s="30"/>
      <c r="D352" s="157" t="s">
        <v>226</v>
      </c>
      <c r="F352" s="158" t="s">
        <v>748</v>
      </c>
      <c r="I352" s="159"/>
      <c r="J352" s="159"/>
      <c r="M352" s="30"/>
      <c r="N352" s="160"/>
      <c r="X352" s="54"/>
      <c r="AT352" s="15" t="s">
        <v>226</v>
      </c>
      <c r="AU352" s="15" t="s">
        <v>93</v>
      </c>
    </row>
    <row r="353" spans="2:65" s="12" customFormat="1" ht="11.25">
      <c r="B353" s="161"/>
      <c r="D353" s="157" t="s">
        <v>303</v>
      </c>
      <c r="E353" s="162" t="s">
        <v>1</v>
      </c>
      <c r="F353" s="163" t="s">
        <v>284</v>
      </c>
      <c r="H353" s="164">
        <v>14</v>
      </c>
      <c r="I353" s="165"/>
      <c r="J353" s="165"/>
      <c r="M353" s="161"/>
      <c r="N353" s="166"/>
      <c r="X353" s="167"/>
      <c r="AT353" s="162" t="s">
        <v>303</v>
      </c>
      <c r="AU353" s="162" t="s">
        <v>93</v>
      </c>
      <c r="AV353" s="12" t="s">
        <v>93</v>
      </c>
      <c r="AW353" s="12" t="s">
        <v>5</v>
      </c>
      <c r="AX353" s="12" t="s">
        <v>87</v>
      </c>
      <c r="AY353" s="162" t="s">
        <v>219</v>
      </c>
    </row>
    <row r="354" spans="2:65" s="1" customFormat="1" ht="33" customHeight="1">
      <c r="B354" s="30"/>
      <c r="C354" s="178" t="s">
        <v>688</v>
      </c>
      <c r="D354" s="178" t="s">
        <v>460</v>
      </c>
      <c r="E354" s="179" t="s">
        <v>750</v>
      </c>
      <c r="F354" s="180" t="s">
        <v>751</v>
      </c>
      <c r="G354" s="181" t="s">
        <v>467</v>
      </c>
      <c r="H354" s="182">
        <v>14</v>
      </c>
      <c r="I354" s="183"/>
      <c r="J354" s="184"/>
      <c r="K354" s="185">
        <f>ROUND(P354*H354,2)</f>
        <v>0</v>
      </c>
      <c r="L354" s="184"/>
      <c r="M354" s="186"/>
      <c r="N354" s="187" t="s">
        <v>1</v>
      </c>
      <c r="O354" s="151" t="s">
        <v>43</v>
      </c>
      <c r="P354" s="152">
        <f>I354+J354</f>
        <v>0</v>
      </c>
      <c r="Q354" s="152">
        <f>ROUND(I354*H354,2)</f>
        <v>0</v>
      </c>
      <c r="R354" s="152">
        <f>ROUND(J354*H354,2)</f>
        <v>0</v>
      </c>
      <c r="T354" s="153">
        <f>S354*H354</f>
        <v>0</v>
      </c>
      <c r="U354" s="153">
        <v>7.2999999999999995E-2</v>
      </c>
      <c r="V354" s="153">
        <f>U354*H354</f>
        <v>1.022</v>
      </c>
      <c r="W354" s="153">
        <v>0</v>
      </c>
      <c r="X354" s="154">
        <f>W354*H354</f>
        <v>0</v>
      </c>
      <c r="AR354" s="155" t="s">
        <v>254</v>
      </c>
      <c r="AT354" s="155" t="s">
        <v>460</v>
      </c>
      <c r="AU354" s="155" t="s">
        <v>93</v>
      </c>
      <c r="AY354" s="15" t="s">
        <v>219</v>
      </c>
      <c r="BE354" s="156">
        <f>IF(O354="základní",K354,0)</f>
        <v>0</v>
      </c>
      <c r="BF354" s="156">
        <f>IF(O354="snížená",K354,0)</f>
        <v>0</v>
      </c>
      <c r="BG354" s="156">
        <f>IF(O354="zákl. přenesená",K354,0)</f>
        <v>0</v>
      </c>
      <c r="BH354" s="156">
        <f>IF(O354="sníž. přenesená",K354,0)</f>
        <v>0</v>
      </c>
      <c r="BI354" s="156">
        <f>IF(O354="nulová",K354,0)</f>
        <v>0</v>
      </c>
      <c r="BJ354" s="15" t="s">
        <v>87</v>
      </c>
      <c r="BK354" s="156">
        <f>ROUND(P354*H354,2)</f>
        <v>0</v>
      </c>
      <c r="BL354" s="15" t="s">
        <v>158</v>
      </c>
      <c r="BM354" s="155" t="s">
        <v>1100</v>
      </c>
    </row>
    <row r="355" spans="2:65" s="1" customFormat="1" ht="19.5">
      <c r="B355" s="30"/>
      <c r="D355" s="157" t="s">
        <v>226</v>
      </c>
      <c r="F355" s="158" t="s">
        <v>751</v>
      </c>
      <c r="I355" s="159"/>
      <c r="J355" s="159"/>
      <c r="M355" s="30"/>
      <c r="N355" s="160"/>
      <c r="X355" s="54"/>
      <c r="AT355" s="15" t="s">
        <v>226</v>
      </c>
      <c r="AU355" s="15" t="s">
        <v>93</v>
      </c>
    </row>
    <row r="356" spans="2:65" s="1" customFormat="1" ht="24.2" customHeight="1">
      <c r="B356" s="30"/>
      <c r="C356" s="142" t="s">
        <v>432</v>
      </c>
      <c r="D356" s="142" t="s">
        <v>220</v>
      </c>
      <c r="E356" s="143" t="s">
        <v>754</v>
      </c>
      <c r="F356" s="144" t="s">
        <v>755</v>
      </c>
      <c r="G356" s="145" t="s">
        <v>370</v>
      </c>
      <c r="H356" s="146">
        <v>100</v>
      </c>
      <c r="I356" s="147"/>
      <c r="J356" s="147"/>
      <c r="K356" s="148">
        <f>ROUND(P356*H356,2)</f>
        <v>0</v>
      </c>
      <c r="L356" s="149"/>
      <c r="M356" s="30"/>
      <c r="N356" s="150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0</v>
      </c>
      <c r="V356" s="153">
        <f>U356*H356</f>
        <v>0</v>
      </c>
      <c r="W356" s="153">
        <v>0</v>
      </c>
      <c r="X356" s="154">
        <f>W356*H356</f>
        <v>0</v>
      </c>
      <c r="AR356" s="155" t="s">
        <v>158</v>
      </c>
      <c r="AT356" s="155" t="s">
        <v>220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1101</v>
      </c>
    </row>
    <row r="357" spans="2:65" s="1" customFormat="1" ht="19.5">
      <c r="B357" s="30"/>
      <c r="D357" s="157" t="s">
        <v>226</v>
      </c>
      <c r="F357" s="158" t="s">
        <v>757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390</v>
      </c>
      <c r="H358" s="164">
        <v>100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87</v>
      </c>
      <c r="AY358" s="162" t="s">
        <v>219</v>
      </c>
    </row>
    <row r="359" spans="2:65" s="1" customFormat="1" ht="37.9" customHeight="1">
      <c r="B359" s="30"/>
      <c r="C359" s="178" t="s">
        <v>700</v>
      </c>
      <c r="D359" s="178" t="s">
        <v>460</v>
      </c>
      <c r="E359" s="179" t="s">
        <v>760</v>
      </c>
      <c r="F359" s="180" t="s">
        <v>761</v>
      </c>
      <c r="G359" s="181" t="s">
        <v>370</v>
      </c>
      <c r="H359" s="182">
        <v>103</v>
      </c>
      <c r="I359" s="183"/>
      <c r="J359" s="184"/>
      <c r="K359" s="185">
        <f>ROUND(P359*H359,2)</f>
        <v>0</v>
      </c>
      <c r="L359" s="184"/>
      <c r="M359" s="186"/>
      <c r="N359" s="187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3.5E-4</v>
      </c>
      <c r="V359" s="153">
        <f>U359*H359</f>
        <v>3.6049999999999999E-2</v>
      </c>
      <c r="W359" s="153">
        <v>0</v>
      </c>
      <c r="X359" s="154">
        <f>W359*H359</f>
        <v>0</v>
      </c>
      <c r="AR359" s="155" t="s">
        <v>254</v>
      </c>
      <c r="AT359" s="155" t="s">
        <v>460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1102</v>
      </c>
    </row>
    <row r="360" spans="2:65" s="1" customFormat="1" ht="19.5">
      <c r="B360" s="30"/>
      <c r="D360" s="157" t="s">
        <v>226</v>
      </c>
      <c r="F360" s="158" t="s">
        <v>761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390</v>
      </c>
      <c r="H361" s="164">
        <v>100</v>
      </c>
      <c r="I361" s="165"/>
      <c r="J361" s="165"/>
      <c r="M361" s="161"/>
      <c r="N361" s="166"/>
      <c r="X361" s="167"/>
      <c r="AT361" s="162" t="s">
        <v>303</v>
      </c>
      <c r="AU361" s="162" t="s">
        <v>93</v>
      </c>
      <c r="AV361" s="12" t="s">
        <v>93</v>
      </c>
      <c r="AW361" s="12" t="s">
        <v>5</v>
      </c>
      <c r="AX361" s="12" t="s">
        <v>80</v>
      </c>
      <c r="AY361" s="162" t="s">
        <v>219</v>
      </c>
    </row>
    <row r="362" spans="2:65" s="12" customFormat="1" ht="11.25">
      <c r="B362" s="161"/>
      <c r="D362" s="157" t="s">
        <v>303</v>
      </c>
      <c r="E362" s="162" t="s">
        <v>1</v>
      </c>
      <c r="F362" s="163" t="s">
        <v>1103</v>
      </c>
      <c r="H362" s="164">
        <v>103</v>
      </c>
      <c r="I362" s="165"/>
      <c r="J362" s="165"/>
      <c r="M362" s="161"/>
      <c r="N362" s="166"/>
      <c r="X362" s="167"/>
      <c r="AT362" s="162" t="s">
        <v>303</v>
      </c>
      <c r="AU362" s="162" t="s">
        <v>93</v>
      </c>
      <c r="AV362" s="12" t="s">
        <v>93</v>
      </c>
      <c r="AW362" s="12" t="s">
        <v>5</v>
      </c>
      <c r="AX362" s="12" t="s">
        <v>87</v>
      </c>
      <c r="AY362" s="162" t="s">
        <v>219</v>
      </c>
    </row>
    <row r="363" spans="2:65" s="1" customFormat="1" ht="24.2" customHeight="1">
      <c r="B363" s="30"/>
      <c r="C363" s="142" t="s">
        <v>706</v>
      </c>
      <c r="D363" s="142" t="s">
        <v>220</v>
      </c>
      <c r="E363" s="143" t="s">
        <v>765</v>
      </c>
      <c r="F363" s="144" t="s">
        <v>766</v>
      </c>
      <c r="G363" s="145" t="s">
        <v>467</v>
      </c>
      <c r="H363" s="146">
        <v>15</v>
      </c>
      <c r="I363" s="147"/>
      <c r="J363" s="147"/>
      <c r="K363" s="148">
        <f>ROUND(P363*H363,2)</f>
        <v>0</v>
      </c>
      <c r="L363" s="149"/>
      <c r="M363" s="30"/>
      <c r="N363" s="150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8.7419999999999998E-2</v>
      </c>
      <c r="V363" s="153">
        <f>U363*H363</f>
        <v>1.3112999999999999</v>
      </c>
      <c r="W363" s="153">
        <v>0</v>
      </c>
      <c r="X363" s="154">
        <f>W363*H363</f>
        <v>0</v>
      </c>
      <c r="AR363" s="155" t="s">
        <v>158</v>
      </c>
      <c r="AT363" s="155" t="s">
        <v>220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1104</v>
      </c>
    </row>
    <row r="364" spans="2:65" s="1" customFormat="1" ht="19.5">
      <c r="B364" s="30"/>
      <c r="D364" s="157" t="s">
        <v>226</v>
      </c>
      <c r="F364" s="158" t="s">
        <v>768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291</v>
      </c>
      <c r="H365" s="164">
        <v>15</v>
      </c>
      <c r="I365" s="165"/>
      <c r="J365" s="165"/>
      <c r="M365" s="161"/>
      <c r="N365" s="166"/>
      <c r="X365" s="167"/>
      <c r="AT365" s="162" t="s">
        <v>303</v>
      </c>
      <c r="AU365" s="162" t="s">
        <v>93</v>
      </c>
      <c r="AV365" s="12" t="s">
        <v>93</v>
      </c>
      <c r="AW365" s="12" t="s">
        <v>5</v>
      </c>
      <c r="AX365" s="12" t="s">
        <v>87</v>
      </c>
      <c r="AY365" s="162" t="s">
        <v>219</v>
      </c>
    </row>
    <row r="366" spans="2:65" s="1" customFormat="1" ht="21.75" customHeight="1">
      <c r="B366" s="30"/>
      <c r="C366" s="178" t="s">
        <v>710</v>
      </c>
      <c r="D366" s="178" t="s">
        <v>460</v>
      </c>
      <c r="E366" s="179" t="s">
        <v>770</v>
      </c>
      <c r="F366" s="180" t="s">
        <v>771</v>
      </c>
      <c r="G366" s="181" t="s">
        <v>467</v>
      </c>
      <c r="H366" s="182">
        <v>1</v>
      </c>
      <c r="I366" s="183"/>
      <c r="J366" s="184"/>
      <c r="K366" s="185">
        <f>ROUND(P366*H366,2)</f>
        <v>0</v>
      </c>
      <c r="L366" s="184"/>
      <c r="M366" s="186"/>
      <c r="N366" s="187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6.8000000000000005E-2</v>
      </c>
      <c r="V366" s="153">
        <f>U366*H366</f>
        <v>6.8000000000000005E-2</v>
      </c>
      <c r="W366" s="153">
        <v>0</v>
      </c>
      <c r="X366" s="154">
        <f>W366*H366</f>
        <v>0</v>
      </c>
      <c r="AR366" s="155" t="s">
        <v>254</v>
      </c>
      <c r="AT366" s="155" t="s">
        <v>460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1105</v>
      </c>
    </row>
    <row r="367" spans="2:65" s="1" customFormat="1" ht="11.25">
      <c r="B367" s="30"/>
      <c r="D367" s="157" t="s">
        <v>226</v>
      </c>
      <c r="F367" s="158" t="s">
        <v>771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" customFormat="1" ht="16.5" customHeight="1">
      <c r="B368" s="30"/>
      <c r="C368" s="178" t="s">
        <v>716</v>
      </c>
      <c r="D368" s="178" t="s">
        <v>460</v>
      </c>
      <c r="E368" s="179" t="s">
        <v>774</v>
      </c>
      <c r="F368" s="180" t="s">
        <v>775</v>
      </c>
      <c r="G368" s="181" t="s">
        <v>467</v>
      </c>
      <c r="H368" s="182">
        <v>1</v>
      </c>
      <c r="I368" s="183"/>
      <c r="J368" s="184"/>
      <c r="K368" s="185">
        <f>ROUND(P368*H368,2)</f>
        <v>0</v>
      </c>
      <c r="L368" s="184"/>
      <c r="M368" s="186"/>
      <c r="N368" s="187" t="s">
        <v>1</v>
      </c>
      <c r="O368" s="151" t="s">
        <v>43</v>
      </c>
      <c r="P368" s="152">
        <f>I368+J368</f>
        <v>0</v>
      </c>
      <c r="Q368" s="152">
        <f>ROUND(I368*H368,2)</f>
        <v>0</v>
      </c>
      <c r="R368" s="152">
        <f>ROUND(J368*H368,2)</f>
        <v>0</v>
      </c>
      <c r="T368" s="153">
        <f>S368*H368</f>
        <v>0</v>
      </c>
      <c r="U368" s="153">
        <v>0.04</v>
      </c>
      <c r="V368" s="153">
        <f>U368*H368</f>
        <v>0.04</v>
      </c>
      <c r="W368" s="153">
        <v>0</v>
      </c>
      <c r="X368" s="154">
        <f>W368*H368</f>
        <v>0</v>
      </c>
      <c r="AR368" s="155" t="s">
        <v>254</v>
      </c>
      <c r="AT368" s="155" t="s">
        <v>460</v>
      </c>
      <c r="AU368" s="155" t="s">
        <v>93</v>
      </c>
      <c r="AY368" s="15" t="s">
        <v>219</v>
      </c>
      <c r="BE368" s="156">
        <f>IF(O368="základní",K368,0)</f>
        <v>0</v>
      </c>
      <c r="BF368" s="156">
        <f>IF(O368="snížená",K368,0)</f>
        <v>0</v>
      </c>
      <c r="BG368" s="156">
        <f>IF(O368="zákl. přenesená",K368,0)</f>
        <v>0</v>
      </c>
      <c r="BH368" s="156">
        <f>IF(O368="sníž. přenesená",K368,0)</f>
        <v>0</v>
      </c>
      <c r="BI368" s="156">
        <f>IF(O368="nulová",K368,0)</f>
        <v>0</v>
      </c>
      <c r="BJ368" s="15" t="s">
        <v>87</v>
      </c>
      <c r="BK368" s="156">
        <f>ROUND(P368*H368,2)</f>
        <v>0</v>
      </c>
      <c r="BL368" s="15" t="s">
        <v>158</v>
      </c>
      <c r="BM368" s="155" t="s">
        <v>1106</v>
      </c>
    </row>
    <row r="369" spans="2:65" s="1" customFormat="1" ht="11.25">
      <c r="B369" s="30"/>
      <c r="D369" s="157" t="s">
        <v>226</v>
      </c>
      <c r="F369" s="158" t="s">
        <v>775</v>
      </c>
      <c r="I369" s="159"/>
      <c r="J369" s="159"/>
      <c r="M369" s="30"/>
      <c r="N369" s="160"/>
      <c r="X369" s="54"/>
      <c r="AT369" s="15" t="s">
        <v>226</v>
      </c>
      <c r="AU369" s="15" t="s">
        <v>93</v>
      </c>
    </row>
    <row r="370" spans="2:65" s="1" customFormat="1" ht="16.5" customHeight="1">
      <c r="B370" s="30"/>
      <c r="C370" s="178" t="s">
        <v>722</v>
      </c>
      <c r="D370" s="178" t="s">
        <v>460</v>
      </c>
      <c r="E370" s="179" t="s">
        <v>778</v>
      </c>
      <c r="F370" s="180" t="s">
        <v>779</v>
      </c>
      <c r="G370" s="181" t="s">
        <v>467</v>
      </c>
      <c r="H370" s="182">
        <v>11</v>
      </c>
      <c r="I370" s="183"/>
      <c r="J370" s="184"/>
      <c r="K370" s="185">
        <f>ROUND(P370*H370,2)</f>
        <v>0</v>
      </c>
      <c r="L370" s="184"/>
      <c r="M370" s="186"/>
      <c r="N370" s="187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2.8000000000000001E-2</v>
      </c>
      <c r="V370" s="153">
        <f>U370*H370</f>
        <v>0.308</v>
      </c>
      <c r="W370" s="153">
        <v>0</v>
      </c>
      <c r="X370" s="154">
        <f>W370*H370</f>
        <v>0</v>
      </c>
      <c r="AR370" s="155" t="s">
        <v>254</v>
      </c>
      <c r="AT370" s="155" t="s">
        <v>460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1107</v>
      </c>
    </row>
    <row r="371" spans="2:65" s="1" customFormat="1" ht="11.25">
      <c r="B371" s="30"/>
      <c r="D371" s="157" t="s">
        <v>226</v>
      </c>
      <c r="F371" s="158" t="s">
        <v>779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" customFormat="1" ht="16.5" customHeight="1">
      <c r="B372" s="30"/>
      <c r="C372" s="178" t="s">
        <v>727</v>
      </c>
      <c r="D372" s="178" t="s">
        <v>460</v>
      </c>
      <c r="E372" s="179" t="s">
        <v>782</v>
      </c>
      <c r="F372" s="180" t="s">
        <v>783</v>
      </c>
      <c r="G372" s="181" t="s">
        <v>467</v>
      </c>
      <c r="H372" s="182">
        <v>2</v>
      </c>
      <c r="I372" s="183"/>
      <c r="J372" s="184"/>
      <c r="K372" s="185">
        <f>ROUND(P372*H372,2)</f>
        <v>0</v>
      </c>
      <c r="L372" s="184"/>
      <c r="M372" s="186"/>
      <c r="N372" s="187" t="s">
        <v>1</v>
      </c>
      <c r="O372" s="151" t="s">
        <v>43</v>
      </c>
      <c r="P372" s="152">
        <f>I372+J372</f>
        <v>0</v>
      </c>
      <c r="Q372" s="152">
        <f>ROUND(I372*H372,2)</f>
        <v>0</v>
      </c>
      <c r="R372" s="152">
        <f>ROUND(J372*H372,2)</f>
        <v>0</v>
      </c>
      <c r="T372" s="153">
        <f>S372*H372</f>
        <v>0</v>
      </c>
      <c r="U372" s="153">
        <v>5.0999999999999997E-2</v>
      </c>
      <c r="V372" s="153">
        <f>U372*H372</f>
        <v>0.10199999999999999</v>
      </c>
      <c r="W372" s="153">
        <v>0</v>
      </c>
      <c r="X372" s="154">
        <f>W372*H372</f>
        <v>0</v>
      </c>
      <c r="AR372" s="155" t="s">
        <v>254</v>
      </c>
      <c r="AT372" s="155" t="s">
        <v>460</v>
      </c>
      <c r="AU372" s="155" t="s">
        <v>93</v>
      </c>
      <c r="AY372" s="15" t="s">
        <v>219</v>
      </c>
      <c r="BE372" s="156">
        <f>IF(O372="základní",K372,0)</f>
        <v>0</v>
      </c>
      <c r="BF372" s="156">
        <f>IF(O372="snížená",K372,0)</f>
        <v>0</v>
      </c>
      <c r="BG372" s="156">
        <f>IF(O372="zákl. přenesená",K372,0)</f>
        <v>0</v>
      </c>
      <c r="BH372" s="156">
        <f>IF(O372="sníž. přenesená",K372,0)</f>
        <v>0</v>
      </c>
      <c r="BI372" s="156">
        <f>IF(O372="nulová",K372,0)</f>
        <v>0</v>
      </c>
      <c r="BJ372" s="15" t="s">
        <v>87</v>
      </c>
      <c r="BK372" s="156">
        <f>ROUND(P372*H372,2)</f>
        <v>0</v>
      </c>
      <c r="BL372" s="15" t="s">
        <v>158</v>
      </c>
      <c r="BM372" s="155" t="s">
        <v>1108</v>
      </c>
    </row>
    <row r="373" spans="2:65" s="1" customFormat="1" ht="11.25">
      <c r="B373" s="30"/>
      <c r="D373" s="157" t="s">
        <v>226</v>
      </c>
      <c r="F373" s="158" t="s">
        <v>783</v>
      </c>
      <c r="I373" s="159"/>
      <c r="J373" s="159"/>
      <c r="M373" s="30"/>
      <c r="N373" s="160"/>
      <c r="X373" s="54"/>
      <c r="AT373" s="15" t="s">
        <v>226</v>
      </c>
      <c r="AU373" s="15" t="s">
        <v>93</v>
      </c>
    </row>
    <row r="374" spans="2:65" s="12" customFormat="1" ht="11.25">
      <c r="B374" s="161"/>
      <c r="D374" s="157" t="s">
        <v>303</v>
      </c>
      <c r="E374" s="162" t="s">
        <v>1</v>
      </c>
      <c r="F374" s="163" t="s">
        <v>93</v>
      </c>
      <c r="H374" s="164">
        <v>2</v>
      </c>
      <c r="I374" s="165"/>
      <c r="J374" s="165"/>
      <c r="M374" s="161"/>
      <c r="N374" s="166"/>
      <c r="X374" s="167"/>
      <c r="AT374" s="162" t="s">
        <v>303</v>
      </c>
      <c r="AU374" s="162" t="s">
        <v>93</v>
      </c>
      <c r="AV374" s="12" t="s">
        <v>93</v>
      </c>
      <c r="AW374" s="12" t="s">
        <v>5</v>
      </c>
      <c r="AX374" s="12" t="s">
        <v>87</v>
      </c>
      <c r="AY374" s="162" t="s">
        <v>219</v>
      </c>
    </row>
    <row r="375" spans="2:65" s="1" customFormat="1" ht="21.75" customHeight="1">
      <c r="B375" s="30"/>
      <c r="C375" s="142" t="s">
        <v>731</v>
      </c>
      <c r="D375" s="142" t="s">
        <v>220</v>
      </c>
      <c r="E375" s="143" t="s">
        <v>786</v>
      </c>
      <c r="F375" s="144" t="s">
        <v>787</v>
      </c>
      <c r="G375" s="145" t="s">
        <v>467</v>
      </c>
      <c r="H375" s="146">
        <v>1</v>
      </c>
      <c r="I375" s="147"/>
      <c r="J375" s="147"/>
      <c r="K375" s="148">
        <f>ROUND(P375*H375,2)</f>
        <v>0</v>
      </c>
      <c r="L375" s="149"/>
      <c r="M375" s="30"/>
      <c r="N375" s="150" t="s">
        <v>1</v>
      </c>
      <c r="O375" s="151" t="s">
        <v>43</v>
      </c>
      <c r="P375" s="152">
        <f>I375+J375</f>
        <v>0</v>
      </c>
      <c r="Q375" s="152">
        <f>ROUND(I375*H375,2)</f>
        <v>0</v>
      </c>
      <c r="R375" s="152">
        <f>ROUND(J375*H375,2)</f>
        <v>0</v>
      </c>
      <c r="T375" s="153">
        <f>S375*H375</f>
        <v>0</v>
      </c>
      <c r="U375" s="153">
        <v>8.7419999999999998E-2</v>
      </c>
      <c r="V375" s="153">
        <f>U375*H375</f>
        <v>8.7419999999999998E-2</v>
      </c>
      <c r="W375" s="153">
        <v>0</v>
      </c>
      <c r="X375" s="154">
        <f>W375*H375</f>
        <v>0</v>
      </c>
      <c r="AR375" s="155" t="s">
        <v>158</v>
      </c>
      <c r="AT375" s="155" t="s">
        <v>220</v>
      </c>
      <c r="AU375" s="155" t="s">
        <v>93</v>
      </c>
      <c r="AY375" s="15" t="s">
        <v>219</v>
      </c>
      <c r="BE375" s="156">
        <f>IF(O375="základní",K375,0)</f>
        <v>0</v>
      </c>
      <c r="BF375" s="156">
        <f>IF(O375="snížená",K375,0)</f>
        <v>0</v>
      </c>
      <c r="BG375" s="156">
        <f>IF(O375="zákl. přenesená",K375,0)</f>
        <v>0</v>
      </c>
      <c r="BH375" s="156">
        <f>IF(O375="sníž. přenesená",K375,0)</f>
        <v>0</v>
      </c>
      <c r="BI375" s="156">
        <f>IF(O375="nulová",K375,0)</f>
        <v>0</v>
      </c>
      <c r="BJ375" s="15" t="s">
        <v>87</v>
      </c>
      <c r="BK375" s="156">
        <f>ROUND(P375*H375,2)</f>
        <v>0</v>
      </c>
      <c r="BL375" s="15" t="s">
        <v>158</v>
      </c>
      <c r="BM375" s="155" t="s">
        <v>1109</v>
      </c>
    </row>
    <row r="376" spans="2:65" s="1" customFormat="1" ht="19.5">
      <c r="B376" s="30"/>
      <c r="D376" s="157" t="s">
        <v>226</v>
      </c>
      <c r="F376" s="158" t="s">
        <v>789</v>
      </c>
      <c r="I376" s="159"/>
      <c r="J376" s="159"/>
      <c r="M376" s="30"/>
      <c r="N376" s="160"/>
      <c r="X376" s="54"/>
      <c r="AT376" s="15" t="s">
        <v>226</v>
      </c>
      <c r="AU376" s="15" t="s">
        <v>93</v>
      </c>
    </row>
    <row r="377" spans="2:65" s="12" customFormat="1" ht="11.25">
      <c r="B377" s="161"/>
      <c r="D377" s="157" t="s">
        <v>303</v>
      </c>
      <c r="E377" s="162" t="s">
        <v>1</v>
      </c>
      <c r="F377" s="163" t="s">
        <v>87</v>
      </c>
      <c r="H377" s="164">
        <v>1</v>
      </c>
      <c r="I377" s="165"/>
      <c r="J377" s="165"/>
      <c r="M377" s="161"/>
      <c r="N377" s="166"/>
      <c r="X377" s="167"/>
      <c r="AT377" s="162" t="s">
        <v>303</v>
      </c>
      <c r="AU377" s="162" t="s">
        <v>93</v>
      </c>
      <c r="AV377" s="12" t="s">
        <v>93</v>
      </c>
      <c r="AW377" s="12" t="s">
        <v>5</v>
      </c>
      <c r="AX377" s="12" t="s">
        <v>87</v>
      </c>
      <c r="AY377" s="162" t="s">
        <v>219</v>
      </c>
    </row>
    <row r="378" spans="2:65" s="1" customFormat="1" ht="21.75" customHeight="1">
      <c r="B378" s="30"/>
      <c r="C378" s="178" t="s">
        <v>735</v>
      </c>
      <c r="D378" s="178" t="s">
        <v>460</v>
      </c>
      <c r="E378" s="179" t="s">
        <v>791</v>
      </c>
      <c r="F378" s="180" t="s">
        <v>792</v>
      </c>
      <c r="G378" s="181" t="s">
        <v>467</v>
      </c>
      <c r="H378" s="182">
        <v>1</v>
      </c>
      <c r="I378" s="183"/>
      <c r="J378" s="184"/>
      <c r="K378" s="185">
        <f>ROUND(P378*H378,2)</f>
        <v>0</v>
      </c>
      <c r="L378" s="184"/>
      <c r="M378" s="186"/>
      <c r="N378" s="187" t="s">
        <v>1</v>
      </c>
      <c r="O378" s="151" t="s">
        <v>43</v>
      </c>
      <c r="P378" s="152">
        <f>I378+J378</f>
        <v>0</v>
      </c>
      <c r="Q378" s="152">
        <f>ROUND(I378*H378,2)</f>
        <v>0</v>
      </c>
      <c r="R378" s="152">
        <f>ROUND(J378*H378,2)</f>
        <v>0</v>
      </c>
      <c r="T378" s="153">
        <f>S378*H378</f>
        <v>0</v>
      </c>
      <c r="U378" s="153">
        <v>8.1000000000000003E-2</v>
      </c>
      <c r="V378" s="153">
        <f>U378*H378</f>
        <v>8.1000000000000003E-2</v>
      </c>
      <c r="W378" s="153">
        <v>0</v>
      </c>
      <c r="X378" s="154">
        <f>W378*H378</f>
        <v>0</v>
      </c>
      <c r="AR378" s="155" t="s">
        <v>254</v>
      </c>
      <c r="AT378" s="155" t="s">
        <v>460</v>
      </c>
      <c r="AU378" s="155" t="s">
        <v>93</v>
      </c>
      <c r="AY378" s="15" t="s">
        <v>219</v>
      </c>
      <c r="BE378" s="156">
        <f>IF(O378="základní",K378,0)</f>
        <v>0</v>
      </c>
      <c r="BF378" s="156">
        <f>IF(O378="snížená",K378,0)</f>
        <v>0</v>
      </c>
      <c r="BG378" s="156">
        <f>IF(O378="zákl. přenesená",K378,0)</f>
        <v>0</v>
      </c>
      <c r="BH378" s="156">
        <f>IF(O378="sníž. přenesená",K378,0)</f>
        <v>0</v>
      </c>
      <c r="BI378" s="156">
        <f>IF(O378="nulová",K378,0)</f>
        <v>0</v>
      </c>
      <c r="BJ378" s="15" t="s">
        <v>87</v>
      </c>
      <c r="BK378" s="156">
        <f>ROUND(P378*H378,2)</f>
        <v>0</v>
      </c>
      <c r="BL378" s="15" t="s">
        <v>158</v>
      </c>
      <c r="BM378" s="155" t="s">
        <v>1110</v>
      </c>
    </row>
    <row r="379" spans="2:65" s="1" customFormat="1" ht="11.25">
      <c r="B379" s="30"/>
      <c r="D379" s="157" t="s">
        <v>226</v>
      </c>
      <c r="F379" s="158" t="s">
        <v>792</v>
      </c>
      <c r="I379" s="159"/>
      <c r="J379" s="159"/>
      <c r="M379" s="30"/>
      <c r="N379" s="160"/>
      <c r="X379" s="54"/>
      <c r="AT379" s="15" t="s">
        <v>226</v>
      </c>
      <c r="AU379" s="15" t="s">
        <v>93</v>
      </c>
    </row>
    <row r="380" spans="2:65" s="12" customFormat="1" ht="11.25">
      <c r="B380" s="161"/>
      <c r="D380" s="157" t="s">
        <v>303</v>
      </c>
      <c r="E380" s="162" t="s">
        <v>1</v>
      </c>
      <c r="F380" s="163" t="s">
        <v>87</v>
      </c>
      <c r="H380" s="164">
        <v>1</v>
      </c>
      <c r="I380" s="165"/>
      <c r="J380" s="165"/>
      <c r="M380" s="161"/>
      <c r="N380" s="166"/>
      <c r="X380" s="167"/>
      <c r="AT380" s="162" t="s">
        <v>303</v>
      </c>
      <c r="AU380" s="162" t="s">
        <v>93</v>
      </c>
      <c r="AV380" s="12" t="s">
        <v>93</v>
      </c>
      <c r="AW380" s="12" t="s">
        <v>5</v>
      </c>
      <c r="AX380" s="12" t="s">
        <v>87</v>
      </c>
      <c r="AY380" s="162" t="s">
        <v>219</v>
      </c>
    </row>
    <row r="381" spans="2:65" s="1" customFormat="1" ht="24.2" customHeight="1">
      <c r="B381" s="30"/>
      <c r="C381" s="178" t="s">
        <v>740</v>
      </c>
      <c r="D381" s="178" t="s">
        <v>460</v>
      </c>
      <c r="E381" s="179" t="s">
        <v>795</v>
      </c>
      <c r="F381" s="180" t="s">
        <v>796</v>
      </c>
      <c r="G381" s="181" t="s">
        <v>467</v>
      </c>
      <c r="H381" s="182">
        <v>41</v>
      </c>
      <c r="I381" s="183"/>
      <c r="J381" s="184"/>
      <c r="K381" s="185">
        <f>ROUND(P381*H381,2)</f>
        <v>0</v>
      </c>
      <c r="L381" s="184"/>
      <c r="M381" s="186"/>
      <c r="N381" s="187" t="s">
        <v>1</v>
      </c>
      <c r="O381" s="151" t="s">
        <v>43</v>
      </c>
      <c r="P381" s="152">
        <f>I381+J381</f>
        <v>0</v>
      </c>
      <c r="Q381" s="152">
        <f>ROUND(I381*H381,2)</f>
        <v>0</v>
      </c>
      <c r="R381" s="152">
        <f>ROUND(J381*H381,2)</f>
        <v>0</v>
      </c>
      <c r="T381" s="153">
        <f>S381*H381</f>
        <v>0</v>
      </c>
      <c r="U381" s="153">
        <v>2E-3</v>
      </c>
      <c r="V381" s="153">
        <f>U381*H381</f>
        <v>8.2000000000000003E-2</v>
      </c>
      <c r="W381" s="153">
        <v>0</v>
      </c>
      <c r="X381" s="154">
        <f>W381*H381</f>
        <v>0</v>
      </c>
      <c r="AR381" s="155" t="s">
        <v>254</v>
      </c>
      <c r="AT381" s="155" t="s">
        <v>460</v>
      </c>
      <c r="AU381" s="155" t="s">
        <v>93</v>
      </c>
      <c r="AY381" s="15" t="s">
        <v>219</v>
      </c>
      <c r="BE381" s="156">
        <f>IF(O381="základní",K381,0)</f>
        <v>0</v>
      </c>
      <c r="BF381" s="156">
        <f>IF(O381="snížená",K381,0)</f>
        <v>0</v>
      </c>
      <c r="BG381" s="156">
        <f>IF(O381="zákl. přenesená",K381,0)</f>
        <v>0</v>
      </c>
      <c r="BH381" s="156">
        <f>IF(O381="sníž. přenesená",K381,0)</f>
        <v>0</v>
      </c>
      <c r="BI381" s="156">
        <f>IF(O381="nulová",K381,0)</f>
        <v>0</v>
      </c>
      <c r="BJ381" s="15" t="s">
        <v>87</v>
      </c>
      <c r="BK381" s="156">
        <f>ROUND(P381*H381,2)</f>
        <v>0</v>
      </c>
      <c r="BL381" s="15" t="s">
        <v>158</v>
      </c>
      <c r="BM381" s="155" t="s">
        <v>1111</v>
      </c>
    </row>
    <row r="382" spans="2:65" s="1" customFormat="1" ht="11.25">
      <c r="B382" s="30"/>
      <c r="D382" s="157" t="s">
        <v>226</v>
      </c>
      <c r="F382" s="158" t="s">
        <v>796</v>
      </c>
      <c r="I382" s="159"/>
      <c r="J382" s="159"/>
      <c r="M382" s="30"/>
      <c r="N382" s="160"/>
      <c r="X382" s="54"/>
      <c r="AT382" s="15" t="s">
        <v>226</v>
      </c>
      <c r="AU382" s="15" t="s">
        <v>93</v>
      </c>
    </row>
    <row r="383" spans="2:65" s="12" customFormat="1" ht="11.25">
      <c r="B383" s="161"/>
      <c r="D383" s="157" t="s">
        <v>303</v>
      </c>
      <c r="E383" s="162" t="s">
        <v>1</v>
      </c>
      <c r="F383" s="163" t="s">
        <v>579</v>
      </c>
      <c r="H383" s="164">
        <v>41</v>
      </c>
      <c r="I383" s="165"/>
      <c r="J383" s="165"/>
      <c r="M383" s="161"/>
      <c r="N383" s="166"/>
      <c r="X383" s="167"/>
      <c r="AT383" s="162" t="s">
        <v>303</v>
      </c>
      <c r="AU383" s="162" t="s">
        <v>93</v>
      </c>
      <c r="AV383" s="12" t="s">
        <v>93</v>
      </c>
      <c r="AW383" s="12" t="s">
        <v>5</v>
      </c>
      <c r="AX383" s="12" t="s">
        <v>87</v>
      </c>
      <c r="AY383" s="162" t="s">
        <v>219</v>
      </c>
    </row>
    <row r="384" spans="2:65" s="1" customFormat="1" ht="24.2" customHeight="1">
      <c r="B384" s="30"/>
      <c r="C384" s="142" t="s">
        <v>744</v>
      </c>
      <c r="D384" s="142" t="s">
        <v>220</v>
      </c>
      <c r="E384" s="143" t="s">
        <v>804</v>
      </c>
      <c r="F384" s="144" t="s">
        <v>805</v>
      </c>
      <c r="G384" s="145" t="s">
        <v>467</v>
      </c>
      <c r="H384" s="146">
        <v>27</v>
      </c>
      <c r="I384" s="147"/>
      <c r="J384" s="147"/>
      <c r="K384" s="148">
        <f>ROUND(P384*H384,2)</f>
        <v>0</v>
      </c>
      <c r="L384" s="149"/>
      <c r="M384" s="30"/>
      <c r="N384" s="150" t="s">
        <v>1</v>
      </c>
      <c r="O384" s="151" t="s">
        <v>43</v>
      </c>
      <c r="P384" s="152">
        <f>I384+J384</f>
        <v>0</v>
      </c>
      <c r="Q384" s="152">
        <f>ROUND(I384*H384,2)</f>
        <v>0</v>
      </c>
      <c r="R384" s="152">
        <f>ROUND(J384*H384,2)</f>
        <v>0</v>
      </c>
      <c r="T384" s="153">
        <f>S384*H384</f>
        <v>0</v>
      </c>
      <c r="U384" s="153">
        <v>1.0189999999999999E-2</v>
      </c>
      <c r="V384" s="153">
        <f>U384*H384</f>
        <v>0.27512999999999999</v>
      </c>
      <c r="W384" s="153">
        <v>0</v>
      </c>
      <c r="X384" s="154">
        <f>W384*H384</f>
        <v>0</v>
      </c>
      <c r="AR384" s="155" t="s">
        <v>158</v>
      </c>
      <c r="AT384" s="155" t="s">
        <v>220</v>
      </c>
      <c r="AU384" s="155" t="s">
        <v>93</v>
      </c>
      <c r="AY384" s="15" t="s">
        <v>219</v>
      </c>
      <c r="BE384" s="156">
        <f>IF(O384="základní",K384,0)</f>
        <v>0</v>
      </c>
      <c r="BF384" s="156">
        <f>IF(O384="snížená",K384,0)</f>
        <v>0</v>
      </c>
      <c r="BG384" s="156">
        <f>IF(O384="zákl. přenesená",K384,0)</f>
        <v>0</v>
      </c>
      <c r="BH384" s="156">
        <f>IF(O384="sníž. přenesená",K384,0)</f>
        <v>0</v>
      </c>
      <c r="BI384" s="156">
        <f>IF(O384="nulová",K384,0)</f>
        <v>0</v>
      </c>
      <c r="BJ384" s="15" t="s">
        <v>87</v>
      </c>
      <c r="BK384" s="156">
        <f>ROUND(P384*H384,2)</f>
        <v>0</v>
      </c>
      <c r="BL384" s="15" t="s">
        <v>158</v>
      </c>
      <c r="BM384" s="155" t="s">
        <v>1112</v>
      </c>
    </row>
    <row r="385" spans="2:65" s="1" customFormat="1" ht="11.25">
      <c r="B385" s="30"/>
      <c r="D385" s="157" t="s">
        <v>226</v>
      </c>
      <c r="F385" s="158" t="s">
        <v>805</v>
      </c>
      <c r="I385" s="159"/>
      <c r="J385" s="159"/>
      <c r="M385" s="30"/>
      <c r="N385" s="160"/>
      <c r="X385" s="54"/>
      <c r="AT385" s="15" t="s">
        <v>226</v>
      </c>
      <c r="AU385" s="15" t="s">
        <v>93</v>
      </c>
    </row>
    <row r="386" spans="2:65" s="12" customFormat="1" ht="11.25">
      <c r="B386" s="161"/>
      <c r="D386" s="157" t="s">
        <v>303</v>
      </c>
      <c r="E386" s="162" t="s">
        <v>1</v>
      </c>
      <c r="F386" s="163" t="s">
        <v>1113</v>
      </c>
      <c r="H386" s="164">
        <v>27</v>
      </c>
      <c r="I386" s="165"/>
      <c r="J386" s="165"/>
      <c r="M386" s="161"/>
      <c r="N386" s="166"/>
      <c r="X386" s="167"/>
      <c r="AT386" s="162" t="s">
        <v>303</v>
      </c>
      <c r="AU386" s="162" t="s">
        <v>93</v>
      </c>
      <c r="AV386" s="12" t="s">
        <v>93</v>
      </c>
      <c r="AW386" s="12" t="s">
        <v>5</v>
      </c>
      <c r="AX386" s="12" t="s">
        <v>87</v>
      </c>
      <c r="AY386" s="162" t="s">
        <v>219</v>
      </c>
    </row>
    <row r="387" spans="2:65" s="1" customFormat="1" ht="16.5" customHeight="1">
      <c r="B387" s="30"/>
      <c r="C387" s="178" t="s">
        <v>749</v>
      </c>
      <c r="D387" s="178" t="s">
        <v>460</v>
      </c>
      <c r="E387" s="179" t="s">
        <v>808</v>
      </c>
      <c r="F387" s="180" t="s">
        <v>809</v>
      </c>
      <c r="G387" s="181" t="s">
        <v>467</v>
      </c>
      <c r="H387" s="182">
        <v>13</v>
      </c>
      <c r="I387" s="183"/>
      <c r="J387" s="184"/>
      <c r="K387" s="185">
        <f>ROUND(P387*H387,2)</f>
        <v>0</v>
      </c>
      <c r="L387" s="184"/>
      <c r="M387" s="186"/>
      <c r="N387" s="187" t="s">
        <v>1</v>
      </c>
      <c r="O387" s="151" t="s">
        <v>43</v>
      </c>
      <c r="P387" s="152">
        <f>I387+J387</f>
        <v>0</v>
      </c>
      <c r="Q387" s="152">
        <f>ROUND(I387*H387,2)</f>
        <v>0</v>
      </c>
      <c r="R387" s="152">
        <f>ROUND(J387*H387,2)</f>
        <v>0</v>
      </c>
      <c r="T387" s="153">
        <f>S387*H387</f>
        <v>0</v>
      </c>
      <c r="U387" s="153">
        <v>0.52600000000000002</v>
      </c>
      <c r="V387" s="153">
        <f>U387*H387</f>
        <v>6.8380000000000001</v>
      </c>
      <c r="W387" s="153">
        <v>0</v>
      </c>
      <c r="X387" s="154">
        <f>W387*H387</f>
        <v>0</v>
      </c>
      <c r="AR387" s="155" t="s">
        <v>254</v>
      </c>
      <c r="AT387" s="155" t="s">
        <v>460</v>
      </c>
      <c r="AU387" s="155" t="s">
        <v>93</v>
      </c>
      <c r="AY387" s="15" t="s">
        <v>219</v>
      </c>
      <c r="BE387" s="156">
        <f>IF(O387="základní",K387,0)</f>
        <v>0</v>
      </c>
      <c r="BF387" s="156">
        <f>IF(O387="snížená",K387,0)</f>
        <v>0</v>
      </c>
      <c r="BG387" s="156">
        <f>IF(O387="zákl. přenesená",K387,0)</f>
        <v>0</v>
      </c>
      <c r="BH387" s="156">
        <f>IF(O387="sníž. přenesená",K387,0)</f>
        <v>0</v>
      </c>
      <c r="BI387" s="156">
        <f>IF(O387="nulová",K387,0)</f>
        <v>0</v>
      </c>
      <c r="BJ387" s="15" t="s">
        <v>87</v>
      </c>
      <c r="BK387" s="156">
        <f>ROUND(P387*H387,2)</f>
        <v>0</v>
      </c>
      <c r="BL387" s="15" t="s">
        <v>158</v>
      </c>
      <c r="BM387" s="155" t="s">
        <v>1114</v>
      </c>
    </row>
    <row r="388" spans="2:65" s="1" customFormat="1" ht="11.25">
      <c r="B388" s="30"/>
      <c r="D388" s="157" t="s">
        <v>226</v>
      </c>
      <c r="F388" s="158" t="s">
        <v>809</v>
      </c>
      <c r="I388" s="159"/>
      <c r="J388" s="159"/>
      <c r="M388" s="30"/>
      <c r="N388" s="160"/>
      <c r="X388" s="54"/>
      <c r="AT388" s="15" t="s">
        <v>226</v>
      </c>
      <c r="AU388" s="15" t="s">
        <v>93</v>
      </c>
    </row>
    <row r="389" spans="2:65" s="12" customFormat="1" ht="11.25">
      <c r="B389" s="161"/>
      <c r="D389" s="157" t="s">
        <v>303</v>
      </c>
      <c r="E389" s="162" t="s">
        <v>1</v>
      </c>
      <c r="F389" s="163" t="s">
        <v>279</v>
      </c>
      <c r="H389" s="164">
        <v>13</v>
      </c>
      <c r="I389" s="165"/>
      <c r="J389" s="165"/>
      <c r="M389" s="161"/>
      <c r="N389" s="166"/>
      <c r="X389" s="167"/>
      <c r="AT389" s="162" t="s">
        <v>303</v>
      </c>
      <c r="AU389" s="162" t="s">
        <v>93</v>
      </c>
      <c r="AV389" s="12" t="s">
        <v>93</v>
      </c>
      <c r="AW389" s="12" t="s">
        <v>5</v>
      </c>
      <c r="AX389" s="12" t="s">
        <v>87</v>
      </c>
      <c r="AY389" s="162" t="s">
        <v>219</v>
      </c>
    </row>
    <row r="390" spans="2:65" s="1" customFormat="1" ht="16.5" customHeight="1">
      <c r="B390" s="30"/>
      <c r="C390" s="178" t="s">
        <v>753</v>
      </c>
      <c r="D390" s="178" t="s">
        <v>460</v>
      </c>
      <c r="E390" s="179" t="s">
        <v>1115</v>
      </c>
      <c r="F390" s="180" t="s">
        <v>1116</v>
      </c>
      <c r="G390" s="181" t="s">
        <v>467</v>
      </c>
      <c r="H390" s="182">
        <v>1</v>
      </c>
      <c r="I390" s="183"/>
      <c r="J390" s="184"/>
      <c r="K390" s="185">
        <f>ROUND(P390*H390,2)</f>
        <v>0</v>
      </c>
      <c r="L390" s="184"/>
      <c r="M390" s="186"/>
      <c r="N390" s="187" t="s">
        <v>1</v>
      </c>
      <c r="O390" s="151" t="s">
        <v>43</v>
      </c>
      <c r="P390" s="152">
        <f>I390+J390</f>
        <v>0</v>
      </c>
      <c r="Q390" s="152">
        <f>ROUND(I390*H390,2)</f>
        <v>0</v>
      </c>
      <c r="R390" s="152">
        <f>ROUND(J390*H390,2)</f>
        <v>0</v>
      </c>
      <c r="T390" s="153">
        <f>S390*H390</f>
        <v>0</v>
      </c>
      <c r="U390" s="153">
        <v>1.054</v>
      </c>
      <c r="V390" s="153">
        <f>U390*H390</f>
        <v>1.054</v>
      </c>
      <c r="W390" s="153">
        <v>0</v>
      </c>
      <c r="X390" s="154">
        <f>W390*H390</f>
        <v>0</v>
      </c>
      <c r="AR390" s="155" t="s">
        <v>254</v>
      </c>
      <c r="AT390" s="155" t="s">
        <v>460</v>
      </c>
      <c r="AU390" s="155" t="s">
        <v>93</v>
      </c>
      <c r="AY390" s="15" t="s">
        <v>219</v>
      </c>
      <c r="BE390" s="156">
        <f>IF(O390="základní",K390,0)</f>
        <v>0</v>
      </c>
      <c r="BF390" s="156">
        <f>IF(O390="snížená",K390,0)</f>
        <v>0</v>
      </c>
      <c r="BG390" s="156">
        <f>IF(O390="zákl. přenesená",K390,0)</f>
        <v>0</v>
      </c>
      <c r="BH390" s="156">
        <f>IF(O390="sníž. přenesená",K390,0)</f>
        <v>0</v>
      </c>
      <c r="BI390" s="156">
        <f>IF(O390="nulová",K390,0)</f>
        <v>0</v>
      </c>
      <c r="BJ390" s="15" t="s">
        <v>87</v>
      </c>
      <c r="BK390" s="156">
        <f>ROUND(P390*H390,2)</f>
        <v>0</v>
      </c>
      <c r="BL390" s="15" t="s">
        <v>158</v>
      </c>
      <c r="BM390" s="155" t="s">
        <v>1117</v>
      </c>
    </row>
    <row r="391" spans="2:65" s="1" customFormat="1" ht="11.25">
      <c r="B391" s="30"/>
      <c r="D391" s="157" t="s">
        <v>226</v>
      </c>
      <c r="F391" s="158" t="s">
        <v>1116</v>
      </c>
      <c r="I391" s="159"/>
      <c r="J391" s="159"/>
      <c r="M391" s="30"/>
      <c r="N391" s="160"/>
      <c r="X391" s="54"/>
      <c r="AT391" s="15" t="s">
        <v>226</v>
      </c>
      <c r="AU391" s="15" t="s">
        <v>93</v>
      </c>
    </row>
    <row r="392" spans="2:65" s="12" customFormat="1" ht="11.25">
      <c r="B392" s="161"/>
      <c r="D392" s="157" t="s">
        <v>303</v>
      </c>
      <c r="E392" s="162" t="s">
        <v>1</v>
      </c>
      <c r="F392" s="163" t="s">
        <v>87</v>
      </c>
      <c r="H392" s="164">
        <v>1</v>
      </c>
      <c r="I392" s="165"/>
      <c r="J392" s="165"/>
      <c r="M392" s="161"/>
      <c r="N392" s="166"/>
      <c r="X392" s="167"/>
      <c r="AT392" s="162" t="s">
        <v>303</v>
      </c>
      <c r="AU392" s="162" t="s">
        <v>93</v>
      </c>
      <c r="AV392" s="12" t="s">
        <v>93</v>
      </c>
      <c r="AW392" s="12" t="s">
        <v>5</v>
      </c>
      <c r="AX392" s="12" t="s">
        <v>87</v>
      </c>
      <c r="AY392" s="162" t="s">
        <v>219</v>
      </c>
    </row>
    <row r="393" spans="2:65" s="1" customFormat="1" ht="16.5" customHeight="1">
      <c r="B393" s="30"/>
      <c r="C393" s="178" t="s">
        <v>759</v>
      </c>
      <c r="D393" s="178" t="s">
        <v>460</v>
      </c>
      <c r="E393" s="179" t="s">
        <v>815</v>
      </c>
      <c r="F393" s="180" t="s">
        <v>816</v>
      </c>
      <c r="G393" s="181" t="s">
        <v>467</v>
      </c>
      <c r="H393" s="182">
        <v>13</v>
      </c>
      <c r="I393" s="183"/>
      <c r="J393" s="184"/>
      <c r="K393" s="185">
        <f>ROUND(P393*H393,2)</f>
        <v>0</v>
      </c>
      <c r="L393" s="184"/>
      <c r="M393" s="186"/>
      <c r="N393" s="187" t="s">
        <v>1</v>
      </c>
      <c r="O393" s="151" t="s">
        <v>43</v>
      </c>
      <c r="P393" s="152">
        <f>I393+J393</f>
        <v>0</v>
      </c>
      <c r="Q393" s="152">
        <f>ROUND(I393*H393,2)</f>
        <v>0</v>
      </c>
      <c r="R393" s="152">
        <f>ROUND(J393*H393,2)</f>
        <v>0</v>
      </c>
      <c r="T393" s="153">
        <f>S393*H393</f>
        <v>0</v>
      </c>
      <c r="U393" s="153">
        <v>0.26200000000000001</v>
      </c>
      <c r="V393" s="153">
        <f>U393*H393</f>
        <v>3.4060000000000001</v>
      </c>
      <c r="W393" s="153">
        <v>0</v>
      </c>
      <c r="X393" s="154">
        <f>W393*H393</f>
        <v>0</v>
      </c>
      <c r="AR393" s="155" t="s">
        <v>254</v>
      </c>
      <c r="AT393" s="155" t="s">
        <v>460</v>
      </c>
      <c r="AU393" s="155" t="s">
        <v>93</v>
      </c>
      <c r="AY393" s="15" t="s">
        <v>219</v>
      </c>
      <c r="BE393" s="156">
        <f>IF(O393="základní",K393,0)</f>
        <v>0</v>
      </c>
      <c r="BF393" s="156">
        <f>IF(O393="snížená",K393,0)</f>
        <v>0</v>
      </c>
      <c r="BG393" s="156">
        <f>IF(O393="zákl. přenesená",K393,0)</f>
        <v>0</v>
      </c>
      <c r="BH393" s="156">
        <f>IF(O393="sníž. přenesená",K393,0)</f>
        <v>0</v>
      </c>
      <c r="BI393" s="156">
        <f>IF(O393="nulová",K393,0)</f>
        <v>0</v>
      </c>
      <c r="BJ393" s="15" t="s">
        <v>87</v>
      </c>
      <c r="BK393" s="156">
        <f>ROUND(P393*H393,2)</f>
        <v>0</v>
      </c>
      <c r="BL393" s="15" t="s">
        <v>158</v>
      </c>
      <c r="BM393" s="155" t="s">
        <v>1118</v>
      </c>
    </row>
    <row r="394" spans="2:65" s="1" customFormat="1" ht="11.25">
      <c r="B394" s="30"/>
      <c r="D394" s="157" t="s">
        <v>226</v>
      </c>
      <c r="F394" s="158" t="s">
        <v>816</v>
      </c>
      <c r="I394" s="159"/>
      <c r="J394" s="159"/>
      <c r="M394" s="30"/>
      <c r="N394" s="160"/>
      <c r="X394" s="54"/>
      <c r="AT394" s="15" t="s">
        <v>226</v>
      </c>
      <c r="AU394" s="15" t="s">
        <v>93</v>
      </c>
    </row>
    <row r="395" spans="2:65" s="12" customFormat="1" ht="11.25">
      <c r="B395" s="161"/>
      <c r="D395" s="157" t="s">
        <v>303</v>
      </c>
      <c r="E395" s="162" t="s">
        <v>1</v>
      </c>
      <c r="F395" s="163" t="s">
        <v>279</v>
      </c>
      <c r="H395" s="164">
        <v>13</v>
      </c>
      <c r="I395" s="165"/>
      <c r="J395" s="165"/>
      <c r="M395" s="161"/>
      <c r="N395" s="166"/>
      <c r="X395" s="167"/>
      <c r="AT395" s="162" t="s">
        <v>303</v>
      </c>
      <c r="AU395" s="162" t="s">
        <v>93</v>
      </c>
      <c r="AV395" s="12" t="s">
        <v>93</v>
      </c>
      <c r="AW395" s="12" t="s">
        <v>5</v>
      </c>
      <c r="AX395" s="12" t="s">
        <v>87</v>
      </c>
      <c r="AY395" s="162" t="s">
        <v>219</v>
      </c>
    </row>
    <row r="396" spans="2:65" s="1" customFormat="1" ht="24.2" customHeight="1">
      <c r="B396" s="30"/>
      <c r="C396" s="142" t="s">
        <v>764</v>
      </c>
      <c r="D396" s="142" t="s">
        <v>220</v>
      </c>
      <c r="E396" s="143" t="s">
        <v>831</v>
      </c>
      <c r="F396" s="144" t="s">
        <v>832</v>
      </c>
      <c r="G396" s="145" t="s">
        <v>467</v>
      </c>
      <c r="H396" s="146">
        <v>14</v>
      </c>
      <c r="I396" s="147"/>
      <c r="J396" s="147"/>
      <c r="K396" s="148">
        <f>ROUND(P396*H396,2)</f>
        <v>0</v>
      </c>
      <c r="L396" s="149"/>
      <c r="M396" s="30"/>
      <c r="N396" s="150" t="s">
        <v>1</v>
      </c>
      <c r="O396" s="151" t="s">
        <v>43</v>
      </c>
      <c r="P396" s="152">
        <f>I396+J396</f>
        <v>0</v>
      </c>
      <c r="Q396" s="152">
        <f>ROUND(I396*H396,2)</f>
        <v>0</v>
      </c>
      <c r="R396" s="152">
        <f>ROUND(J396*H396,2)</f>
        <v>0</v>
      </c>
      <c r="T396" s="153">
        <f>S396*H396</f>
        <v>0</v>
      </c>
      <c r="U396" s="153">
        <v>1.248E-2</v>
      </c>
      <c r="V396" s="153">
        <f>U396*H396</f>
        <v>0.17471999999999999</v>
      </c>
      <c r="W396" s="153">
        <v>0</v>
      </c>
      <c r="X396" s="154">
        <f>W396*H396</f>
        <v>0</v>
      </c>
      <c r="AR396" s="155" t="s">
        <v>158</v>
      </c>
      <c r="AT396" s="155" t="s">
        <v>220</v>
      </c>
      <c r="AU396" s="155" t="s">
        <v>93</v>
      </c>
      <c r="AY396" s="15" t="s">
        <v>219</v>
      </c>
      <c r="BE396" s="156">
        <f>IF(O396="základní",K396,0)</f>
        <v>0</v>
      </c>
      <c r="BF396" s="156">
        <f>IF(O396="snížená",K396,0)</f>
        <v>0</v>
      </c>
      <c r="BG396" s="156">
        <f>IF(O396="zákl. přenesená",K396,0)</f>
        <v>0</v>
      </c>
      <c r="BH396" s="156">
        <f>IF(O396="sníž. přenesená",K396,0)</f>
        <v>0</v>
      </c>
      <c r="BI396" s="156">
        <f>IF(O396="nulová",K396,0)</f>
        <v>0</v>
      </c>
      <c r="BJ396" s="15" t="s">
        <v>87</v>
      </c>
      <c r="BK396" s="156">
        <f>ROUND(P396*H396,2)</f>
        <v>0</v>
      </c>
      <c r="BL396" s="15" t="s">
        <v>158</v>
      </c>
      <c r="BM396" s="155" t="s">
        <v>1119</v>
      </c>
    </row>
    <row r="397" spans="2:65" s="1" customFormat="1" ht="11.25">
      <c r="B397" s="30"/>
      <c r="D397" s="157" t="s">
        <v>226</v>
      </c>
      <c r="F397" s="158" t="s">
        <v>832</v>
      </c>
      <c r="I397" s="159"/>
      <c r="J397" s="159"/>
      <c r="M397" s="30"/>
      <c r="N397" s="160"/>
      <c r="X397" s="54"/>
      <c r="AT397" s="15" t="s">
        <v>226</v>
      </c>
      <c r="AU397" s="15" t="s">
        <v>93</v>
      </c>
    </row>
    <row r="398" spans="2:65" s="12" customFormat="1" ht="11.25">
      <c r="B398" s="161"/>
      <c r="D398" s="157" t="s">
        <v>303</v>
      </c>
      <c r="E398" s="162" t="s">
        <v>1</v>
      </c>
      <c r="F398" s="163" t="s">
        <v>284</v>
      </c>
      <c r="H398" s="164">
        <v>14</v>
      </c>
      <c r="I398" s="165"/>
      <c r="J398" s="165"/>
      <c r="M398" s="161"/>
      <c r="N398" s="166"/>
      <c r="X398" s="167"/>
      <c r="AT398" s="162" t="s">
        <v>303</v>
      </c>
      <c r="AU398" s="162" t="s">
        <v>93</v>
      </c>
      <c r="AV398" s="12" t="s">
        <v>93</v>
      </c>
      <c r="AW398" s="12" t="s">
        <v>5</v>
      </c>
      <c r="AX398" s="12" t="s">
        <v>87</v>
      </c>
      <c r="AY398" s="162" t="s">
        <v>219</v>
      </c>
    </row>
    <row r="399" spans="2:65" s="1" customFormat="1" ht="24.2" customHeight="1">
      <c r="B399" s="30"/>
      <c r="C399" s="178" t="s">
        <v>769</v>
      </c>
      <c r="D399" s="178" t="s">
        <v>460</v>
      </c>
      <c r="E399" s="179" t="s">
        <v>835</v>
      </c>
      <c r="F399" s="180" t="s">
        <v>836</v>
      </c>
      <c r="G399" s="181" t="s">
        <v>467</v>
      </c>
      <c r="H399" s="182">
        <v>14</v>
      </c>
      <c r="I399" s="183"/>
      <c r="J399" s="184"/>
      <c r="K399" s="185">
        <f>ROUND(P399*H399,2)</f>
        <v>0</v>
      </c>
      <c r="L399" s="184"/>
      <c r="M399" s="186"/>
      <c r="N399" s="187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0.56999999999999995</v>
      </c>
      <c r="V399" s="153">
        <f>U399*H399</f>
        <v>7.9799999999999995</v>
      </c>
      <c r="W399" s="153">
        <v>0</v>
      </c>
      <c r="X399" s="154">
        <f>W399*H399</f>
        <v>0</v>
      </c>
      <c r="AR399" s="155" t="s">
        <v>254</v>
      </c>
      <c r="AT399" s="155" t="s">
        <v>460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1120</v>
      </c>
    </row>
    <row r="400" spans="2:65" s="1" customFormat="1" ht="19.5">
      <c r="B400" s="30"/>
      <c r="D400" s="157" t="s">
        <v>226</v>
      </c>
      <c r="F400" s="158" t="s">
        <v>836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2" customFormat="1" ht="11.25">
      <c r="B401" s="161"/>
      <c r="D401" s="157" t="s">
        <v>303</v>
      </c>
      <c r="E401" s="162" t="s">
        <v>1</v>
      </c>
      <c r="F401" s="163" t="s">
        <v>284</v>
      </c>
      <c r="H401" s="164">
        <v>14</v>
      </c>
      <c r="I401" s="165"/>
      <c r="J401" s="165"/>
      <c r="M401" s="161"/>
      <c r="N401" s="166"/>
      <c r="X401" s="167"/>
      <c r="AT401" s="162" t="s">
        <v>303</v>
      </c>
      <c r="AU401" s="162" t="s">
        <v>93</v>
      </c>
      <c r="AV401" s="12" t="s">
        <v>93</v>
      </c>
      <c r="AW401" s="12" t="s">
        <v>5</v>
      </c>
      <c r="AX401" s="12" t="s">
        <v>87</v>
      </c>
      <c r="AY401" s="162" t="s">
        <v>219</v>
      </c>
    </row>
    <row r="402" spans="2:65" s="1" customFormat="1" ht="24.2" customHeight="1">
      <c r="B402" s="30"/>
      <c r="C402" s="142" t="s">
        <v>773</v>
      </c>
      <c r="D402" s="142" t="s">
        <v>220</v>
      </c>
      <c r="E402" s="143" t="s">
        <v>839</v>
      </c>
      <c r="F402" s="144" t="s">
        <v>840</v>
      </c>
      <c r="G402" s="145" t="s">
        <v>467</v>
      </c>
      <c r="H402" s="146">
        <v>14</v>
      </c>
      <c r="I402" s="147"/>
      <c r="J402" s="147"/>
      <c r="K402" s="148">
        <f>ROUND(P402*H402,2)</f>
        <v>0</v>
      </c>
      <c r="L402" s="149"/>
      <c r="M402" s="30"/>
      <c r="N402" s="150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2.8539999999999999E-2</v>
      </c>
      <c r="V402" s="153">
        <f>U402*H402</f>
        <v>0.39955999999999997</v>
      </c>
      <c r="W402" s="153">
        <v>0</v>
      </c>
      <c r="X402" s="154">
        <f>W402*H402</f>
        <v>0</v>
      </c>
      <c r="AR402" s="155" t="s">
        <v>158</v>
      </c>
      <c r="AT402" s="155" t="s">
        <v>220</v>
      </c>
      <c r="AU402" s="155" t="s">
        <v>93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1121</v>
      </c>
    </row>
    <row r="403" spans="2:65" s="1" customFormat="1" ht="19.5">
      <c r="B403" s="30"/>
      <c r="D403" s="157" t="s">
        <v>226</v>
      </c>
      <c r="F403" s="158" t="s">
        <v>840</v>
      </c>
      <c r="I403" s="159"/>
      <c r="J403" s="159"/>
      <c r="M403" s="30"/>
      <c r="N403" s="160"/>
      <c r="X403" s="54"/>
      <c r="AT403" s="15" t="s">
        <v>226</v>
      </c>
      <c r="AU403" s="15" t="s">
        <v>93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284</v>
      </c>
      <c r="H404" s="164">
        <v>14</v>
      </c>
      <c r="I404" s="165"/>
      <c r="J404" s="165"/>
      <c r="M404" s="161"/>
      <c r="N404" s="166"/>
      <c r="X404" s="167"/>
      <c r="AT404" s="162" t="s">
        <v>303</v>
      </c>
      <c r="AU404" s="162" t="s">
        <v>93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16.5" customHeight="1">
      <c r="B405" s="30"/>
      <c r="C405" s="178" t="s">
        <v>777</v>
      </c>
      <c r="D405" s="178" t="s">
        <v>460</v>
      </c>
      <c r="E405" s="179" t="s">
        <v>843</v>
      </c>
      <c r="F405" s="180" t="s">
        <v>1122</v>
      </c>
      <c r="G405" s="181" t="s">
        <v>467</v>
      </c>
      <c r="H405" s="182">
        <v>14</v>
      </c>
      <c r="I405" s="183"/>
      <c r="J405" s="184"/>
      <c r="K405" s="185">
        <f>ROUND(P405*H405,2)</f>
        <v>0</v>
      </c>
      <c r="L405" s="184"/>
      <c r="M405" s="186"/>
      <c r="N405" s="187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1.8169999999999999</v>
      </c>
      <c r="V405" s="153">
        <f>U405*H405</f>
        <v>25.437999999999999</v>
      </c>
      <c r="W405" s="153">
        <v>0</v>
      </c>
      <c r="X405" s="154">
        <f>W405*H405</f>
        <v>0</v>
      </c>
      <c r="AR405" s="155" t="s">
        <v>254</v>
      </c>
      <c r="AT405" s="155" t="s">
        <v>460</v>
      </c>
      <c r="AU405" s="155" t="s">
        <v>93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1123</v>
      </c>
    </row>
    <row r="406" spans="2:65" s="1" customFormat="1" ht="11.25">
      <c r="B406" s="30"/>
      <c r="D406" s="157" t="s">
        <v>226</v>
      </c>
      <c r="F406" s="158" t="s">
        <v>846</v>
      </c>
      <c r="I406" s="159"/>
      <c r="J406" s="159"/>
      <c r="M406" s="30"/>
      <c r="N406" s="160"/>
      <c r="X406" s="54"/>
      <c r="AT406" s="15" t="s">
        <v>226</v>
      </c>
      <c r="AU406" s="15" t="s">
        <v>93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284</v>
      </c>
      <c r="H407" s="164">
        <v>14</v>
      </c>
      <c r="I407" s="165"/>
      <c r="J407" s="165"/>
      <c r="M407" s="161"/>
      <c r="N407" s="166"/>
      <c r="X407" s="167"/>
      <c r="AT407" s="162" t="s">
        <v>303</v>
      </c>
      <c r="AU407" s="162" t="s">
        <v>93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24.2" customHeight="1">
      <c r="B408" s="30"/>
      <c r="C408" s="142" t="s">
        <v>781</v>
      </c>
      <c r="D408" s="142" t="s">
        <v>220</v>
      </c>
      <c r="E408" s="143" t="s">
        <v>852</v>
      </c>
      <c r="F408" s="144" t="s">
        <v>853</v>
      </c>
      <c r="G408" s="145" t="s">
        <v>467</v>
      </c>
      <c r="H408" s="146">
        <v>14</v>
      </c>
      <c r="I408" s="147"/>
      <c r="J408" s="147"/>
      <c r="K408" s="148">
        <f>ROUND(P408*H408,2)</f>
        <v>0</v>
      </c>
      <c r="L408" s="149"/>
      <c r="M408" s="30"/>
      <c r="N408" s="150" t="s">
        <v>1</v>
      </c>
      <c r="O408" s="151" t="s">
        <v>43</v>
      </c>
      <c r="P408" s="152">
        <f>I408+J408</f>
        <v>0</v>
      </c>
      <c r="Q408" s="152">
        <f>ROUND(I408*H408,2)</f>
        <v>0</v>
      </c>
      <c r="R408" s="152">
        <f>ROUND(J408*H408,2)</f>
        <v>0</v>
      </c>
      <c r="T408" s="153">
        <f>S408*H408</f>
        <v>0</v>
      </c>
      <c r="U408" s="153">
        <v>0.09</v>
      </c>
      <c r="V408" s="153">
        <f>U408*H408</f>
        <v>1.26</v>
      </c>
      <c r="W408" s="153">
        <v>0</v>
      </c>
      <c r="X408" s="154">
        <f>W408*H408</f>
        <v>0</v>
      </c>
      <c r="AR408" s="155" t="s">
        <v>158</v>
      </c>
      <c r="AT408" s="155" t="s">
        <v>220</v>
      </c>
      <c r="AU408" s="155" t="s">
        <v>93</v>
      </c>
      <c r="AY408" s="15" t="s">
        <v>219</v>
      </c>
      <c r="BE408" s="156">
        <f>IF(O408="základní",K408,0)</f>
        <v>0</v>
      </c>
      <c r="BF408" s="156">
        <f>IF(O408="snížená",K408,0)</f>
        <v>0</v>
      </c>
      <c r="BG408" s="156">
        <f>IF(O408="zákl. přenesená",K408,0)</f>
        <v>0</v>
      </c>
      <c r="BH408" s="156">
        <f>IF(O408="sníž. přenesená",K408,0)</f>
        <v>0</v>
      </c>
      <c r="BI408" s="156">
        <f>IF(O408="nulová",K408,0)</f>
        <v>0</v>
      </c>
      <c r="BJ408" s="15" t="s">
        <v>87</v>
      </c>
      <c r="BK408" s="156">
        <f>ROUND(P408*H408,2)</f>
        <v>0</v>
      </c>
      <c r="BL408" s="15" t="s">
        <v>158</v>
      </c>
      <c r="BM408" s="155" t="s">
        <v>1124</v>
      </c>
    </row>
    <row r="409" spans="2:65" s="1" customFormat="1" ht="19.5">
      <c r="B409" s="30"/>
      <c r="D409" s="157" t="s">
        <v>226</v>
      </c>
      <c r="F409" s="158" t="s">
        <v>855</v>
      </c>
      <c r="I409" s="159"/>
      <c r="J409" s="159"/>
      <c r="M409" s="30"/>
      <c r="N409" s="160"/>
      <c r="X409" s="54"/>
      <c r="AT409" s="15" t="s">
        <v>226</v>
      </c>
      <c r="AU409" s="15" t="s">
        <v>93</v>
      </c>
    </row>
    <row r="410" spans="2:65" s="12" customFormat="1" ht="11.25">
      <c r="B410" s="161"/>
      <c r="D410" s="157" t="s">
        <v>303</v>
      </c>
      <c r="E410" s="162" t="s">
        <v>1</v>
      </c>
      <c r="F410" s="163" t="s">
        <v>284</v>
      </c>
      <c r="H410" s="164">
        <v>14</v>
      </c>
      <c r="I410" s="165"/>
      <c r="J410" s="165"/>
      <c r="M410" s="161"/>
      <c r="N410" s="166"/>
      <c r="X410" s="167"/>
      <c r="AT410" s="162" t="s">
        <v>303</v>
      </c>
      <c r="AU410" s="162" t="s">
        <v>93</v>
      </c>
      <c r="AV410" s="12" t="s">
        <v>93</v>
      </c>
      <c r="AW410" s="12" t="s">
        <v>5</v>
      </c>
      <c r="AX410" s="12" t="s">
        <v>87</v>
      </c>
      <c r="AY410" s="162" t="s">
        <v>219</v>
      </c>
    </row>
    <row r="411" spans="2:65" s="1" customFormat="1" ht="24.2" customHeight="1">
      <c r="B411" s="30"/>
      <c r="C411" s="178" t="s">
        <v>785</v>
      </c>
      <c r="D411" s="178" t="s">
        <v>460</v>
      </c>
      <c r="E411" s="179" t="s">
        <v>858</v>
      </c>
      <c r="F411" s="180" t="s">
        <v>859</v>
      </c>
      <c r="G411" s="181" t="s">
        <v>467</v>
      </c>
      <c r="H411" s="182">
        <v>14</v>
      </c>
      <c r="I411" s="183"/>
      <c r="J411" s="184"/>
      <c r="K411" s="185">
        <f>ROUND(P411*H411,2)</f>
        <v>0</v>
      </c>
      <c r="L411" s="184"/>
      <c r="M411" s="186"/>
      <c r="N411" s="187" t="s">
        <v>1</v>
      </c>
      <c r="O411" s="151" t="s">
        <v>43</v>
      </c>
      <c r="P411" s="152">
        <f>I411+J411</f>
        <v>0</v>
      </c>
      <c r="Q411" s="152">
        <f>ROUND(I411*H411,2)</f>
        <v>0</v>
      </c>
      <c r="R411" s="152">
        <f>ROUND(J411*H411,2)</f>
        <v>0</v>
      </c>
      <c r="T411" s="153">
        <f>S411*H411</f>
        <v>0</v>
      </c>
      <c r="U411" s="153">
        <v>5.4600000000000003E-2</v>
      </c>
      <c r="V411" s="153">
        <f>U411*H411</f>
        <v>0.76440000000000008</v>
      </c>
      <c r="W411" s="153">
        <v>0</v>
      </c>
      <c r="X411" s="154">
        <f>W411*H411</f>
        <v>0</v>
      </c>
      <c r="AR411" s="155" t="s">
        <v>254</v>
      </c>
      <c r="AT411" s="155" t="s">
        <v>460</v>
      </c>
      <c r="AU411" s="155" t="s">
        <v>93</v>
      </c>
      <c r="AY411" s="15" t="s">
        <v>219</v>
      </c>
      <c r="BE411" s="156">
        <f>IF(O411="základní",K411,0)</f>
        <v>0</v>
      </c>
      <c r="BF411" s="156">
        <f>IF(O411="snížená",K411,0)</f>
        <v>0</v>
      </c>
      <c r="BG411" s="156">
        <f>IF(O411="zákl. přenesená",K411,0)</f>
        <v>0</v>
      </c>
      <c r="BH411" s="156">
        <f>IF(O411="sníž. přenesená",K411,0)</f>
        <v>0</v>
      </c>
      <c r="BI411" s="156">
        <f>IF(O411="nulová",K411,0)</f>
        <v>0</v>
      </c>
      <c r="BJ411" s="15" t="s">
        <v>87</v>
      </c>
      <c r="BK411" s="156">
        <f>ROUND(P411*H411,2)</f>
        <v>0</v>
      </c>
      <c r="BL411" s="15" t="s">
        <v>158</v>
      </c>
      <c r="BM411" s="155" t="s">
        <v>1125</v>
      </c>
    </row>
    <row r="412" spans="2:65" s="1" customFormat="1" ht="19.5">
      <c r="B412" s="30"/>
      <c r="D412" s="157" t="s">
        <v>226</v>
      </c>
      <c r="F412" s="158" t="s">
        <v>859</v>
      </c>
      <c r="I412" s="159"/>
      <c r="J412" s="159"/>
      <c r="M412" s="30"/>
      <c r="N412" s="160"/>
      <c r="X412" s="54"/>
      <c r="AT412" s="15" t="s">
        <v>226</v>
      </c>
      <c r="AU412" s="15" t="s">
        <v>93</v>
      </c>
    </row>
    <row r="413" spans="2:65" s="12" customFormat="1" ht="11.25">
      <c r="B413" s="161"/>
      <c r="D413" s="157" t="s">
        <v>303</v>
      </c>
      <c r="E413" s="162" t="s">
        <v>1</v>
      </c>
      <c r="F413" s="163" t="s">
        <v>284</v>
      </c>
      <c r="H413" s="164">
        <v>14</v>
      </c>
      <c r="I413" s="165"/>
      <c r="J413" s="165"/>
      <c r="M413" s="161"/>
      <c r="N413" s="166"/>
      <c r="X413" s="167"/>
      <c r="AT413" s="162" t="s">
        <v>303</v>
      </c>
      <c r="AU413" s="162" t="s">
        <v>93</v>
      </c>
      <c r="AV413" s="12" t="s">
        <v>93</v>
      </c>
      <c r="AW413" s="12" t="s">
        <v>5</v>
      </c>
      <c r="AX413" s="12" t="s">
        <v>87</v>
      </c>
      <c r="AY413" s="162" t="s">
        <v>219</v>
      </c>
    </row>
    <row r="414" spans="2:65" s="1" customFormat="1" ht="24.2" customHeight="1">
      <c r="B414" s="30"/>
      <c r="C414" s="142" t="s">
        <v>790</v>
      </c>
      <c r="D414" s="142" t="s">
        <v>220</v>
      </c>
      <c r="E414" s="143" t="s">
        <v>862</v>
      </c>
      <c r="F414" s="144" t="s">
        <v>863</v>
      </c>
      <c r="G414" s="145" t="s">
        <v>467</v>
      </c>
      <c r="H414" s="146">
        <v>14</v>
      </c>
      <c r="I414" s="147"/>
      <c r="J414" s="147"/>
      <c r="K414" s="148">
        <f>ROUND(P414*H414,2)</f>
        <v>0</v>
      </c>
      <c r="L414" s="149"/>
      <c r="M414" s="30"/>
      <c r="N414" s="150" t="s">
        <v>1</v>
      </c>
      <c r="O414" s="151" t="s">
        <v>43</v>
      </c>
      <c r="P414" s="152">
        <f>I414+J414</f>
        <v>0</v>
      </c>
      <c r="Q414" s="152">
        <f>ROUND(I414*H414,2)</f>
        <v>0</v>
      </c>
      <c r="R414" s="152">
        <f>ROUND(J414*H414,2)</f>
        <v>0</v>
      </c>
      <c r="T414" s="153">
        <f>S414*H414</f>
        <v>0</v>
      </c>
      <c r="U414" s="153">
        <v>0.42080000000000001</v>
      </c>
      <c r="V414" s="153">
        <f>U414*H414</f>
        <v>5.8912000000000004</v>
      </c>
      <c r="W414" s="153">
        <v>0</v>
      </c>
      <c r="X414" s="154">
        <f>W414*H414</f>
        <v>0</v>
      </c>
      <c r="AR414" s="155" t="s">
        <v>158</v>
      </c>
      <c r="AT414" s="155" t="s">
        <v>220</v>
      </c>
      <c r="AU414" s="155" t="s">
        <v>93</v>
      </c>
      <c r="AY414" s="15" t="s">
        <v>219</v>
      </c>
      <c r="BE414" s="156">
        <f>IF(O414="základní",K414,0)</f>
        <v>0</v>
      </c>
      <c r="BF414" s="156">
        <f>IF(O414="snížená",K414,0)</f>
        <v>0</v>
      </c>
      <c r="BG414" s="156">
        <f>IF(O414="zákl. přenesená",K414,0)</f>
        <v>0</v>
      </c>
      <c r="BH414" s="156">
        <f>IF(O414="sníž. přenesená",K414,0)</f>
        <v>0</v>
      </c>
      <c r="BI414" s="156">
        <f>IF(O414="nulová",K414,0)</f>
        <v>0</v>
      </c>
      <c r="BJ414" s="15" t="s">
        <v>87</v>
      </c>
      <c r="BK414" s="156">
        <f>ROUND(P414*H414,2)</f>
        <v>0</v>
      </c>
      <c r="BL414" s="15" t="s">
        <v>158</v>
      </c>
      <c r="BM414" s="155" t="s">
        <v>1126</v>
      </c>
    </row>
    <row r="415" spans="2:65" s="1" customFormat="1" ht="19.5">
      <c r="B415" s="30"/>
      <c r="D415" s="157" t="s">
        <v>226</v>
      </c>
      <c r="F415" s="158" t="s">
        <v>865</v>
      </c>
      <c r="I415" s="159"/>
      <c r="J415" s="159"/>
      <c r="M415" s="30"/>
      <c r="N415" s="160"/>
      <c r="X415" s="54"/>
      <c r="AT415" s="15" t="s">
        <v>226</v>
      </c>
      <c r="AU415" s="15" t="s">
        <v>93</v>
      </c>
    </row>
    <row r="416" spans="2:65" s="12" customFormat="1" ht="11.25">
      <c r="B416" s="161"/>
      <c r="D416" s="157" t="s">
        <v>303</v>
      </c>
      <c r="E416" s="162" t="s">
        <v>1</v>
      </c>
      <c r="F416" s="163" t="s">
        <v>284</v>
      </c>
      <c r="H416" s="164">
        <v>14</v>
      </c>
      <c r="I416" s="165"/>
      <c r="J416" s="165"/>
      <c r="M416" s="161"/>
      <c r="N416" s="166"/>
      <c r="X416" s="167"/>
      <c r="AT416" s="162" t="s">
        <v>303</v>
      </c>
      <c r="AU416" s="162" t="s">
        <v>93</v>
      </c>
      <c r="AV416" s="12" t="s">
        <v>93</v>
      </c>
      <c r="AW416" s="12" t="s">
        <v>5</v>
      </c>
      <c r="AX416" s="12" t="s">
        <v>87</v>
      </c>
      <c r="AY416" s="162" t="s">
        <v>219</v>
      </c>
    </row>
    <row r="417" spans="2:65" s="1" customFormat="1" ht="21.75" customHeight="1">
      <c r="B417" s="30"/>
      <c r="C417" s="142" t="s">
        <v>794</v>
      </c>
      <c r="D417" s="142" t="s">
        <v>220</v>
      </c>
      <c r="E417" s="143" t="s">
        <v>872</v>
      </c>
      <c r="F417" s="144" t="s">
        <v>873</v>
      </c>
      <c r="G417" s="145" t="s">
        <v>370</v>
      </c>
      <c r="H417" s="146">
        <v>345</v>
      </c>
      <c r="I417" s="147"/>
      <c r="J417" s="147"/>
      <c r="K417" s="148">
        <f>ROUND(P417*H417,2)</f>
        <v>0</v>
      </c>
      <c r="L417" s="149"/>
      <c r="M417" s="30"/>
      <c r="N417" s="150" t="s">
        <v>1</v>
      </c>
      <c r="O417" s="151" t="s">
        <v>43</v>
      </c>
      <c r="P417" s="152">
        <f>I417+J417</f>
        <v>0</v>
      </c>
      <c r="Q417" s="152">
        <f>ROUND(I417*H417,2)</f>
        <v>0</v>
      </c>
      <c r="R417" s="152">
        <f>ROUND(J417*H417,2)</f>
        <v>0</v>
      </c>
      <c r="T417" s="153">
        <f>S417*H417</f>
        <v>0</v>
      </c>
      <c r="U417" s="153">
        <v>1.2999999999999999E-4</v>
      </c>
      <c r="V417" s="153">
        <f>U417*H417</f>
        <v>4.4849999999999994E-2</v>
      </c>
      <c r="W417" s="153">
        <v>0</v>
      </c>
      <c r="X417" s="154">
        <f>W417*H417</f>
        <v>0</v>
      </c>
      <c r="AR417" s="155" t="s">
        <v>158</v>
      </c>
      <c r="AT417" s="155" t="s">
        <v>220</v>
      </c>
      <c r="AU417" s="155" t="s">
        <v>93</v>
      </c>
      <c r="AY417" s="15" t="s">
        <v>219</v>
      </c>
      <c r="BE417" s="156">
        <f>IF(O417="základní",K417,0)</f>
        <v>0</v>
      </c>
      <c r="BF417" s="156">
        <f>IF(O417="snížená",K417,0)</f>
        <v>0</v>
      </c>
      <c r="BG417" s="156">
        <f>IF(O417="zákl. přenesená",K417,0)</f>
        <v>0</v>
      </c>
      <c r="BH417" s="156">
        <f>IF(O417="sníž. přenesená",K417,0)</f>
        <v>0</v>
      </c>
      <c r="BI417" s="156">
        <f>IF(O417="nulová",K417,0)</f>
        <v>0</v>
      </c>
      <c r="BJ417" s="15" t="s">
        <v>87</v>
      </c>
      <c r="BK417" s="156">
        <f>ROUND(P417*H417,2)</f>
        <v>0</v>
      </c>
      <c r="BL417" s="15" t="s">
        <v>158</v>
      </c>
      <c r="BM417" s="155" t="s">
        <v>1127</v>
      </c>
    </row>
    <row r="418" spans="2:65" s="1" customFormat="1" ht="11.25">
      <c r="B418" s="30"/>
      <c r="D418" s="157" t="s">
        <v>226</v>
      </c>
      <c r="F418" s="158" t="s">
        <v>875</v>
      </c>
      <c r="I418" s="159"/>
      <c r="J418" s="159"/>
      <c r="M418" s="30"/>
      <c r="N418" s="160"/>
      <c r="X418" s="54"/>
      <c r="AT418" s="15" t="s">
        <v>226</v>
      </c>
      <c r="AU418" s="15" t="s">
        <v>93</v>
      </c>
    </row>
    <row r="419" spans="2:65" s="12" customFormat="1" ht="11.25">
      <c r="B419" s="161"/>
      <c r="D419" s="157" t="s">
        <v>303</v>
      </c>
      <c r="E419" s="162" t="s">
        <v>1</v>
      </c>
      <c r="F419" s="163" t="s">
        <v>1072</v>
      </c>
      <c r="H419" s="164">
        <v>345</v>
      </c>
      <c r="I419" s="165"/>
      <c r="J419" s="165"/>
      <c r="M419" s="161"/>
      <c r="N419" s="166"/>
      <c r="X419" s="167"/>
      <c r="AT419" s="162" t="s">
        <v>303</v>
      </c>
      <c r="AU419" s="162" t="s">
        <v>93</v>
      </c>
      <c r="AV419" s="12" t="s">
        <v>93</v>
      </c>
      <c r="AW419" s="12" t="s">
        <v>5</v>
      </c>
      <c r="AX419" s="12" t="s">
        <v>87</v>
      </c>
      <c r="AY419" s="162" t="s">
        <v>219</v>
      </c>
    </row>
    <row r="420" spans="2:65" s="11" customFormat="1" ht="22.9" customHeight="1">
      <c r="B420" s="129"/>
      <c r="D420" s="130" t="s">
        <v>79</v>
      </c>
      <c r="E420" s="140" t="s">
        <v>260</v>
      </c>
      <c r="F420" s="140" t="s">
        <v>877</v>
      </c>
      <c r="I420" s="132"/>
      <c r="J420" s="132"/>
      <c r="K420" s="141">
        <f>BK420</f>
        <v>0</v>
      </c>
      <c r="M420" s="129"/>
      <c r="N420" s="134"/>
      <c r="Q420" s="135">
        <f>Q421+SUM(Q422:Q433)</f>
        <v>0</v>
      </c>
      <c r="R420" s="135">
        <f>R421+SUM(R422:R433)</f>
        <v>0</v>
      </c>
      <c r="T420" s="136">
        <f>T421+SUM(T422:T433)</f>
        <v>0</v>
      </c>
      <c r="V420" s="136">
        <f>V421+SUM(V422:V433)</f>
        <v>0.28289999999999998</v>
      </c>
      <c r="X420" s="137">
        <f>X421+SUM(X422:X433)</f>
        <v>13.08</v>
      </c>
      <c r="AR420" s="130" t="s">
        <v>87</v>
      </c>
      <c r="AT420" s="138" t="s">
        <v>79</v>
      </c>
      <c r="AU420" s="138" t="s">
        <v>87</v>
      </c>
      <c r="AY420" s="130" t="s">
        <v>219</v>
      </c>
      <c r="BK420" s="139">
        <f>BK421+SUM(BK422:BK433)</f>
        <v>0</v>
      </c>
    </row>
    <row r="421" spans="2:65" s="1" customFormat="1" ht="24.2" customHeight="1">
      <c r="B421" s="30"/>
      <c r="C421" s="142" t="s">
        <v>799</v>
      </c>
      <c r="D421" s="142" t="s">
        <v>220</v>
      </c>
      <c r="E421" s="143" t="s">
        <v>878</v>
      </c>
      <c r="F421" s="144" t="s">
        <v>879</v>
      </c>
      <c r="G421" s="145" t="s">
        <v>370</v>
      </c>
      <c r="H421" s="146">
        <v>690</v>
      </c>
      <c r="I421" s="147"/>
      <c r="J421" s="147"/>
      <c r="K421" s="148">
        <f>ROUND(P421*H421,2)</f>
        <v>0</v>
      </c>
      <c r="L421" s="149"/>
      <c r="M421" s="30"/>
      <c r="N421" s="150" t="s">
        <v>1</v>
      </c>
      <c r="O421" s="151" t="s">
        <v>43</v>
      </c>
      <c r="P421" s="152">
        <f>I421+J421</f>
        <v>0</v>
      </c>
      <c r="Q421" s="152">
        <f>ROUND(I421*H421,2)</f>
        <v>0</v>
      </c>
      <c r="R421" s="152">
        <f>ROUND(J421*H421,2)</f>
        <v>0</v>
      </c>
      <c r="T421" s="153">
        <f>S421*H421</f>
        <v>0</v>
      </c>
      <c r="U421" s="153">
        <v>4.0999999999999999E-4</v>
      </c>
      <c r="V421" s="153">
        <f>U421*H421</f>
        <v>0.28289999999999998</v>
      </c>
      <c r="W421" s="153">
        <v>0</v>
      </c>
      <c r="X421" s="154">
        <f>W421*H421</f>
        <v>0</v>
      </c>
      <c r="AR421" s="155" t="s">
        <v>158</v>
      </c>
      <c r="AT421" s="155" t="s">
        <v>220</v>
      </c>
      <c r="AU421" s="155" t="s">
        <v>93</v>
      </c>
      <c r="AY421" s="15" t="s">
        <v>219</v>
      </c>
      <c r="BE421" s="156">
        <f>IF(O421="základní",K421,0)</f>
        <v>0</v>
      </c>
      <c r="BF421" s="156">
        <f>IF(O421="snížená",K421,0)</f>
        <v>0</v>
      </c>
      <c r="BG421" s="156">
        <f>IF(O421="zákl. přenesená",K421,0)</f>
        <v>0</v>
      </c>
      <c r="BH421" s="156">
        <f>IF(O421="sníž. přenesená",K421,0)</f>
        <v>0</v>
      </c>
      <c r="BI421" s="156">
        <f>IF(O421="nulová",K421,0)</f>
        <v>0</v>
      </c>
      <c r="BJ421" s="15" t="s">
        <v>87</v>
      </c>
      <c r="BK421" s="156">
        <f>ROUND(P421*H421,2)</f>
        <v>0</v>
      </c>
      <c r="BL421" s="15" t="s">
        <v>158</v>
      </c>
      <c r="BM421" s="155" t="s">
        <v>1128</v>
      </c>
    </row>
    <row r="422" spans="2:65" s="1" customFormat="1" ht="19.5">
      <c r="B422" s="30"/>
      <c r="D422" s="157" t="s">
        <v>226</v>
      </c>
      <c r="F422" s="158" t="s">
        <v>881</v>
      </c>
      <c r="I422" s="159"/>
      <c r="J422" s="159"/>
      <c r="M422" s="30"/>
      <c r="N422" s="160"/>
      <c r="X422" s="54"/>
      <c r="AT422" s="15" t="s">
        <v>226</v>
      </c>
      <c r="AU422" s="15" t="s">
        <v>93</v>
      </c>
    </row>
    <row r="423" spans="2:65" s="12" customFormat="1" ht="11.25">
      <c r="B423" s="161"/>
      <c r="D423" s="157" t="s">
        <v>303</v>
      </c>
      <c r="E423" s="162" t="s">
        <v>1</v>
      </c>
      <c r="F423" s="163" t="s">
        <v>1129</v>
      </c>
      <c r="H423" s="164">
        <v>690</v>
      </c>
      <c r="I423" s="165"/>
      <c r="J423" s="165"/>
      <c r="M423" s="161"/>
      <c r="N423" s="166"/>
      <c r="X423" s="167"/>
      <c r="AT423" s="162" t="s">
        <v>303</v>
      </c>
      <c r="AU423" s="162" t="s">
        <v>93</v>
      </c>
      <c r="AV423" s="12" t="s">
        <v>93</v>
      </c>
      <c r="AW423" s="12" t="s">
        <v>5</v>
      </c>
      <c r="AX423" s="12" t="s">
        <v>87</v>
      </c>
      <c r="AY423" s="162" t="s">
        <v>219</v>
      </c>
    </row>
    <row r="424" spans="2:65" s="1" customFormat="1" ht="24.2" customHeight="1">
      <c r="B424" s="30"/>
      <c r="C424" s="142" t="s">
        <v>803</v>
      </c>
      <c r="D424" s="142" t="s">
        <v>220</v>
      </c>
      <c r="E424" s="143" t="s">
        <v>884</v>
      </c>
      <c r="F424" s="144" t="s">
        <v>885</v>
      </c>
      <c r="G424" s="145" t="s">
        <v>370</v>
      </c>
      <c r="H424" s="146">
        <v>690</v>
      </c>
      <c r="I424" s="147"/>
      <c r="J424" s="147"/>
      <c r="K424" s="148">
        <f>ROUND(P424*H424,2)</f>
        <v>0</v>
      </c>
      <c r="L424" s="149"/>
      <c r="M424" s="30"/>
      <c r="N424" s="150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0</v>
      </c>
      <c r="V424" s="153">
        <f>U424*H424</f>
        <v>0</v>
      </c>
      <c r="W424" s="153">
        <v>0</v>
      </c>
      <c r="X424" s="154">
        <f>W424*H424</f>
        <v>0</v>
      </c>
      <c r="AR424" s="155" t="s">
        <v>158</v>
      </c>
      <c r="AT424" s="155" t="s">
        <v>220</v>
      </c>
      <c r="AU424" s="155" t="s">
        <v>93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1130</v>
      </c>
    </row>
    <row r="425" spans="2:65" s="1" customFormat="1" ht="19.5">
      <c r="B425" s="30"/>
      <c r="D425" s="157" t="s">
        <v>226</v>
      </c>
      <c r="F425" s="158" t="s">
        <v>887</v>
      </c>
      <c r="I425" s="159"/>
      <c r="J425" s="159"/>
      <c r="M425" s="30"/>
      <c r="N425" s="160"/>
      <c r="X425" s="54"/>
      <c r="AT425" s="15" t="s">
        <v>226</v>
      </c>
      <c r="AU425" s="15" t="s">
        <v>93</v>
      </c>
    </row>
    <row r="426" spans="2:65" s="12" customFormat="1" ht="11.25">
      <c r="B426" s="161"/>
      <c r="D426" s="157" t="s">
        <v>303</v>
      </c>
      <c r="E426" s="162" t="s">
        <v>1</v>
      </c>
      <c r="F426" s="163" t="s">
        <v>1129</v>
      </c>
      <c r="H426" s="164">
        <v>690</v>
      </c>
      <c r="I426" s="165"/>
      <c r="J426" s="165"/>
      <c r="M426" s="161"/>
      <c r="N426" s="166"/>
      <c r="X426" s="167"/>
      <c r="AT426" s="162" t="s">
        <v>303</v>
      </c>
      <c r="AU426" s="162" t="s">
        <v>93</v>
      </c>
      <c r="AV426" s="12" t="s">
        <v>93</v>
      </c>
      <c r="AW426" s="12" t="s">
        <v>5</v>
      </c>
      <c r="AX426" s="12" t="s">
        <v>87</v>
      </c>
      <c r="AY426" s="162" t="s">
        <v>219</v>
      </c>
    </row>
    <row r="427" spans="2:65" s="1" customFormat="1" ht="16.5" customHeight="1">
      <c r="B427" s="30"/>
      <c r="C427" s="142" t="s">
        <v>807</v>
      </c>
      <c r="D427" s="142" t="s">
        <v>220</v>
      </c>
      <c r="E427" s="143" t="s">
        <v>889</v>
      </c>
      <c r="F427" s="144" t="s">
        <v>890</v>
      </c>
      <c r="G427" s="145" t="s">
        <v>370</v>
      </c>
      <c r="H427" s="146">
        <v>654</v>
      </c>
      <c r="I427" s="147"/>
      <c r="J427" s="147"/>
      <c r="K427" s="148">
        <f>ROUND(P427*H427,2)</f>
        <v>0</v>
      </c>
      <c r="L427" s="149"/>
      <c r="M427" s="30"/>
      <c r="N427" s="150" t="s">
        <v>1</v>
      </c>
      <c r="O427" s="151" t="s">
        <v>43</v>
      </c>
      <c r="P427" s="152">
        <f>I427+J427</f>
        <v>0</v>
      </c>
      <c r="Q427" s="152">
        <f>ROUND(I427*H427,2)</f>
        <v>0</v>
      </c>
      <c r="R427" s="152">
        <f>ROUND(J427*H427,2)</f>
        <v>0</v>
      </c>
      <c r="T427" s="153">
        <f>S427*H427</f>
        <v>0</v>
      </c>
      <c r="U427" s="153">
        <v>0</v>
      </c>
      <c r="V427" s="153">
        <f>U427*H427</f>
        <v>0</v>
      </c>
      <c r="W427" s="153">
        <v>0</v>
      </c>
      <c r="X427" s="154">
        <f>W427*H427</f>
        <v>0</v>
      </c>
      <c r="AR427" s="155" t="s">
        <v>158</v>
      </c>
      <c r="AT427" s="155" t="s">
        <v>220</v>
      </c>
      <c r="AU427" s="155" t="s">
        <v>93</v>
      </c>
      <c r="AY427" s="15" t="s">
        <v>219</v>
      </c>
      <c r="BE427" s="156">
        <f>IF(O427="základní",K427,0)</f>
        <v>0</v>
      </c>
      <c r="BF427" s="156">
        <f>IF(O427="snížená",K427,0)</f>
        <v>0</v>
      </c>
      <c r="BG427" s="156">
        <f>IF(O427="zákl. přenesená",K427,0)</f>
        <v>0</v>
      </c>
      <c r="BH427" s="156">
        <f>IF(O427="sníž. přenesená",K427,0)</f>
        <v>0</v>
      </c>
      <c r="BI427" s="156">
        <f>IF(O427="nulová",K427,0)</f>
        <v>0</v>
      </c>
      <c r="BJ427" s="15" t="s">
        <v>87</v>
      </c>
      <c r="BK427" s="156">
        <f>ROUND(P427*H427,2)</f>
        <v>0</v>
      </c>
      <c r="BL427" s="15" t="s">
        <v>158</v>
      </c>
      <c r="BM427" s="155" t="s">
        <v>1131</v>
      </c>
    </row>
    <row r="428" spans="2:65" s="1" customFormat="1" ht="19.5">
      <c r="B428" s="30"/>
      <c r="D428" s="157" t="s">
        <v>226</v>
      </c>
      <c r="F428" s="158" t="s">
        <v>892</v>
      </c>
      <c r="I428" s="159"/>
      <c r="J428" s="159"/>
      <c r="M428" s="30"/>
      <c r="N428" s="160"/>
      <c r="X428" s="54"/>
      <c r="AT428" s="15" t="s">
        <v>226</v>
      </c>
      <c r="AU428" s="15" t="s">
        <v>93</v>
      </c>
    </row>
    <row r="429" spans="2:65" s="12" customFormat="1" ht="11.25">
      <c r="B429" s="161"/>
      <c r="D429" s="157" t="s">
        <v>303</v>
      </c>
      <c r="E429" s="162" t="s">
        <v>1</v>
      </c>
      <c r="F429" s="163" t="s">
        <v>1087</v>
      </c>
      <c r="H429" s="164">
        <v>654</v>
      </c>
      <c r="I429" s="165"/>
      <c r="J429" s="165"/>
      <c r="M429" s="161"/>
      <c r="N429" s="166"/>
      <c r="X429" s="167"/>
      <c r="AT429" s="162" t="s">
        <v>303</v>
      </c>
      <c r="AU429" s="162" t="s">
        <v>93</v>
      </c>
      <c r="AV429" s="12" t="s">
        <v>93</v>
      </c>
      <c r="AW429" s="12" t="s">
        <v>5</v>
      </c>
      <c r="AX429" s="12" t="s">
        <v>87</v>
      </c>
      <c r="AY429" s="162" t="s">
        <v>219</v>
      </c>
    </row>
    <row r="430" spans="2:65" s="1" customFormat="1" ht="16.5" customHeight="1">
      <c r="B430" s="30"/>
      <c r="C430" s="142" t="s">
        <v>798</v>
      </c>
      <c r="D430" s="142" t="s">
        <v>220</v>
      </c>
      <c r="E430" s="143" t="s">
        <v>899</v>
      </c>
      <c r="F430" s="144" t="s">
        <v>900</v>
      </c>
      <c r="G430" s="145" t="s">
        <v>353</v>
      </c>
      <c r="H430" s="146">
        <v>1308</v>
      </c>
      <c r="I430" s="147"/>
      <c r="J430" s="147"/>
      <c r="K430" s="148">
        <f>ROUND(P430*H430,2)</f>
        <v>0</v>
      </c>
      <c r="L430" s="149"/>
      <c r="M430" s="30"/>
      <c r="N430" s="150" t="s">
        <v>1</v>
      </c>
      <c r="O430" s="151" t="s">
        <v>43</v>
      </c>
      <c r="P430" s="152">
        <f>I430+J430</f>
        <v>0</v>
      </c>
      <c r="Q430" s="152">
        <f>ROUND(I430*H430,2)</f>
        <v>0</v>
      </c>
      <c r="R430" s="152">
        <f>ROUND(J430*H430,2)</f>
        <v>0</v>
      </c>
      <c r="T430" s="153">
        <f>S430*H430</f>
        <v>0</v>
      </c>
      <c r="U430" s="153">
        <v>0</v>
      </c>
      <c r="V430" s="153">
        <f>U430*H430</f>
        <v>0</v>
      </c>
      <c r="W430" s="153">
        <v>0.01</v>
      </c>
      <c r="X430" s="154">
        <f>W430*H430</f>
        <v>13.08</v>
      </c>
      <c r="AR430" s="155" t="s">
        <v>158</v>
      </c>
      <c r="AT430" s="155" t="s">
        <v>220</v>
      </c>
      <c r="AU430" s="155" t="s">
        <v>93</v>
      </c>
      <c r="AY430" s="15" t="s">
        <v>219</v>
      </c>
      <c r="BE430" s="156">
        <f>IF(O430="základní",K430,0)</f>
        <v>0</v>
      </c>
      <c r="BF430" s="156">
        <f>IF(O430="snížená",K430,0)</f>
        <v>0</v>
      </c>
      <c r="BG430" s="156">
        <f>IF(O430="zákl. přenesená",K430,0)</f>
        <v>0</v>
      </c>
      <c r="BH430" s="156">
        <f>IF(O430="sníž. přenesená",K430,0)</f>
        <v>0</v>
      </c>
      <c r="BI430" s="156">
        <f>IF(O430="nulová",K430,0)</f>
        <v>0</v>
      </c>
      <c r="BJ430" s="15" t="s">
        <v>87</v>
      </c>
      <c r="BK430" s="156">
        <f>ROUND(P430*H430,2)</f>
        <v>0</v>
      </c>
      <c r="BL430" s="15" t="s">
        <v>158</v>
      </c>
      <c r="BM430" s="155" t="s">
        <v>1132</v>
      </c>
    </row>
    <row r="431" spans="2:65" s="1" customFormat="1" ht="19.5">
      <c r="B431" s="30"/>
      <c r="D431" s="157" t="s">
        <v>226</v>
      </c>
      <c r="F431" s="158" t="s">
        <v>902</v>
      </c>
      <c r="I431" s="159"/>
      <c r="J431" s="159"/>
      <c r="M431" s="30"/>
      <c r="N431" s="160"/>
      <c r="X431" s="54"/>
      <c r="AT431" s="15" t="s">
        <v>226</v>
      </c>
      <c r="AU431" s="15" t="s">
        <v>93</v>
      </c>
    </row>
    <row r="432" spans="2:65" s="12" customFormat="1" ht="11.25">
      <c r="B432" s="161"/>
      <c r="D432" s="157" t="s">
        <v>303</v>
      </c>
      <c r="E432" s="162" t="s">
        <v>1</v>
      </c>
      <c r="F432" s="163" t="s">
        <v>1133</v>
      </c>
      <c r="H432" s="164">
        <v>1308</v>
      </c>
      <c r="I432" s="165"/>
      <c r="J432" s="165"/>
      <c r="M432" s="161"/>
      <c r="N432" s="166"/>
      <c r="X432" s="167"/>
      <c r="AT432" s="162" t="s">
        <v>303</v>
      </c>
      <c r="AU432" s="162" t="s">
        <v>93</v>
      </c>
      <c r="AV432" s="12" t="s">
        <v>93</v>
      </c>
      <c r="AW432" s="12" t="s">
        <v>5</v>
      </c>
      <c r="AX432" s="12" t="s">
        <v>87</v>
      </c>
      <c r="AY432" s="162" t="s">
        <v>219</v>
      </c>
    </row>
    <row r="433" spans="2:65" s="11" customFormat="1" ht="20.85" customHeight="1">
      <c r="B433" s="129"/>
      <c r="D433" s="130" t="s">
        <v>79</v>
      </c>
      <c r="E433" s="140" t="s">
        <v>871</v>
      </c>
      <c r="F433" s="140" t="s">
        <v>904</v>
      </c>
      <c r="I433" s="132"/>
      <c r="J433" s="132"/>
      <c r="K433" s="141">
        <f>BK433</f>
        <v>0</v>
      </c>
      <c r="M433" s="129"/>
      <c r="N433" s="134"/>
      <c r="Q433" s="135">
        <f>SUM(Q434:Q458)</f>
        <v>0</v>
      </c>
      <c r="R433" s="135">
        <f>SUM(R434:R458)</f>
        <v>0</v>
      </c>
      <c r="T433" s="136">
        <f>SUM(T434:T458)</f>
        <v>0</v>
      </c>
      <c r="V433" s="136">
        <f>SUM(V434:V458)</f>
        <v>0</v>
      </c>
      <c r="X433" s="137">
        <f>SUM(X434:X458)</f>
        <v>0</v>
      </c>
      <c r="AR433" s="130" t="s">
        <v>87</v>
      </c>
      <c r="AT433" s="138" t="s">
        <v>79</v>
      </c>
      <c r="AU433" s="138" t="s">
        <v>93</v>
      </c>
      <c r="AY433" s="130" t="s">
        <v>219</v>
      </c>
      <c r="BK433" s="139">
        <f>SUM(BK434:BK458)</f>
        <v>0</v>
      </c>
    </row>
    <row r="434" spans="2:65" s="1" customFormat="1" ht="21.75" customHeight="1">
      <c r="B434" s="30"/>
      <c r="C434" s="142" t="s">
        <v>814</v>
      </c>
      <c r="D434" s="142" t="s">
        <v>220</v>
      </c>
      <c r="E434" s="143" t="s">
        <v>906</v>
      </c>
      <c r="F434" s="144" t="s">
        <v>907</v>
      </c>
      <c r="G434" s="145" t="s">
        <v>370</v>
      </c>
      <c r="H434" s="146">
        <v>654</v>
      </c>
      <c r="I434" s="147"/>
      <c r="J434" s="147"/>
      <c r="K434" s="148">
        <f>ROUND(P434*H434,2)</f>
        <v>0</v>
      </c>
      <c r="L434" s="149"/>
      <c r="M434" s="30"/>
      <c r="N434" s="150" t="s">
        <v>1</v>
      </c>
      <c r="O434" s="151" t="s">
        <v>43</v>
      </c>
      <c r="P434" s="152">
        <f>I434+J434</f>
        <v>0</v>
      </c>
      <c r="Q434" s="152">
        <f>ROUND(I434*H434,2)</f>
        <v>0</v>
      </c>
      <c r="R434" s="152">
        <f>ROUND(J434*H434,2)</f>
        <v>0</v>
      </c>
      <c r="T434" s="153">
        <f>S434*H434</f>
        <v>0</v>
      </c>
      <c r="U434" s="153">
        <v>0</v>
      </c>
      <c r="V434" s="153">
        <f>U434*H434</f>
        <v>0</v>
      </c>
      <c r="W434" s="153">
        <v>0</v>
      </c>
      <c r="X434" s="154">
        <f>W434*H434</f>
        <v>0</v>
      </c>
      <c r="AR434" s="155" t="s">
        <v>158</v>
      </c>
      <c r="AT434" s="155" t="s">
        <v>220</v>
      </c>
      <c r="AU434" s="155" t="s">
        <v>150</v>
      </c>
      <c r="AY434" s="15" t="s">
        <v>219</v>
      </c>
      <c r="BE434" s="156">
        <f>IF(O434="základní",K434,0)</f>
        <v>0</v>
      </c>
      <c r="BF434" s="156">
        <f>IF(O434="snížená",K434,0)</f>
        <v>0</v>
      </c>
      <c r="BG434" s="156">
        <f>IF(O434="zákl. přenesená",K434,0)</f>
        <v>0</v>
      </c>
      <c r="BH434" s="156">
        <f>IF(O434="sníž. přenesená",K434,0)</f>
        <v>0</v>
      </c>
      <c r="BI434" s="156">
        <f>IF(O434="nulová",K434,0)</f>
        <v>0</v>
      </c>
      <c r="BJ434" s="15" t="s">
        <v>87</v>
      </c>
      <c r="BK434" s="156">
        <f>ROUND(P434*H434,2)</f>
        <v>0</v>
      </c>
      <c r="BL434" s="15" t="s">
        <v>158</v>
      </c>
      <c r="BM434" s="155" t="s">
        <v>1134</v>
      </c>
    </row>
    <row r="435" spans="2:65" s="1" customFormat="1" ht="19.5">
      <c r="B435" s="30"/>
      <c r="D435" s="157" t="s">
        <v>226</v>
      </c>
      <c r="F435" s="158" t="s">
        <v>909</v>
      </c>
      <c r="I435" s="159"/>
      <c r="J435" s="159"/>
      <c r="M435" s="30"/>
      <c r="N435" s="160"/>
      <c r="X435" s="54"/>
      <c r="AT435" s="15" t="s">
        <v>226</v>
      </c>
      <c r="AU435" s="15" t="s">
        <v>150</v>
      </c>
    </row>
    <row r="436" spans="2:65" s="12" customFormat="1" ht="11.25">
      <c r="B436" s="161"/>
      <c r="D436" s="157" t="s">
        <v>303</v>
      </c>
      <c r="E436" s="162" t="s">
        <v>1</v>
      </c>
      <c r="F436" s="163" t="s">
        <v>1087</v>
      </c>
      <c r="H436" s="164">
        <v>654</v>
      </c>
      <c r="I436" s="165"/>
      <c r="J436" s="165"/>
      <c r="M436" s="161"/>
      <c r="N436" s="166"/>
      <c r="X436" s="167"/>
      <c r="AT436" s="162" t="s">
        <v>303</v>
      </c>
      <c r="AU436" s="162" t="s">
        <v>150</v>
      </c>
      <c r="AV436" s="12" t="s">
        <v>93</v>
      </c>
      <c r="AW436" s="12" t="s">
        <v>5</v>
      </c>
      <c r="AX436" s="12" t="s">
        <v>87</v>
      </c>
      <c r="AY436" s="162" t="s">
        <v>219</v>
      </c>
    </row>
    <row r="437" spans="2:65" s="1" customFormat="1" ht="24.2" customHeight="1">
      <c r="B437" s="30"/>
      <c r="C437" s="142" t="s">
        <v>818</v>
      </c>
      <c r="D437" s="142" t="s">
        <v>220</v>
      </c>
      <c r="E437" s="143" t="s">
        <v>911</v>
      </c>
      <c r="F437" s="144" t="s">
        <v>912</v>
      </c>
      <c r="G437" s="145" t="s">
        <v>565</v>
      </c>
      <c r="H437" s="146">
        <v>292.63</v>
      </c>
      <c r="I437" s="147"/>
      <c r="J437" s="147"/>
      <c r="K437" s="148">
        <f>ROUND(P437*H437,2)</f>
        <v>0</v>
      </c>
      <c r="L437" s="149"/>
      <c r="M437" s="30"/>
      <c r="N437" s="150" t="s">
        <v>1</v>
      </c>
      <c r="O437" s="151" t="s">
        <v>43</v>
      </c>
      <c r="P437" s="152">
        <f>I437+J437</f>
        <v>0</v>
      </c>
      <c r="Q437" s="152">
        <f>ROUND(I437*H437,2)</f>
        <v>0</v>
      </c>
      <c r="R437" s="152">
        <f>ROUND(J437*H437,2)</f>
        <v>0</v>
      </c>
      <c r="T437" s="153">
        <f>S437*H437</f>
        <v>0</v>
      </c>
      <c r="U437" s="153">
        <v>0</v>
      </c>
      <c r="V437" s="153">
        <f>U437*H437</f>
        <v>0</v>
      </c>
      <c r="W437" s="153">
        <v>0</v>
      </c>
      <c r="X437" s="154">
        <f>W437*H437</f>
        <v>0</v>
      </c>
      <c r="AR437" s="155" t="s">
        <v>158</v>
      </c>
      <c r="AT437" s="155" t="s">
        <v>220</v>
      </c>
      <c r="AU437" s="155" t="s">
        <v>150</v>
      </c>
      <c r="AY437" s="15" t="s">
        <v>219</v>
      </c>
      <c r="BE437" s="156">
        <f>IF(O437="základní",K437,0)</f>
        <v>0</v>
      </c>
      <c r="BF437" s="156">
        <f>IF(O437="snížená",K437,0)</f>
        <v>0</v>
      </c>
      <c r="BG437" s="156">
        <f>IF(O437="zákl. přenesená",K437,0)</f>
        <v>0</v>
      </c>
      <c r="BH437" s="156">
        <f>IF(O437="sníž. přenesená",K437,0)</f>
        <v>0</v>
      </c>
      <c r="BI437" s="156">
        <f>IF(O437="nulová",K437,0)</f>
        <v>0</v>
      </c>
      <c r="BJ437" s="15" t="s">
        <v>87</v>
      </c>
      <c r="BK437" s="156">
        <f>ROUND(P437*H437,2)</f>
        <v>0</v>
      </c>
      <c r="BL437" s="15" t="s">
        <v>158</v>
      </c>
      <c r="BM437" s="155" t="s">
        <v>1135</v>
      </c>
    </row>
    <row r="438" spans="2:65" s="1" customFormat="1" ht="19.5">
      <c r="B438" s="30"/>
      <c r="D438" s="157" t="s">
        <v>226</v>
      </c>
      <c r="F438" s="158" t="s">
        <v>914</v>
      </c>
      <c r="I438" s="159"/>
      <c r="J438" s="159"/>
      <c r="M438" s="30"/>
      <c r="N438" s="160"/>
      <c r="X438" s="54"/>
      <c r="AT438" s="15" t="s">
        <v>226</v>
      </c>
      <c r="AU438" s="15" t="s">
        <v>150</v>
      </c>
    </row>
    <row r="439" spans="2:65" s="12" customFormat="1" ht="11.25">
      <c r="B439" s="161"/>
      <c r="D439" s="157" t="s">
        <v>303</v>
      </c>
      <c r="E439" s="162" t="s">
        <v>1</v>
      </c>
      <c r="F439" s="163" t="s">
        <v>1136</v>
      </c>
      <c r="H439" s="164">
        <v>153.15</v>
      </c>
      <c r="I439" s="165"/>
      <c r="J439" s="165"/>
      <c r="M439" s="161"/>
      <c r="N439" s="166"/>
      <c r="X439" s="167"/>
      <c r="AT439" s="162" t="s">
        <v>303</v>
      </c>
      <c r="AU439" s="162" t="s">
        <v>150</v>
      </c>
      <c r="AV439" s="12" t="s">
        <v>93</v>
      </c>
      <c r="AW439" s="12" t="s">
        <v>5</v>
      </c>
      <c r="AX439" s="12" t="s">
        <v>80</v>
      </c>
      <c r="AY439" s="162" t="s">
        <v>219</v>
      </c>
    </row>
    <row r="440" spans="2:65" s="12" customFormat="1" ht="11.25">
      <c r="B440" s="161"/>
      <c r="D440" s="157" t="s">
        <v>303</v>
      </c>
      <c r="E440" s="162" t="s">
        <v>1</v>
      </c>
      <c r="F440" s="163" t="s">
        <v>1137</v>
      </c>
      <c r="H440" s="164">
        <v>139.48000000000002</v>
      </c>
      <c r="I440" s="165"/>
      <c r="J440" s="165"/>
      <c r="M440" s="161"/>
      <c r="N440" s="166"/>
      <c r="X440" s="167"/>
      <c r="AT440" s="162" t="s">
        <v>303</v>
      </c>
      <c r="AU440" s="162" t="s">
        <v>150</v>
      </c>
      <c r="AV440" s="12" t="s">
        <v>93</v>
      </c>
      <c r="AW440" s="12" t="s">
        <v>5</v>
      </c>
      <c r="AX440" s="12" t="s">
        <v>80</v>
      </c>
      <c r="AY440" s="162" t="s">
        <v>219</v>
      </c>
    </row>
    <row r="441" spans="2:65" s="13" customFormat="1" ht="11.25">
      <c r="B441" s="171"/>
      <c r="D441" s="157" t="s">
        <v>303</v>
      </c>
      <c r="E441" s="172" t="s">
        <v>1</v>
      </c>
      <c r="F441" s="173" t="s">
        <v>362</v>
      </c>
      <c r="H441" s="174">
        <v>292.63</v>
      </c>
      <c r="I441" s="175"/>
      <c r="J441" s="175"/>
      <c r="M441" s="171"/>
      <c r="N441" s="176"/>
      <c r="X441" s="177"/>
      <c r="AT441" s="172" t="s">
        <v>303</v>
      </c>
      <c r="AU441" s="172" t="s">
        <v>150</v>
      </c>
      <c r="AV441" s="13" t="s">
        <v>158</v>
      </c>
      <c r="AW441" s="13" t="s">
        <v>4</v>
      </c>
      <c r="AX441" s="13" t="s">
        <v>87</v>
      </c>
      <c r="AY441" s="172" t="s">
        <v>219</v>
      </c>
    </row>
    <row r="442" spans="2:65" s="1" customFormat="1" ht="24.2" customHeight="1">
      <c r="B442" s="30"/>
      <c r="C442" s="142" t="s">
        <v>822</v>
      </c>
      <c r="D442" s="142" t="s">
        <v>220</v>
      </c>
      <c r="E442" s="143" t="s">
        <v>918</v>
      </c>
      <c r="F442" s="144" t="s">
        <v>919</v>
      </c>
      <c r="G442" s="145" t="s">
        <v>565</v>
      </c>
      <c r="H442" s="146">
        <v>2048.41</v>
      </c>
      <c r="I442" s="147"/>
      <c r="J442" s="147"/>
      <c r="K442" s="148">
        <f>ROUND(P442*H442,2)</f>
        <v>0</v>
      </c>
      <c r="L442" s="149"/>
      <c r="M442" s="30"/>
      <c r="N442" s="150" t="s">
        <v>1</v>
      </c>
      <c r="O442" s="151" t="s">
        <v>43</v>
      </c>
      <c r="P442" s="152">
        <f>I442+J442</f>
        <v>0</v>
      </c>
      <c r="Q442" s="152">
        <f>ROUND(I442*H442,2)</f>
        <v>0</v>
      </c>
      <c r="R442" s="152">
        <f>ROUND(J442*H442,2)</f>
        <v>0</v>
      </c>
      <c r="T442" s="153">
        <f>S442*H442</f>
        <v>0</v>
      </c>
      <c r="U442" s="153">
        <v>0</v>
      </c>
      <c r="V442" s="153">
        <f>U442*H442</f>
        <v>0</v>
      </c>
      <c r="W442" s="153">
        <v>0</v>
      </c>
      <c r="X442" s="154">
        <f>W442*H442</f>
        <v>0</v>
      </c>
      <c r="AR442" s="155" t="s">
        <v>158</v>
      </c>
      <c r="AT442" s="155" t="s">
        <v>220</v>
      </c>
      <c r="AU442" s="155" t="s">
        <v>150</v>
      </c>
      <c r="AY442" s="15" t="s">
        <v>219</v>
      </c>
      <c r="BE442" s="156">
        <f>IF(O442="základní",K442,0)</f>
        <v>0</v>
      </c>
      <c r="BF442" s="156">
        <f>IF(O442="snížená",K442,0)</f>
        <v>0</v>
      </c>
      <c r="BG442" s="156">
        <f>IF(O442="zákl. přenesená",K442,0)</f>
        <v>0</v>
      </c>
      <c r="BH442" s="156">
        <f>IF(O442="sníž. přenesená",K442,0)</f>
        <v>0</v>
      </c>
      <c r="BI442" s="156">
        <f>IF(O442="nulová",K442,0)</f>
        <v>0</v>
      </c>
      <c r="BJ442" s="15" t="s">
        <v>87</v>
      </c>
      <c r="BK442" s="156">
        <f>ROUND(P442*H442,2)</f>
        <v>0</v>
      </c>
      <c r="BL442" s="15" t="s">
        <v>158</v>
      </c>
      <c r="BM442" s="155" t="s">
        <v>1138</v>
      </c>
    </row>
    <row r="443" spans="2:65" s="1" customFormat="1" ht="19.5">
      <c r="B443" s="30"/>
      <c r="D443" s="157" t="s">
        <v>226</v>
      </c>
      <c r="F443" s="158" t="s">
        <v>919</v>
      </c>
      <c r="I443" s="159"/>
      <c r="J443" s="159"/>
      <c r="M443" s="30"/>
      <c r="N443" s="160"/>
      <c r="X443" s="54"/>
      <c r="AT443" s="15" t="s">
        <v>226</v>
      </c>
      <c r="AU443" s="15" t="s">
        <v>150</v>
      </c>
    </row>
    <row r="444" spans="2:65" s="12" customFormat="1" ht="11.25">
      <c r="B444" s="161"/>
      <c r="D444" s="157" t="s">
        <v>303</v>
      </c>
      <c r="E444" s="162" t="s">
        <v>1</v>
      </c>
      <c r="F444" s="163" t="s">
        <v>1139</v>
      </c>
      <c r="H444" s="164">
        <v>2048.41</v>
      </c>
      <c r="I444" s="165"/>
      <c r="J444" s="165"/>
      <c r="M444" s="161"/>
      <c r="N444" s="166"/>
      <c r="X444" s="167"/>
      <c r="AT444" s="162" t="s">
        <v>303</v>
      </c>
      <c r="AU444" s="162" t="s">
        <v>150</v>
      </c>
      <c r="AV444" s="12" t="s">
        <v>93</v>
      </c>
      <c r="AW444" s="12" t="s">
        <v>5</v>
      </c>
      <c r="AX444" s="12" t="s">
        <v>80</v>
      </c>
      <c r="AY444" s="162" t="s">
        <v>219</v>
      </c>
    </row>
    <row r="445" spans="2:65" s="13" customFormat="1" ht="11.25">
      <c r="B445" s="171"/>
      <c r="D445" s="157" t="s">
        <v>303</v>
      </c>
      <c r="E445" s="172" t="s">
        <v>1</v>
      </c>
      <c r="F445" s="173" t="s">
        <v>362</v>
      </c>
      <c r="H445" s="174">
        <v>2048.41</v>
      </c>
      <c r="I445" s="175"/>
      <c r="J445" s="175"/>
      <c r="M445" s="171"/>
      <c r="N445" s="176"/>
      <c r="X445" s="177"/>
      <c r="AT445" s="172" t="s">
        <v>303</v>
      </c>
      <c r="AU445" s="172" t="s">
        <v>150</v>
      </c>
      <c r="AV445" s="13" t="s">
        <v>158</v>
      </c>
      <c r="AW445" s="13" t="s">
        <v>4</v>
      </c>
      <c r="AX445" s="13" t="s">
        <v>87</v>
      </c>
      <c r="AY445" s="172" t="s">
        <v>219</v>
      </c>
    </row>
    <row r="446" spans="2:65" s="1" customFormat="1" ht="24.2" customHeight="1">
      <c r="B446" s="30"/>
      <c r="C446" s="142" t="s">
        <v>826</v>
      </c>
      <c r="D446" s="142" t="s">
        <v>220</v>
      </c>
      <c r="E446" s="143" t="s">
        <v>923</v>
      </c>
      <c r="F446" s="144" t="s">
        <v>924</v>
      </c>
      <c r="G446" s="145" t="s">
        <v>565</v>
      </c>
      <c r="H446" s="146">
        <v>292.63</v>
      </c>
      <c r="I446" s="147"/>
      <c r="J446" s="147"/>
      <c r="K446" s="148">
        <f>ROUND(P446*H446,2)</f>
        <v>0</v>
      </c>
      <c r="L446" s="149"/>
      <c r="M446" s="30"/>
      <c r="N446" s="150" t="s">
        <v>1</v>
      </c>
      <c r="O446" s="151" t="s">
        <v>43</v>
      </c>
      <c r="P446" s="152">
        <f>I446+J446</f>
        <v>0</v>
      </c>
      <c r="Q446" s="152">
        <f>ROUND(I446*H446,2)</f>
        <v>0</v>
      </c>
      <c r="R446" s="152">
        <f>ROUND(J446*H446,2)</f>
        <v>0</v>
      </c>
      <c r="T446" s="153">
        <f>S446*H446</f>
        <v>0</v>
      </c>
      <c r="U446" s="153">
        <v>0</v>
      </c>
      <c r="V446" s="153">
        <f>U446*H446</f>
        <v>0</v>
      </c>
      <c r="W446" s="153">
        <v>0</v>
      </c>
      <c r="X446" s="154">
        <f>W446*H446</f>
        <v>0</v>
      </c>
      <c r="AR446" s="155" t="s">
        <v>158</v>
      </c>
      <c r="AT446" s="155" t="s">
        <v>220</v>
      </c>
      <c r="AU446" s="155" t="s">
        <v>150</v>
      </c>
      <c r="AY446" s="15" t="s">
        <v>219</v>
      </c>
      <c r="BE446" s="156">
        <f>IF(O446="základní",K446,0)</f>
        <v>0</v>
      </c>
      <c r="BF446" s="156">
        <f>IF(O446="snížená",K446,0)</f>
        <v>0</v>
      </c>
      <c r="BG446" s="156">
        <f>IF(O446="zákl. přenesená",K446,0)</f>
        <v>0</v>
      </c>
      <c r="BH446" s="156">
        <f>IF(O446="sníž. přenesená",K446,0)</f>
        <v>0</v>
      </c>
      <c r="BI446" s="156">
        <f>IF(O446="nulová",K446,0)</f>
        <v>0</v>
      </c>
      <c r="BJ446" s="15" t="s">
        <v>87</v>
      </c>
      <c r="BK446" s="156">
        <f>ROUND(P446*H446,2)</f>
        <v>0</v>
      </c>
      <c r="BL446" s="15" t="s">
        <v>158</v>
      </c>
      <c r="BM446" s="155" t="s">
        <v>1140</v>
      </c>
    </row>
    <row r="447" spans="2:65" s="1" customFormat="1" ht="19.5">
      <c r="B447" s="30"/>
      <c r="D447" s="157" t="s">
        <v>226</v>
      </c>
      <c r="F447" s="158" t="s">
        <v>926</v>
      </c>
      <c r="I447" s="159"/>
      <c r="J447" s="159"/>
      <c r="M447" s="30"/>
      <c r="N447" s="160"/>
      <c r="X447" s="54"/>
      <c r="AT447" s="15" t="s">
        <v>226</v>
      </c>
      <c r="AU447" s="15" t="s">
        <v>150</v>
      </c>
    </row>
    <row r="448" spans="2:65" s="12" customFormat="1" ht="11.25">
      <c r="B448" s="161"/>
      <c r="D448" s="157" t="s">
        <v>303</v>
      </c>
      <c r="E448" s="162" t="s">
        <v>1</v>
      </c>
      <c r="F448" s="163" t="s">
        <v>1136</v>
      </c>
      <c r="H448" s="164">
        <v>153.15</v>
      </c>
      <c r="I448" s="165"/>
      <c r="J448" s="165"/>
      <c r="M448" s="161"/>
      <c r="N448" s="166"/>
      <c r="X448" s="167"/>
      <c r="AT448" s="162" t="s">
        <v>303</v>
      </c>
      <c r="AU448" s="162" t="s">
        <v>150</v>
      </c>
      <c r="AV448" s="12" t="s">
        <v>93</v>
      </c>
      <c r="AW448" s="12" t="s">
        <v>5</v>
      </c>
      <c r="AX448" s="12" t="s">
        <v>80</v>
      </c>
      <c r="AY448" s="162" t="s">
        <v>219</v>
      </c>
    </row>
    <row r="449" spans="2:65" s="12" customFormat="1" ht="11.25">
      <c r="B449" s="161"/>
      <c r="D449" s="157" t="s">
        <v>303</v>
      </c>
      <c r="E449" s="162" t="s">
        <v>1</v>
      </c>
      <c r="F449" s="163" t="s">
        <v>1137</v>
      </c>
      <c r="H449" s="164">
        <v>139.48000000000002</v>
      </c>
      <c r="I449" s="165"/>
      <c r="J449" s="165"/>
      <c r="M449" s="161"/>
      <c r="N449" s="166"/>
      <c r="X449" s="167"/>
      <c r="AT449" s="162" t="s">
        <v>303</v>
      </c>
      <c r="AU449" s="162" t="s">
        <v>150</v>
      </c>
      <c r="AV449" s="12" t="s">
        <v>93</v>
      </c>
      <c r="AW449" s="12" t="s">
        <v>5</v>
      </c>
      <c r="AX449" s="12" t="s">
        <v>80</v>
      </c>
      <c r="AY449" s="162" t="s">
        <v>219</v>
      </c>
    </row>
    <row r="450" spans="2:65" s="13" customFormat="1" ht="11.25">
      <c r="B450" s="171"/>
      <c r="D450" s="157" t="s">
        <v>303</v>
      </c>
      <c r="E450" s="172" t="s">
        <v>1</v>
      </c>
      <c r="F450" s="173" t="s">
        <v>362</v>
      </c>
      <c r="H450" s="174">
        <v>292.63</v>
      </c>
      <c r="I450" s="175"/>
      <c r="J450" s="175"/>
      <c r="M450" s="171"/>
      <c r="N450" s="176"/>
      <c r="X450" s="177"/>
      <c r="AT450" s="172" t="s">
        <v>303</v>
      </c>
      <c r="AU450" s="172" t="s">
        <v>150</v>
      </c>
      <c r="AV450" s="13" t="s">
        <v>158</v>
      </c>
      <c r="AW450" s="13" t="s">
        <v>4</v>
      </c>
      <c r="AX450" s="13" t="s">
        <v>87</v>
      </c>
      <c r="AY450" s="172" t="s">
        <v>219</v>
      </c>
    </row>
    <row r="451" spans="2:65" s="1" customFormat="1" ht="33" customHeight="1">
      <c r="B451" s="30"/>
      <c r="C451" s="142" t="s">
        <v>830</v>
      </c>
      <c r="D451" s="142" t="s">
        <v>220</v>
      </c>
      <c r="E451" s="143" t="s">
        <v>928</v>
      </c>
      <c r="F451" s="144" t="s">
        <v>929</v>
      </c>
      <c r="G451" s="145" t="s">
        <v>565</v>
      </c>
      <c r="H451" s="146">
        <v>483.16</v>
      </c>
      <c r="I451" s="147"/>
      <c r="J451" s="147"/>
      <c r="K451" s="148">
        <f>ROUND(P451*H451,2)</f>
        <v>0</v>
      </c>
      <c r="L451" s="149"/>
      <c r="M451" s="30"/>
      <c r="N451" s="150" t="s">
        <v>1</v>
      </c>
      <c r="O451" s="151" t="s">
        <v>43</v>
      </c>
      <c r="P451" s="152">
        <f>I451+J451</f>
        <v>0</v>
      </c>
      <c r="Q451" s="152">
        <f>ROUND(I451*H451,2)</f>
        <v>0</v>
      </c>
      <c r="R451" s="152">
        <f>ROUND(J451*H451,2)</f>
        <v>0</v>
      </c>
      <c r="T451" s="153">
        <f>S451*H451</f>
        <v>0</v>
      </c>
      <c r="U451" s="153">
        <v>0</v>
      </c>
      <c r="V451" s="153">
        <f>U451*H451</f>
        <v>0</v>
      </c>
      <c r="W451" s="153">
        <v>0</v>
      </c>
      <c r="X451" s="154">
        <f>W451*H451</f>
        <v>0</v>
      </c>
      <c r="AR451" s="155" t="s">
        <v>158</v>
      </c>
      <c r="AT451" s="155" t="s">
        <v>220</v>
      </c>
      <c r="AU451" s="155" t="s">
        <v>150</v>
      </c>
      <c r="AY451" s="15" t="s">
        <v>219</v>
      </c>
      <c r="BE451" s="156">
        <f>IF(O451="základní",K451,0)</f>
        <v>0</v>
      </c>
      <c r="BF451" s="156">
        <f>IF(O451="snížená",K451,0)</f>
        <v>0</v>
      </c>
      <c r="BG451" s="156">
        <f>IF(O451="zákl. přenesená",K451,0)</f>
        <v>0</v>
      </c>
      <c r="BH451" s="156">
        <f>IF(O451="sníž. přenesená",K451,0)</f>
        <v>0</v>
      </c>
      <c r="BI451" s="156">
        <f>IF(O451="nulová",K451,0)</f>
        <v>0</v>
      </c>
      <c r="BJ451" s="15" t="s">
        <v>87</v>
      </c>
      <c r="BK451" s="156">
        <f>ROUND(P451*H451,2)</f>
        <v>0</v>
      </c>
      <c r="BL451" s="15" t="s">
        <v>158</v>
      </c>
      <c r="BM451" s="155" t="s">
        <v>1141</v>
      </c>
    </row>
    <row r="452" spans="2:65" s="1" customFormat="1" ht="29.25">
      <c r="B452" s="30"/>
      <c r="D452" s="157" t="s">
        <v>226</v>
      </c>
      <c r="F452" s="158" t="s">
        <v>931</v>
      </c>
      <c r="I452" s="159"/>
      <c r="J452" s="159"/>
      <c r="M452" s="30"/>
      <c r="N452" s="160"/>
      <c r="X452" s="54"/>
      <c r="AT452" s="15" t="s">
        <v>226</v>
      </c>
      <c r="AU452" s="15" t="s">
        <v>150</v>
      </c>
    </row>
    <row r="453" spans="2:65" s="12" customFormat="1" ht="11.25">
      <c r="B453" s="161"/>
      <c r="D453" s="157" t="s">
        <v>303</v>
      </c>
      <c r="E453" s="162" t="s">
        <v>1</v>
      </c>
      <c r="F453" s="163" t="s">
        <v>1142</v>
      </c>
      <c r="H453" s="164">
        <v>204.20000000000002</v>
      </c>
      <c r="I453" s="165"/>
      <c r="J453" s="165"/>
      <c r="M453" s="161"/>
      <c r="N453" s="166"/>
      <c r="X453" s="167"/>
      <c r="AT453" s="162" t="s">
        <v>303</v>
      </c>
      <c r="AU453" s="162" t="s">
        <v>150</v>
      </c>
      <c r="AV453" s="12" t="s">
        <v>93</v>
      </c>
      <c r="AW453" s="12" t="s">
        <v>5</v>
      </c>
      <c r="AX453" s="12" t="s">
        <v>80</v>
      </c>
      <c r="AY453" s="162" t="s">
        <v>219</v>
      </c>
    </row>
    <row r="454" spans="2:65" s="12" customFormat="1" ht="11.25">
      <c r="B454" s="161"/>
      <c r="D454" s="157" t="s">
        <v>303</v>
      </c>
      <c r="E454" s="162" t="s">
        <v>1</v>
      </c>
      <c r="F454" s="163" t="s">
        <v>1143</v>
      </c>
      <c r="H454" s="164">
        <v>278.96000000000004</v>
      </c>
      <c r="I454" s="165"/>
      <c r="J454" s="165"/>
      <c r="M454" s="161"/>
      <c r="N454" s="166"/>
      <c r="X454" s="167"/>
      <c r="AT454" s="162" t="s">
        <v>303</v>
      </c>
      <c r="AU454" s="162" t="s">
        <v>150</v>
      </c>
      <c r="AV454" s="12" t="s">
        <v>93</v>
      </c>
      <c r="AW454" s="12" t="s">
        <v>5</v>
      </c>
      <c r="AX454" s="12" t="s">
        <v>80</v>
      </c>
      <c r="AY454" s="162" t="s">
        <v>219</v>
      </c>
    </row>
    <row r="455" spans="2:65" s="13" customFormat="1" ht="11.25">
      <c r="B455" s="171"/>
      <c r="D455" s="157" t="s">
        <v>303</v>
      </c>
      <c r="E455" s="172" t="s">
        <v>1</v>
      </c>
      <c r="F455" s="173" t="s">
        <v>362</v>
      </c>
      <c r="H455" s="174">
        <v>483.16000000000008</v>
      </c>
      <c r="I455" s="175"/>
      <c r="J455" s="175"/>
      <c r="M455" s="171"/>
      <c r="N455" s="176"/>
      <c r="X455" s="177"/>
      <c r="AT455" s="172" t="s">
        <v>303</v>
      </c>
      <c r="AU455" s="172" t="s">
        <v>150</v>
      </c>
      <c r="AV455" s="13" t="s">
        <v>158</v>
      </c>
      <c r="AW455" s="13" t="s">
        <v>4</v>
      </c>
      <c r="AX455" s="13" t="s">
        <v>87</v>
      </c>
      <c r="AY455" s="172" t="s">
        <v>219</v>
      </c>
    </row>
    <row r="456" spans="2:65" s="1" customFormat="1" ht="24.2" customHeight="1">
      <c r="B456" s="30"/>
      <c r="C456" s="142" t="s">
        <v>834</v>
      </c>
      <c r="D456" s="142" t="s">
        <v>220</v>
      </c>
      <c r="E456" s="143" t="s">
        <v>934</v>
      </c>
      <c r="F456" s="144" t="s">
        <v>935</v>
      </c>
      <c r="G456" s="145" t="s">
        <v>565</v>
      </c>
      <c r="H456" s="146">
        <v>42</v>
      </c>
      <c r="I456" s="147"/>
      <c r="J456" s="147"/>
      <c r="K456" s="148">
        <f>ROUND(P456*H456,2)</f>
        <v>0</v>
      </c>
      <c r="L456" s="149"/>
      <c r="M456" s="30"/>
      <c r="N456" s="150" t="s">
        <v>1</v>
      </c>
      <c r="O456" s="151" t="s">
        <v>43</v>
      </c>
      <c r="P456" s="152">
        <f>I456+J456</f>
        <v>0</v>
      </c>
      <c r="Q456" s="152">
        <f>ROUND(I456*H456,2)</f>
        <v>0</v>
      </c>
      <c r="R456" s="152">
        <f>ROUND(J456*H456,2)</f>
        <v>0</v>
      </c>
      <c r="T456" s="153">
        <f>S456*H456</f>
        <v>0</v>
      </c>
      <c r="U456" s="153">
        <v>0</v>
      </c>
      <c r="V456" s="153">
        <f>U456*H456</f>
        <v>0</v>
      </c>
      <c r="W456" s="153">
        <v>0</v>
      </c>
      <c r="X456" s="154">
        <f>W456*H456</f>
        <v>0</v>
      </c>
      <c r="AR456" s="155" t="s">
        <v>158</v>
      </c>
      <c r="AT456" s="155" t="s">
        <v>220</v>
      </c>
      <c r="AU456" s="155" t="s">
        <v>150</v>
      </c>
      <c r="AY456" s="15" t="s">
        <v>219</v>
      </c>
      <c r="BE456" s="156">
        <f>IF(O456="základní",K456,0)</f>
        <v>0</v>
      </c>
      <c r="BF456" s="156">
        <f>IF(O456="snížená",K456,0)</f>
        <v>0</v>
      </c>
      <c r="BG456" s="156">
        <f>IF(O456="zákl. přenesená",K456,0)</f>
        <v>0</v>
      </c>
      <c r="BH456" s="156">
        <f>IF(O456="sníž. přenesená",K456,0)</f>
        <v>0</v>
      </c>
      <c r="BI456" s="156">
        <f>IF(O456="nulová",K456,0)</f>
        <v>0</v>
      </c>
      <c r="BJ456" s="15" t="s">
        <v>87</v>
      </c>
      <c r="BK456" s="156">
        <f>ROUND(P456*H456,2)</f>
        <v>0</v>
      </c>
      <c r="BL456" s="15" t="s">
        <v>158</v>
      </c>
      <c r="BM456" s="155" t="s">
        <v>1144</v>
      </c>
    </row>
    <row r="457" spans="2:65" s="1" customFormat="1" ht="29.25">
      <c r="B457" s="30"/>
      <c r="D457" s="157" t="s">
        <v>226</v>
      </c>
      <c r="F457" s="158" t="s">
        <v>937</v>
      </c>
      <c r="I457" s="159"/>
      <c r="J457" s="159"/>
      <c r="M457" s="30"/>
      <c r="N457" s="160"/>
      <c r="X457" s="54"/>
      <c r="AT457" s="15" t="s">
        <v>226</v>
      </c>
      <c r="AU457" s="15" t="s">
        <v>150</v>
      </c>
    </row>
    <row r="458" spans="2:65" s="12" customFormat="1" ht="11.25">
      <c r="B458" s="161"/>
      <c r="D458" s="157" t="s">
        <v>303</v>
      </c>
      <c r="E458" s="162" t="s">
        <v>1</v>
      </c>
      <c r="F458" s="163" t="s">
        <v>1145</v>
      </c>
      <c r="H458" s="164">
        <v>42</v>
      </c>
      <c r="I458" s="165"/>
      <c r="J458" s="165"/>
      <c r="M458" s="161"/>
      <c r="N458" s="166"/>
      <c r="X458" s="167"/>
      <c r="AT458" s="162" t="s">
        <v>303</v>
      </c>
      <c r="AU458" s="162" t="s">
        <v>150</v>
      </c>
      <c r="AV458" s="12" t="s">
        <v>93</v>
      </c>
      <c r="AW458" s="12" t="s">
        <v>5</v>
      </c>
      <c r="AX458" s="12" t="s">
        <v>87</v>
      </c>
      <c r="AY458" s="162" t="s">
        <v>219</v>
      </c>
    </row>
    <row r="459" spans="2:65" s="11" customFormat="1" ht="22.9" customHeight="1">
      <c r="B459" s="129"/>
      <c r="D459" s="130" t="s">
        <v>79</v>
      </c>
      <c r="E459" s="140" t="s">
        <v>939</v>
      </c>
      <c r="F459" s="140" t="s">
        <v>940</v>
      </c>
      <c r="I459" s="132"/>
      <c r="J459" s="132"/>
      <c r="K459" s="141">
        <f>BK459</f>
        <v>0</v>
      </c>
      <c r="M459" s="129"/>
      <c r="N459" s="134"/>
      <c r="Q459" s="135">
        <f>SUM(Q460:Q465)</f>
        <v>0</v>
      </c>
      <c r="R459" s="135">
        <f>SUM(R460:R465)</f>
        <v>0</v>
      </c>
      <c r="T459" s="136">
        <f>SUM(T460:T465)</f>
        <v>0</v>
      </c>
      <c r="V459" s="136">
        <f>SUM(V460:V465)</f>
        <v>0</v>
      </c>
      <c r="X459" s="137">
        <f>SUM(X460:X465)</f>
        <v>0</v>
      </c>
      <c r="AR459" s="130" t="s">
        <v>87</v>
      </c>
      <c r="AT459" s="138" t="s">
        <v>79</v>
      </c>
      <c r="AU459" s="138" t="s">
        <v>87</v>
      </c>
      <c r="AY459" s="130" t="s">
        <v>219</v>
      </c>
      <c r="BK459" s="139">
        <f>SUM(BK460:BK465)</f>
        <v>0</v>
      </c>
    </row>
    <row r="460" spans="2:65" s="1" customFormat="1" ht="33" customHeight="1">
      <c r="B460" s="30"/>
      <c r="C460" s="142" t="s">
        <v>838</v>
      </c>
      <c r="D460" s="142" t="s">
        <v>220</v>
      </c>
      <c r="E460" s="143" t="s">
        <v>942</v>
      </c>
      <c r="F460" s="144" t="s">
        <v>943</v>
      </c>
      <c r="G460" s="145" t="s">
        <v>565</v>
      </c>
      <c r="H460" s="146">
        <v>153.15</v>
      </c>
      <c r="I460" s="147"/>
      <c r="J460" s="147"/>
      <c r="K460" s="148">
        <f>ROUND(P460*H460,2)</f>
        <v>0</v>
      </c>
      <c r="L460" s="149"/>
      <c r="M460" s="30"/>
      <c r="N460" s="150" t="s">
        <v>1</v>
      </c>
      <c r="O460" s="151" t="s">
        <v>43</v>
      </c>
      <c r="P460" s="152">
        <f>I460+J460</f>
        <v>0</v>
      </c>
      <c r="Q460" s="152">
        <f>ROUND(I460*H460,2)</f>
        <v>0</v>
      </c>
      <c r="R460" s="152">
        <f>ROUND(J460*H460,2)</f>
        <v>0</v>
      </c>
      <c r="T460" s="153">
        <f>S460*H460</f>
        <v>0</v>
      </c>
      <c r="U460" s="153">
        <v>0</v>
      </c>
      <c r="V460" s="153">
        <f>U460*H460</f>
        <v>0</v>
      </c>
      <c r="W460" s="153">
        <v>0</v>
      </c>
      <c r="X460" s="154">
        <f>W460*H460</f>
        <v>0</v>
      </c>
      <c r="AR460" s="155" t="s">
        <v>158</v>
      </c>
      <c r="AT460" s="155" t="s">
        <v>220</v>
      </c>
      <c r="AU460" s="155" t="s">
        <v>93</v>
      </c>
      <c r="AY460" s="15" t="s">
        <v>219</v>
      </c>
      <c r="BE460" s="156">
        <f>IF(O460="základní",K460,0)</f>
        <v>0</v>
      </c>
      <c r="BF460" s="156">
        <f>IF(O460="snížená",K460,0)</f>
        <v>0</v>
      </c>
      <c r="BG460" s="156">
        <f>IF(O460="zákl. přenesená",K460,0)</f>
        <v>0</v>
      </c>
      <c r="BH460" s="156">
        <f>IF(O460="sníž. přenesená",K460,0)</f>
        <v>0</v>
      </c>
      <c r="BI460" s="156">
        <f>IF(O460="nulová",K460,0)</f>
        <v>0</v>
      </c>
      <c r="BJ460" s="15" t="s">
        <v>87</v>
      </c>
      <c r="BK460" s="156">
        <f>ROUND(P460*H460,2)</f>
        <v>0</v>
      </c>
      <c r="BL460" s="15" t="s">
        <v>158</v>
      </c>
      <c r="BM460" s="155" t="s">
        <v>1146</v>
      </c>
    </row>
    <row r="461" spans="2:65" s="1" customFormat="1" ht="29.25">
      <c r="B461" s="30"/>
      <c r="D461" s="157" t="s">
        <v>226</v>
      </c>
      <c r="F461" s="158" t="s">
        <v>945</v>
      </c>
      <c r="I461" s="159"/>
      <c r="J461" s="159"/>
      <c r="M461" s="30"/>
      <c r="N461" s="160"/>
      <c r="X461" s="54"/>
      <c r="AT461" s="15" t="s">
        <v>226</v>
      </c>
      <c r="AU461" s="15" t="s">
        <v>93</v>
      </c>
    </row>
    <row r="462" spans="2:65" s="12" customFormat="1" ht="11.25">
      <c r="B462" s="161"/>
      <c r="D462" s="157" t="s">
        <v>303</v>
      </c>
      <c r="E462" s="162" t="s">
        <v>1</v>
      </c>
      <c r="F462" s="163" t="s">
        <v>1136</v>
      </c>
      <c r="H462" s="164">
        <v>153.15</v>
      </c>
      <c r="I462" s="165"/>
      <c r="J462" s="165"/>
      <c r="M462" s="161"/>
      <c r="N462" s="166"/>
      <c r="X462" s="167"/>
      <c r="AT462" s="162" t="s">
        <v>303</v>
      </c>
      <c r="AU462" s="162" t="s">
        <v>93</v>
      </c>
      <c r="AV462" s="12" t="s">
        <v>93</v>
      </c>
      <c r="AW462" s="12" t="s">
        <v>5</v>
      </c>
      <c r="AX462" s="12" t="s">
        <v>87</v>
      </c>
      <c r="AY462" s="162" t="s">
        <v>219</v>
      </c>
    </row>
    <row r="463" spans="2:65" s="1" customFormat="1" ht="44.25" customHeight="1">
      <c r="B463" s="30"/>
      <c r="C463" s="142" t="s">
        <v>842</v>
      </c>
      <c r="D463" s="142" t="s">
        <v>220</v>
      </c>
      <c r="E463" s="143" t="s">
        <v>947</v>
      </c>
      <c r="F463" s="144" t="s">
        <v>948</v>
      </c>
      <c r="G463" s="145" t="s">
        <v>565</v>
      </c>
      <c r="H463" s="146">
        <v>139.47999999999999</v>
      </c>
      <c r="I463" s="147"/>
      <c r="J463" s="147"/>
      <c r="K463" s="148">
        <f>ROUND(P463*H463,2)</f>
        <v>0</v>
      </c>
      <c r="L463" s="149"/>
      <c r="M463" s="30"/>
      <c r="N463" s="150" t="s">
        <v>1</v>
      </c>
      <c r="O463" s="151" t="s">
        <v>43</v>
      </c>
      <c r="P463" s="152">
        <f>I463+J463</f>
        <v>0</v>
      </c>
      <c r="Q463" s="152">
        <f>ROUND(I463*H463,2)</f>
        <v>0</v>
      </c>
      <c r="R463" s="152">
        <f>ROUND(J463*H463,2)</f>
        <v>0</v>
      </c>
      <c r="T463" s="153">
        <f>S463*H463</f>
        <v>0</v>
      </c>
      <c r="U463" s="153">
        <v>0</v>
      </c>
      <c r="V463" s="153">
        <f>U463*H463</f>
        <v>0</v>
      </c>
      <c r="W463" s="153">
        <v>0</v>
      </c>
      <c r="X463" s="154">
        <f>W463*H463</f>
        <v>0</v>
      </c>
      <c r="AR463" s="155" t="s">
        <v>158</v>
      </c>
      <c r="AT463" s="155" t="s">
        <v>220</v>
      </c>
      <c r="AU463" s="155" t="s">
        <v>93</v>
      </c>
      <c r="AY463" s="15" t="s">
        <v>219</v>
      </c>
      <c r="BE463" s="156">
        <f>IF(O463="základní",K463,0)</f>
        <v>0</v>
      </c>
      <c r="BF463" s="156">
        <f>IF(O463="snížená",K463,0)</f>
        <v>0</v>
      </c>
      <c r="BG463" s="156">
        <f>IF(O463="zákl. přenesená",K463,0)</f>
        <v>0</v>
      </c>
      <c r="BH463" s="156">
        <f>IF(O463="sníž. přenesená",K463,0)</f>
        <v>0</v>
      </c>
      <c r="BI463" s="156">
        <f>IF(O463="nulová",K463,0)</f>
        <v>0</v>
      </c>
      <c r="BJ463" s="15" t="s">
        <v>87</v>
      </c>
      <c r="BK463" s="156">
        <f>ROUND(P463*H463,2)</f>
        <v>0</v>
      </c>
      <c r="BL463" s="15" t="s">
        <v>158</v>
      </c>
      <c r="BM463" s="155" t="s">
        <v>1147</v>
      </c>
    </row>
    <row r="464" spans="2:65" s="1" customFormat="1" ht="29.25">
      <c r="B464" s="30"/>
      <c r="D464" s="157" t="s">
        <v>226</v>
      </c>
      <c r="F464" s="158" t="s">
        <v>948</v>
      </c>
      <c r="I464" s="159"/>
      <c r="J464" s="159"/>
      <c r="M464" s="30"/>
      <c r="N464" s="160"/>
      <c r="X464" s="54"/>
      <c r="AT464" s="15" t="s">
        <v>226</v>
      </c>
      <c r="AU464" s="15" t="s">
        <v>93</v>
      </c>
    </row>
    <row r="465" spans="2:65" s="12" customFormat="1" ht="11.25">
      <c r="B465" s="161"/>
      <c r="D465" s="157" t="s">
        <v>303</v>
      </c>
      <c r="E465" s="162" t="s">
        <v>1</v>
      </c>
      <c r="F465" s="163" t="s">
        <v>1137</v>
      </c>
      <c r="H465" s="164">
        <v>139.48000000000002</v>
      </c>
      <c r="I465" s="165"/>
      <c r="J465" s="165"/>
      <c r="M465" s="161"/>
      <c r="N465" s="166"/>
      <c r="X465" s="167"/>
      <c r="AT465" s="162" t="s">
        <v>303</v>
      </c>
      <c r="AU465" s="162" t="s">
        <v>93</v>
      </c>
      <c r="AV465" s="12" t="s">
        <v>93</v>
      </c>
      <c r="AW465" s="12" t="s">
        <v>5</v>
      </c>
      <c r="AX465" s="12" t="s">
        <v>87</v>
      </c>
      <c r="AY465" s="162" t="s">
        <v>219</v>
      </c>
    </row>
    <row r="466" spans="2:65" s="11" customFormat="1" ht="22.9" customHeight="1">
      <c r="B466" s="129"/>
      <c r="D466" s="130" t="s">
        <v>79</v>
      </c>
      <c r="E466" s="140" t="s">
        <v>950</v>
      </c>
      <c r="F466" s="140" t="s">
        <v>904</v>
      </c>
      <c r="I466" s="132"/>
      <c r="J466" s="132"/>
      <c r="K466" s="141">
        <f>BK466</f>
        <v>0</v>
      </c>
      <c r="M466" s="129"/>
      <c r="N466" s="134"/>
      <c r="Q466" s="135">
        <f>SUM(Q467:Q469)</f>
        <v>0</v>
      </c>
      <c r="R466" s="135">
        <f>SUM(R467:R469)</f>
        <v>0</v>
      </c>
      <c r="T466" s="136">
        <f>SUM(T467:T469)</f>
        <v>0</v>
      </c>
      <c r="V466" s="136">
        <f>SUM(V467:V469)</f>
        <v>0</v>
      </c>
      <c r="X466" s="137">
        <f>SUM(X467:X469)</f>
        <v>0</v>
      </c>
      <c r="AR466" s="130" t="s">
        <v>87</v>
      </c>
      <c r="AT466" s="138" t="s">
        <v>79</v>
      </c>
      <c r="AU466" s="138" t="s">
        <v>87</v>
      </c>
      <c r="AY466" s="130" t="s">
        <v>219</v>
      </c>
      <c r="BK466" s="139">
        <f>SUM(BK467:BK469)</f>
        <v>0</v>
      </c>
    </row>
    <row r="467" spans="2:65" s="1" customFormat="1" ht="24.2" customHeight="1">
      <c r="B467" s="30"/>
      <c r="C467" s="142" t="s">
        <v>847</v>
      </c>
      <c r="D467" s="142" t="s">
        <v>220</v>
      </c>
      <c r="E467" s="143" t="s">
        <v>952</v>
      </c>
      <c r="F467" s="144" t="s">
        <v>953</v>
      </c>
      <c r="G467" s="145" t="s">
        <v>565</v>
      </c>
      <c r="H467" s="146">
        <v>243.45</v>
      </c>
      <c r="I467" s="147"/>
      <c r="J467" s="147"/>
      <c r="K467" s="148">
        <f>ROUND(P467*H467,2)</f>
        <v>0</v>
      </c>
      <c r="L467" s="149"/>
      <c r="M467" s="30"/>
      <c r="N467" s="150" t="s">
        <v>1</v>
      </c>
      <c r="O467" s="151" t="s">
        <v>43</v>
      </c>
      <c r="P467" s="152">
        <f>I467+J467</f>
        <v>0</v>
      </c>
      <c r="Q467" s="152">
        <f>ROUND(I467*H467,2)</f>
        <v>0</v>
      </c>
      <c r="R467" s="152">
        <f>ROUND(J467*H467,2)</f>
        <v>0</v>
      </c>
      <c r="T467" s="153">
        <f>S467*H467</f>
        <v>0</v>
      </c>
      <c r="U467" s="153">
        <v>0</v>
      </c>
      <c r="V467" s="153">
        <f>U467*H467</f>
        <v>0</v>
      </c>
      <c r="W467" s="153">
        <v>0</v>
      </c>
      <c r="X467" s="154">
        <f>W467*H467</f>
        <v>0</v>
      </c>
      <c r="AR467" s="155" t="s">
        <v>158</v>
      </c>
      <c r="AT467" s="155" t="s">
        <v>220</v>
      </c>
      <c r="AU467" s="155" t="s">
        <v>93</v>
      </c>
      <c r="AY467" s="15" t="s">
        <v>219</v>
      </c>
      <c r="BE467" s="156">
        <f>IF(O467="základní",K467,0)</f>
        <v>0</v>
      </c>
      <c r="BF467" s="156">
        <f>IF(O467="snížená",K467,0)</f>
        <v>0</v>
      </c>
      <c r="BG467" s="156">
        <f>IF(O467="zákl. přenesená",K467,0)</f>
        <v>0</v>
      </c>
      <c r="BH467" s="156">
        <f>IF(O467="sníž. přenesená",K467,0)</f>
        <v>0</v>
      </c>
      <c r="BI467" s="156">
        <f>IF(O467="nulová",K467,0)</f>
        <v>0</v>
      </c>
      <c r="BJ467" s="15" t="s">
        <v>87</v>
      </c>
      <c r="BK467" s="156">
        <f>ROUND(P467*H467,2)</f>
        <v>0</v>
      </c>
      <c r="BL467" s="15" t="s">
        <v>158</v>
      </c>
      <c r="BM467" s="155" t="s">
        <v>1148</v>
      </c>
    </row>
    <row r="468" spans="2:65" s="1" customFormat="1" ht="19.5">
      <c r="B468" s="30"/>
      <c r="D468" s="157" t="s">
        <v>226</v>
      </c>
      <c r="F468" s="158" t="s">
        <v>955</v>
      </c>
      <c r="I468" s="159"/>
      <c r="J468" s="159"/>
      <c r="M468" s="30"/>
      <c r="N468" s="160"/>
      <c r="X468" s="54"/>
      <c r="AT468" s="15" t="s">
        <v>226</v>
      </c>
      <c r="AU468" s="15" t="s">
        <v>93</v>
      </c>
    </row>
    <row r="469" spans="2:65" s="12" customFormat="1" ht="11.25">
      <c r="B469" s="161"/>
      <c r="D469" s="157" t="s">
        <v>303</v>
      </c>
      <c r="E469" s="162" t="s">
        <v>1</v>
      </c>
      <c r="F469" s="163" t="s">
        <v>1149</v>
      </c>
      <c r="H469" s="164">
        <v>243.45</v>
      </c>
      <c r="I469" s="165"/>
      <c r="J469" s="165"/>
      <c r="M469" s="161"/>
      <c r="N469" s="166"/>
      <c r="X469" s="167"/>
      <c r="AT469" s="162" t="s">
        <v>303</v>
      </c>
      <c r="AU469" s="162" t="s">
        <v>93</v>
      </c>
      <c r="AV469" s="12" t="s">
        <v>93</v>
      </c>
      <c r="AW469" s="12" t="s">
        <v>5</v>
      </c>
      <c r="AX469" s="12" t="s">
        <v>87</v>
      </c>
      <c r="AY469" s="162" t="s">
        <v>219</v>
      </c>
    </row>
    <row r="470" spans="2:65" s="11" customFormat="1" ht="25.9" customHeight="1">
      <c r="B470" s="129"/>
      <c r="D470" s="130" t="s">
        <v>79</v>
      </c>
      <c r="E470" s="131" t="s">
        <v>957</v>
      </c>
      <c r="F470" s="131" t="s">
        <v>958</v>
      </c>
      <c r="I470" s="132"/>
      <c r="J470" s="132"/>
      <c r="K470" s="133">
        <f>BK470</f>
        <v>0</v>
      </c>
      <c r="M470" s="129"/>
      <c r="N470" s="134"/>
      <c r="Q470" s="135">
        <f>Q471</f>
        <v>0</v>
      </c>
      <c r="R470" s="135">
        <f>R471</f>
        <v>0</v>
      </c>
      <c r="T470" s="136">
        <f>T471</f>
        <v>0</v>
      </c>
      <c r="V470" s="136">
        <f>V471</f>
        <v>0</v>
      </c>
      <c r="X470" s="137">
        <f>X471</f>
        <v>0</v>
      </c>
      <c r="AR470" s="130" t="s">
        <v>93</v>
      </c>
      <c r="AT470" s="138" t="s">
        <v>79</v>
      </c>
      <c r="AU470" s="138" t="s">
        <v>80</v>
      </c>
      <c r="AY470" s="130" t="s">
        <v>219</v>
      </c>
      <c r="BK470" s="139">
        <f>BK471</f>
        <v>0</v>
      </c>
    </row>
    <row r="471" spans="2:65" s="11" customFormat="1" ht="22.9" customHeight="1">
      <c r="B471" s="129"/>
      <c r="D471" s="130" t="s">
        <v>79</v>
      </c>
      <c r="E471" s="140" t="s">
        <v>959</v>
      </c>
      <c r="F471" s="140" t="s">
        <v>960</v>
      </c>
      <c r="I471" s="132"/>
      <c r="J471" s="132"/>
      <c r="K471" s="141">
        <f>BK471</f>
        <v>0</v>
      </c>
      <c r="M471" s="129"/>
      <c r="N471" s="134"/>
      <c r="Q471" s="135">
        <f>SUM(Q472:Q474)</f>
        <v>0</v>
      </c>
      <c r="R471" s="135">
        <f>SUM(R472:R474)</f>
        <v>0</v>
      </c>
      <c r="T471" s="136">
        <f>SUM(T472:T474)</f>
        <v>0</v>
      </c>
      <c r="V471" s="136">
        <f>SUM(V472:V474)</f>
        <v>0</v>
      </c>
      <c r="X471" s="137">
        <f>SUM(X472:X474)</f>
        <v>0</v>
      </c>
      <c r="AR471" s="130" t="s">
        <v>93</v>
      </c>
      <c r="AT471" s="138" t="s">
        <v>79</v>
      </c>
      <c r="AU471" s="138" t="s">
        <v>87</v>
      </c>
      <c r="AY471" s="130" t="s">
        <v>219</v>
      </c>
      <c r="BK471" s="139">
        <f>SUM(BK472:BK474)</f>
        <v>0</v>
      </c>
    </row>
    <row r="472" spans="2:65" s="1" customFormat="1" ht="24.2" customHeight="1">
      <c r="B472" s="30"/>
      <c r="C472" s="142" t="s">
        <v>851</v>
      </c>
      <c r="D472" s="142" t="s">
        <v>220</v>
      </c>
      <c r="E472" s="143" t="s">
        <v>962</v>
      </c>
      <c r="F472" s="144" t="s">
        <v>963</v>
      </c>
      <c r="G472" s="145" t="s">
        <v>370</v>
      </c>
      <c r="H472" s="146">
        <v>345</v>
      </c>
      <c r="I472" s="147"/>
      <c r="J472" s="147"/>
      <c r="K472" s="148">
        <f>ROUND(P472*H472,2)</f>
        <v>0</v>
      </c>
      <c r="L472" s="149"/>
      <c r="M472" s="30"/>
      <c r="N472" s="150" t="s">
        <v>1</v>
      </c>
      <c r="O472" s="151" t="s">
        <v>43</v>
      </c>
      <c r="P472" s="152">
        <f>I472+J472</f>
        <v>0</v>
      </c>
      <c r="Q472" s="152">
        <f>ROUND(I472*H472,2)</f>
        <v>0</v>
      </c>
      <c r="R472" s="152">
        <f>ROUND(J472*H472,2)</f>
        <v>0</v>
      </c>
      <c r="T472" s="153">
        <f>S472*H472</f>
        <v>0</v>
      </c>
      <c r="U472" s="153">
        <v>0</v>
      </c>
      <c r="V472" s="153">
        <f>U472*H472</f>
        <v>0</v>
      </c>
      <c r="W472" s="153">
        <v>0</v>
      </c>
      <c r="X472" s="154">
        <f>W472*H472</f>
        <v>0</v>
      </c>
      <c r="AR472" s="155" t="s">
        <v>298</v>
      </c>
      <c r="AT472" s="155" t="s">
        <v>220</v>
      </c>
      <c r="AU472" s="155" t="s">
        <v>93</v>
      </c>
      <c r="AY472" s="15" t="s">
        <v>219</v>
      </c>
      <c r="BE472" s="156">
        <f>IF(O472="základní",K472,0)</f>
        <v>0</v>
      </c>
      <c r="BF472" s="156">
        <f>IF(O472="snížená",K472,0)</f>
        <v>0</v>
      </c>
      <c r="BG472" s="156">
        <f>IF(O472="zákl. přenesená",K472,0)</f>
        <v>0</v>
      </c>
      <c r="BH472" s="156">
        <f>IF(O472="sníž. přenesená",K472,0)</f>
        <v>0</v>
      </c>
      <c r="BI472" s="156">
        <f>IF(O472="nulová",K472,0)</f>
        <v>0</v>
      </c>
      <c r="BJ472" s="15" t="s">
        <v>87</v>
      </c>
      <c r="BK472" s="156">
        <f>ROUND(P472*H472,2)</f>
        <v>0</v>
      </c>
      <c r="BL472" s="15" t="s">
        <v>298</v>
      </c>
      <c r="BM472" s="155" t="s">
        <v>1150</v>
      </c>
    </row>
    <row r="473" spans="2:65" s="1" customFormat="1" ht="19.5">
      <c r="B473" s="30"/>
      <c r="D473" s="157" t="s">
        <v>226</v>
      </c>
      <c r="F473" s="158" t="s">
        <v>963</v>
      </c>
      <c r="I473" s="159"/>
      <c r="J473" s="159"/>
      <c r="M473" s="30"/>
      <c r="N473" s="160"/>
      <c r="X473" s="54"/>
      <c r="AT473" s="15" t="s">
        <v>226</v>
      </c>
      <c r="AU473" s="15" t="s">
        <v>93</v>
      </c>
    </row>
    <row r="474" spans="2:65" s="12" customFormat="1" ht="11.25">
      <c r="B474" s="161"/>
      <c r="D474" s="157" t="s">
        <v>303</v>
      </c>
      <c r="E474" s="162" t="s">
        <v>1</v>
      </c>
      <c r="F474" s="163" t="s">
        <v>1072</v>
      </c>
      <c r="H474" s="164">
        <v>345</v>
      </c>
      <c r="I474" s="165"/>
      <c r="J474" s="165"/>
      <c r="M474" s="161"/>
      <c r="N474" s="166"/>
      <c r="X474" s="167"/>
      <c r="AT474" s="162" t="s">
        <v>303</v>
      </c>
      <c r="AU474" s="162" t="s">
        <v>93</v>
      </c>
      <c r="AV474" s="12" t="s">
        <v>93</v>
      </c>
      <c r="AW474" s="12" t="s">
        <v>5</v>
      </c>
      <c r="AX474" s="12" t="s">
        <v>87</v>
      </c>
      <c r="AY474" s="162" t="s">
        <v>219</v>
      </c>
    </row>
    <row r="475" spans="2:65" s="11" customFormat="1" ht="25.9" customHeight="1">
      <c r="B475" s="129"/>
      <c r="D475" s="130" t="s">
        <v>79</v>
      </c>
      <c r="E475" s="131" t="s">
        <v>460</v>
      </c>
      <c r="F475" s="131" t="s">
        <v>965</v>
      </c>
      <c r="I475" s="132"/>
      <c r="J475" s="132"/>
      <c r="K475" s="133">
        <f>BK475</f>
        <v>0</v>
      </c>
      <c r="M475" s="129"/>
      <c r="N475" s="134"/>
      <c r="Q475" s="135">
        <f>Q476</f>
        <v>0</v>
      </c>
      <c r="R475" s="135">
        <f>R476</f>
        <v>0</v>
      </c>
      <c r="T475" s="136">
        <f>T476</f>
        <v>0</v>
      </c>
      <c r="V475" s="136">
        <f>V476</f>
        <v>4.2000000000000002E-4</v>
      </c>
      <c r="X475" s="137">
        <f>X476</f>
        <v>0</v>
      </c>
      <c r="AR475" s="130" t="s">
        <v>150</v>
      </c>
      <c r="AT475" s="138" t="s">
        <v>79</v>
      </c>
      <c r="AU475" s="138" t="s">
        <v>80</v>
      </c>
      <c r="AY475" s="130" t="s">
        <v>219</v>
      </c>
      <c r="BK475" s="139">
        <f>BK476</f>
        <v>0</v>
      </c>
    </row>
    <row r="476" spans="2:65" s="11" customFormat="1" ht="22.9" customHeight="1">
      <c r="B476" s="129"/>
      <c r="D476" s="130" t="s">
        <v>79</v>
      </c>
      <c r="E476" s="140" t="s">
        <v>966</v>
      </c>
      <c r="F476" s="140" t="s">
        <v>967</v>
      </c>
      <c r="I476" s="132"/>
      <c r="J476" s="132"/>
      <c r="K476" s="141">
        <f>BK476</f>
        <v>0</v>
      </c>
      <c r="M476" s="129"/>
      <c r="N476" s="134"/>
      <c r="Q476" s="135">
        <f>SUM(Q477:Q479)</f>
        <v>0</v>
      </c>
      <c r="R476" s="135">
        <f>SUM(R477:R479)</f>
        <v>0</v>
      </c>
      <c r="T476" s="136">
        <f>SUM(T477:T479)</f>
        <v>0</v>
      </c>
      <c r="V476" s="136">
        <f>SUM(V477:V479)</f>
        <v>4.2000000000000002E-4</v>
      </c>
      <c r="X476" s="137">
        <f>SUM(X477:X479)</f>
        <v>0</v>
      </c>
      <c r="AR476" s="130" t="s">
        <v>150</v>
      </c>
      <c r="AT476" s="138" t="s">
        <v>79</v>
      </c>
      <c r="AU476" s="138" t="s">
        <v>87</v>
      </c>
      <c r="AY476" s="130" t="s">
        <v>219</v>
      </c>
      <c r="BK476" s="139">
        <f>SUM(BK477:BK479)</f>
        <v>0</v>
      </c>
    </row>
    <row r="477" spans="2:65" s="1" customFormat="1" ht="33" customHeight="1">
      <c r="B477" s="30"/>
      <c r="C477" s="142" t="s">
        <v>857</v>
      </c>
      <c r="D477" s="142" t="s">
        <v>220</v>
      </c>
      <c r="E477" s="143" t="s">
        <v>969</v>
      </c>
      <c r="F477" s="144" t="s">
        <v>970</v>
      </c>
      <c r="G477" s="145" t="s">
        <v>971</v>
      </c>
      <c r="H477" s="146">
        <v>2</v>
      </c>
      <c r="I477" s="147"/>
      <c r="J477" s="147"/>
      <c r="K477" s="148">
        <f>ROUND(P477*H477,2)</f>
        <v>0</v>
      </c>
      <c r="L477" s="149"/>
      <c r="M477" s="30"/>
      <c r="N477" s="150" t="s">
        <v>1</v>
      </c>
      <c r="O477" s="151" t="s">
        <v>43</v>
      </c>
      <c r="P477" s="152">
        <f>I477+J477</f>
        <v>0</v>
      </c>
      <c r="Q477" s="152">
        <f>ROUND(I477*H477,2)</f>
        <v>0</v>
      </c>
      <c r="R477" s="152">
        <f>ROUND(J477*H477,2)</f>
        <v>0</v>
      </c>
      <c r="T477" s="153">
        <f>S477*H477</f>
        <v>0</v>
      </c>
      <c r="U477" s="153">
        <v>2.1000000000000001E-4</v>
      </c>
      <c r="V477" s="153">
        <f>U477*H477</f>
        <v>4.2000000000000002E-4</v>
      </c>
      <c r="W477" s="153">
        <v>0</v>
      </c>
      <c r="X477" s="154">
        <f>W477*H477</f>
        <v>0</v>
      </c>
      <c r="AR477" s="155" t="s">
        <v>716</v>
      </c>
      <c r="AT477" s="155" t="s">
        <v>220</v>
      </c>
      <c r="AU477" s="155" t="s">
        <v>93</v>
      </c>
      <c r="AY477" s="15" t="s">
        <v>219</v>
      </c>
      <c r="BE477" s="156">
        <f>IF(O477="základní",K477,0)</f>
        <v>0</v>
      </c>
      <c r="BF477" s="156">
        <f>IF(O477="snížená",K477,0)</f>
        <v>0</v>
      </c>
      <c r="BG477" s="156">
        <f>IF(O477="zákl. přenesená",K477,0)</f>
        <v>0</v>
      </c>
      <c r="BH477" s="156">
        <f>IF(O477="sníž. přenesená",K477,0)</f>
        <v>0</v>
      </c>
      <c r="BI477" s="156">
        <f>IF(O477="nulová",K477,0)</f>
        <v>0</v>
      </c>
      <c r="BJ477" s="15" t="s">
        <v>87</v>
      </c>
      <c r="BK477" s="156">
        <f>ROUND(P477*H477,2)</f>
        <v>0</v>
      </c>
      <c r="BL477" s="15" t="s">
        <v>716</v>
      </c>
      <c r="BM477" s="155" t="s">
        <v>1151</v>
      </c>
    </row>
    <row r="478" spans="2:65" s="1" customFormat="1" ht="19.5">
      <c r="B478" s="30"/>
      <c r="D478" s="157" t="s">
        <v>226</v>
      </c>
      <c r="F478" s="158" t="s">
        <v>970</v>
      </c>
      <c r="I478" s="159"/>
      <c r="J478" s="159"/>
      <c r="M478" s="30"/>
      <c r="N478" s="160"/>
      <c r="X478" s="54"/>
      <c r="AT478" s="15" t="s">
        <v>226</v>
      </c>
      <c r="AU478" s="15" t="s">
        <v>93</v>
      </c>
    </row>
    <row r="479" spans="2:65" s="12" customFormat="1" ht="11.25">
      <c r="B479" s="161"/>
      <c r="D479" s="157" t="s">
        <v>303</v>
      </c>
      <c r="E479" s="162" t="s">
        <v>1</v>
      </c>
      <c r="F479" s="163" t="s">
        <v>93</v>
      </c>
      <c r="H479" s="164">
        <v>2</v>
      </c>
      <c r="I479" s="165"/>
      <c r="J479" s="165"/>
      <c r="M479" s="161"/>
      <c r="N479" s="188"/>
      <c r="O479" s="189"/>
      <c r="P479" s="189"/>
      <c r="Q479" s="189"/>
      <c r="R479" s="189"/>
      <c r="S479" s="189"/>
      <c r="T479" s="189"/>
      <c r="U479" s="189"/>
      <c r="V479" s="189"/>
      <c r="W479" s="189"/>
      <c r="X479" s="190"/>
      <c r="AT479" s="162" t="s">
        <v>303</v>
      </c>
      <c r="AU479" s="162" t="s">
        <v>93</v>
      </c>
      <c r="AV479" s="12" t="s">
        <v>93</v>
      </c>
      <c r="AW479" s="12" t="s">
        <v>5</v>
      </c>
      <c r="AX479" s="12" t="s">
        <v>87</v>
      </c>
      <c r="AY479" s="162" t="s">
        <v>219</v>
      </c>
    </row>
    <row r="480" spans="2:65" s="1" customFormat="1" ht="6.95" customHeight="1">
      <c r="B480" s="42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30"/>
    </row>
  </sheetData>
  <sheetProtection algorithmName="SHA-512" hashValue="236gE5pMF1CbIRnLRDghPCsK6ra1jcd55Qnyx7aGMCXudIt/6IUqHcrGMPEwgn5VqItU2Wxy4wc1RmhDpUp+zA==" saltValue="7DW/KBfVFsLvHa4c5Xw4r0jHult+iXhWPZ1lOqQWmmBDY6kZOqRya8UkA033Ijh6wKMMkeUfDsKdckIb/70CTw==" spinCount="100000" sheet="1" objects="1" scenarios="1" formatColumns="0" formatRows="0" autoFilter="0"/>
  <autoFilter ref="C134:L479" xr:uid="{00000000-0009-0000-0000-000003000000}"/>
  <mergeCells count="12">
    <mergeCell ref="E127:H127"/>
    <mergeCell ref="M2:Z2"/>
    <mergeCell ref="E84:H84"/>
    <mergeCell ref="E86:H86"/>
    <mergeCell ref="E88:H88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4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104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1152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ROUND((SUM(BE135:BE446)),  2)</f>
        <v>0</v>
      </c>
      <c r="I37" s="99">
        <v>0.21</v>
      </c>
      <c r="K37" s="86">
        <f>ROUND(((SUM(BE135:BE446))*I37),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ROUND((SUM(BF135:BF446)),  2)</f>
        <v>0</v>
      </c>
      <c r="I38" s="99">
        <v>0.12</v>
      </c>
      <c r="K38" s="86">
        <f>ROUND(((SUM(BF135:BF446))*I38),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ROUND((SUM(BG135:BG446)),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ROUND((SUM(BH135:BH446)),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ROUND((SUM(BI135:BI446)),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2022_4.3 - IO 03.1 Stoka C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Q135</f>
        <v>0</v>
      </c>
      <c r="J97" s="64">
        <f t="shared" si="0"/>
        <v>0</v>
      </c>
      <c r="K97" s="64">
        <f>K135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K136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K137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Q256</f>
        <v>0</v>
      </c>
      <c r="J100" s="118">
        <f>R256</f>
        <v>0</v>
      </c>
      <c r="K100" s="118">
        <f>K256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Q260</f>
        <v>0</v>
      </c>
      <c r="J101" s="118">
        <f>R260</f>
        <v>0</v>
      </c>
      <c r="K101" s="118">
        <f>K260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Q264</f>
        <v>0</v>
      </c>
      <c r="J102" s="118">
        <f>R264</f>
        <v>0</v>
      </c>
      <c r="K102" s="118">
        <f>K264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Q268</f>
        <v>0</v>
      </c>
      <c r="J103" s="118">
        <f>R268</f>
        <v>0</v>
      </c>
      <c r="K103" s="118">
        <f>K268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Q300</f>
        <v>0</v>
      </c>
      <c r="J104" s="118">
        <f>R300</f>
        <v>0</v>
      </c>
      <c r="K104" s="118">
        <f>K300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Q304</f>
        <v>0</v>
      </c>
      <c r="J105" s="118">
        <f>R304</f>
        <v>0</v>
      </c>
      <c r="K105" s="118">
        <f>K304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Q388</f>
        <v>0</v>
      </c>
      <c r="J106" s="118">
        <f>R388</f>
        <v>0</v>
      </c>
      <c r="K106" s="118">
        <f>K388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Q401</f>
        <v>0</v>
      </c>
      <c r="J107" s="118">
        <f>R401</f>
        <v>0</v>
      </c>
      <c r="K107" s="118">
        <f>K401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Q427</f>
        <v>0</v>
      </c>
      <c r="J108" s="118">
        <f>R427</f>
        <v>0</v>
      </c>
      <c r="K108" s="118">
        <f>K427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Q434</f>
        <v>0</v>
      </c>
      <c r="J109" s="118">
        <f>R434</f>
        <v>0</v>
      </c>
      <c r="K109" s="118">
        <f>K434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Q437</f>
        <v>0</v>
      </c>
      <c r="J110" s="114">
        <f>R437</f>
        <v>0</v>
      </c>
      <c r="K110" s="114">
        <f>K437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Q438</f>
        <v>0</v>
      </c>
      <c r="J111" s="118">
        <f>R438</f>
        <v>0</v>
      </c>
      <c r="K111" s="118">
        <f>K438</f>
        <v>0</v>
      </c>
      <c r="M111" s="115"/>
    </row>
    <row r="112" spans="2:47" s="8" customFormat="1" ht="24.95" customHeight="1">
      <c r="B112" s="111"/>
      <c r="D112" s="112" t="s">
        <v>346</v>
      </c>
      <c r="E112" s="113"/>
      <c r="F112" s="113"/>
      <c r="G112" s="113"/>
      <c r="H112" s="113"/>
      <c r="I112" s="114">
        <f>Q442</f>
        <v>0</v>
      </c>
      <c r="J112" s="114">
        <f>R442</f>
        <v>0</v>
      </c>
      <c r="K112" s="114">
        <f>K442</f>
        <v>0</v>
      </c>
      <c r="M112" s="111"/>
    </row>
    <row r="113" spans="2:13" s="9" customFormat="1" ht="19.899999999999999" customHeight="1">
      <c r="B113" s="115"/>
      <c r="D113" s="116" t="s">
        <v>347</v>
      </c>
      <c r="E113" s="117"/>
      <c r="F113" s="117"/>
      <c r="G113" s="117"/>
      <c r="H113" s="117"/>
      <c r="I113" s="118">
        <f>Q443</f>
        <v>0</v>
      </c>
      <c r="J113" s="118">
        <f>R443</f>
        <v>0</v>
      </c>
      <c r="K113" s="118">
        <f>K443</f>
        <v>0</v>
      </c>
      <c r="M113" s="115"/>
    </row>
    <row r="114" spans="2:13" s="1" customFormat="1" ht="21.75" customHeight="1">
      <c r="B114" s="30"/>
      <c r="M114" s="30"/>
    </row>
    <row r="115" spans="2:13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30"/>
    </row>
    <row r="119" spans="2:13" s="1" customFormat="1" ht="6.95" customHeight="1"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0"/>
    </row>
    <row r="120" spans="2:13" s="1" customFormat="1" ht="24.95" customHeight="1">
      <c r="B120" s="30"/>
      <c r="C120" s="19" t="s">
        <v>199</v>
      </c>
      <c r="M120" s="30"/>
    </row>
    <row r="121" spans="2:13" s="1" customFormat="1" ht="6.95" customHeight="1">
      <c r="B121" s="30"/>
      <c r="M121" s="30"/>
    </row>
    <row r="122" spans="2:13" s="1" customFormat="1" ht="12" customHeight="1">
      <c r="B122" s="30"/>
      <c r="C122" s="25" t="s">
        <v>17</v>
      </c>
      <c r="M122" s="30"/>
    </row>
    <row r="123" spans="2:13" s="1" customFormat="1" ht="16.5" customHeight="1">
      <c r="B123" s="30"/>
      <c r="E123" s="234" t="str">
        <f>E7</f>
        <v>Splašková kanalizace Lada</v>
      </c>
      <c r="F123" s="235"/>
      <c r="G123" s="235"/>
      <c r="H123" s="235"/>
      <c r="M123" s="30"/>
    </row>
    <row r="124" spans="2:13" ht="12" customHeight="1">
      <c r="B124" s="18"/>
      <c r="C124" s="25" t="s">
        <v>170</v>
      </c>
      <c r="M124" s="18"/>
    </row>
    <row r="125" spans="2:13" s="1" customFormat="1" ht="16.5" customHeight="1">
      <c r="B125" s="30"/>
      <c r="E125" s="234" t="s">
        <v>171</v>
      </c>
      <c r="F125" s="236"/>
      <c r="G125" s="236"/>
      <c r="H125" s="236"/>
      <c r="M125" s="30"/>
    </row>
    <row r="126" spans="2:13" s="1" customFormat="1" ht="12" customHeight="1">
      <c r="B126" s="30"/>
      <c r="C126" s="25" t="s">
        <v>172</v>
      </c>
      <c r="M126" s="30"/>
    </row>
    <row r="127" spans="2:13" s="1" customFormat="1" ht="16.5" customHeight="1">
      <c r="B127" s="30"/>
      <c r="E127" s="195" t="str">
        <f>E11</f>
        <v>2022_4.3 - IO 03.1 Stoka C</v>
      </c>
      <c r="F127" s="236"/>
      <c r="G127" s="236"/>
      <c r="H127" s="236"/>
      <c r="M127" s="30"/>
    </row>
    <row r="128" spans="2:13" s="1" customFormat="1" ht="6.95" customHeight="1">
      <c r="B128" s="30"/>
      <c r="M128" s="30"/>
    </row>
    <row r="129" spans="2:65" s="1" customFormat="1" ht="12" customHeight="1">
      <c r="B129" s="30"/>
      <c r="C129" s="25" t="s">
        <v>21</v>
      </c>
      <c r="F129" s="23" t="str">
        <f>F14</f>
        <v>Česká Lípa</v>
      </c>
      <c r="I129" s="25" t="s">
        <v>23</v>
      </c>
      <c r="J129" s="50" t="str">
        <f>IF(J14="","",J14)</f>
        <v>2. 4. 2025</v>
      </c>
      <c r="M129" s="30"/>
    </row>
    <row r="130" spans="2:65" s="1" customFormat="1" ht="6.95" customHeight="1">
      <c r="B130" s="30"/>
      <c r="M130" s="30"/>
    </row>
    <row r="131" spans="2:65" s="1" customFormat="1" ht="25.7" customHeight="1">
      <c r="B131" s="30"/>
      <c r="C131" s="25" t="s">
        <v>25</v>
      </c>
      <c r="F131" s="23" t="str">
        <f>E17</f>
        <v>Město Česká Lípa</v>
      </c>
      <c r="I131" s="25" t="s">
        <v>32</v>
      </c>
      <c r="J131" s="28" t="str">
        <f>E23</f>
        <v>Vodohospodářský rozvoj a výstavba a.s.</v>
      </c>
      <c r="M131" s="30"/>
    </row>
    <row r="132" spans="2:65" s="1" customFormat="1" ht="15.2" customHeight="1">
      <c r="B132" s="30"/>
      <c r="C132" s="25" t="s">
        <v>30</v>
      </c>
      <c r="F132" s="23" t="str">
        <f>IF(E20="","",E20)</f>
        <v>Vyplň údaj</v>
      </c>
      <c r="I132" s="25" t="s">
        <v>35</v>
      </c>
      <c r="J132" s="28" t="str">
        <f>E26</f>
        <v>Dvořák</v>
      </c>
      <c r="M132" s="30"/>
    </row>
    <row r="133" spans="2:65" s="1" customFormat="1" ht="10.35" customHeight="1">
      <c r="B133" s="30"/>
      <c r="M133" s="30"/>
    </row>
    <row r="134" spans="2:65" s="10" customFormat="1" ht="29.25" customHeight="1">
      <c r="B134" s="119"/>
      <c r="C134" s="120" t="s">
        <v>200</v>
      </c>
      <c r="D134" s="121" t="s">
        <v>63</v>
      </c>
      <c r="E134" s="121" t="s">
        <v>59</v>
      </c>
      <c r="F134" s="121" t="s">
        <v>60</v>
      </c>
      <c r="G134" s="121" t="s">
        <v>201</v>
      </c>
      <c r="H134" s="121" t="s">
        <v>202</v>
      </c>
      <c r="I134" s="121" t="s">
        <v>203</v>
      </c>
      <c r="J134" s="121" t="s">
        <v>204</v>
      </c>
      <c r="K134" s="122" t="s">
        <v>190</v>
      </c>
      <c r="L134" s="123" t="s">
        <v>205</v>
      </c>
      <c r="M134" s="119"/>
      <c r="N134" s="57" t="s">
        <v>1</v>
      </c>
      <c r="O134" s="58" t="s">
        <v>42</v>
      </c>
      <c r="P134" s="58" t="s">
        <v>206</v>
      </c>
      <c r="Q134" s="58" t="s">
        <v>207</v>
      </c>
      <c r="R134" s="58" t="s">
        <v>208</v>
      </c>
      <c r="S134" s="58" t="s">
        <v>209</v>
      </c>
      <c r="T134" s="58" t="s">
        <v>210</v>
      </c>
      <c r="U134" s="58" t="s">
        <v>211</v>
      </c>
      <c r="V134" s="58" t="s">
        <v>212</v>
      </c>
      <c r="W134" s="58" t="s">
        <v>213</v>
      </c>
      <c r="X134" s="59" t="s">
        <v>214</v>
      </c>
    </row>
    <row r="135" spans="2:65" s="1" customFormat="1" ht="22.9" customHeight="1">
      <c r="B135" s="30"/>
      <c r="C135" s="62" t="s">
        <v>215</v>
      </c>
      <c r="K135" s="124">
        <f>BK135</f>
        <v>0</v>
      </c>
      <c r="M135" s="30"/>
      <c r="N135" s="60"/>
      <c r="O135" s="51"/>
      <c r="P135" s="51"/>
      <c r="Q135" s="125">
        <f>Q136+Q437+Q442</f>
        <v>0</v>
      </c>
      <c r="R135" s="125">
        <f>R136+R437+R442</f>
        <v>0</v>
      </c>
      <c r="S135" s="51"/>
      <c r="T135" s="126">
        <f>T136+T437+T442</f>
        <v>0</v>
      </c>
      <c r="U135" s="51"/>
      <c r="V135" s="126">
        <f>V136+V437+V442</f>
        <v>264.93803179999998</v>
      </c>
      <c r="W135" s="51"/>
      <c r="X135" s="127">
        <f>X136+X437+X442</f>
        <v>69.26639999999999</v>
      </c>
      <c r="AT135" s="15" t="s">
        <v>79</v>
      </c>
      <c r="AU135" s="15" t="s">
        <v>192</v>
      </c>
      <c r="BK135" s="128">
        <f>BK136+BK437+BK442</f>
        <v>0</v>
      </c>
    </row>
    <row r="136" spans="2:65" s="11" customFormat="1" ht="25.9" customHeight="1">
      <c r="B136" s="129"/>
      <c r="D136" s="130" t="s">
        <v>79</v>
      </c>
      <c r="E136" s="131" t="s">
        <v>348</v>
      </c>
      <c r="F136" s="131" t="s">
        <v>349</v>
      </c>
      <c r="I136" s="132"/>
      <c r="J136" s="132"/>
      <c r="K136" s="133">
        <f>BK136</f>
        <v>0</v>
      </c>
      <c r="M136" s="129"/>
      <c r="N136" s="134"/>
      <c r="Q136" s="135">
        <f>Q137+Q256+Q260+Q264+Q268+Q300+Q304+Q388+Q427+Q434</f>
        <v>0</v>
      </c>
      <c r="R136" s="135">
        <f>R137+R256+R260+R264+R268+R300+R304+R388+R427+R434</f>
        <v>0</v>
      </c>
      <c r="T136" s="136">
        <f>T137+T256+T260+T264+T268+T300+T304+T388+T427+T434</f>
        <v>0</v>
      </c>
      <c r="V136" s="136">
        <f>V137+V256+V260+V264+V268+V300+V304+V388+V427+V434</f>
        <v>264.93782179999999</v>
      </c>
      <c r="X136" s="137">
        <f>X137+X256+X260+X264+X268+X300+X304+X388+X427+X434</f>
        <v>69.26639999999999</v>
      </c>
      <c r="AR136" s="130" t="s">
        <v>87</v>
      </c>
      <c r="AT136" s="138" t="s">
        <v>79</v>
      </c>
      <c r="AU136" s="138" t="s">
        <v>80</v>
      </c>
      <c r="AY136" s="130" t="s">
        <v>219</v>
      </c>
      <c r="BK136" s="139">
        <f>BK137+BK256+BK260+BK264+BK268+BK300+BK304+BK388+BK427+BK434</f>
        <v>0</v>
      </c>
    </row>
    <row r="137" spans="2:65" s="11" customFormat="1" ht="22.9" customHeight="1">
      <c r="B137" s="129"/>
      <c r="D137" s="130" t="s">
        <v>79</v>
      </c>
      <c r="E137" s="140" t="s">
        <v>87</v>
      </c>
      <c r="F137" s="140" t="s">
        <v>350</v>
      </c>
      <c r="I137" s="132"/>
      <c r="J137" s="132"/>
      <c r="K137" s="141">
        <f>BK137</f>
        <v>0</v>
      </c>
      <c r="M137" s="129"/>
      <c r="N137" s="134"/>
      <c r="Q137" s="135">
        <f>SUM(Q138:Q255)</f>
        <v>0</v>
      </c>
      <c r="R137" s="135">
        <f>SUM(R138:R255)</f>
        <v>0</v>
      </c>
      <c r="T137" s="136">
        <f>SUM(T138:T255)</f>
        <v>0</v>
      </c>
      <c r="V137" s="136">
        <f>SUM(V138:V255)</f>
        <v>182.31485079999999</v>
      </c>
      <c r="X137" s="137">
        <f>SUM(X138:X255)</f>
        <v>68.786399999999986</v>
      </c>
      <c r="AR137" s="130" t="s">
        <v>87</v>
      </c>
      <c r="AT137" s="138" t="s">
        <v>79</v>
      </c>
      <c r="AU137" s="138" t="s">
        <v>87</v>
      </c>
      <c r="AY137" s="130" t="s">
        <v>219</v>
      </c>
      <c r="BK137" s="139">
        <f>SUM(BK138:BK255)</f>
        <v>0</v>
      </c>
    </row>
    <row r="138" spans="2:65" s="1" customFormat="1" ht="24.2" customHeight="1">
      <c r="B138" s="30"/>
      <c r="C138" s="142" t="s">
        <v>87</v>
      </c>
      <c r="D138" s="142" t="s">
        <v>220</v>
      </c>
      <c r="E138" s="143" t="s">
        <v>351</v>
      </c>
      <c r="F138" s="144" t="s">
        <v>352</v>
      </c>
      <c r="G138" s="145" t="s">
        <v>353</v>
      </c>
      <c r="H138" s="146">
        <v>206.4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0.28999999999999998</v>
      </c>
      <c r="X138" s="154">
        <f>W138*H138</f>
        <v>59.855999999999995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1154</v>
      </c>
    </row>
    <row r="139" spans="2:65" s="1" customFormat="1" ht="39">
      <c r="B139" s="30"/>
      <c r="D139" s="157" t="s">
        <v>226</v>
      </c>
      <c r="F139" s="158" t="s">
        <v>355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1155</v>
      </c>
      <c r="H140" s="164">
        <v>206.4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93</v>
      </c>
      <c r="D141" s="142" t="s">
        <v>220</v>
      </c>
      <c r="E141" s="143" t="s">
        <v>357</v>
      </c>
      <c r="F141" s="144" t="s">
        <v>358</v>
      </c>
      <c r="G141" s="145" t="s">
        <v>353</v>
      </c>
      <c r="H141" s="146">
        <v>20.399999999999999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0.316</v>
      </c>
      <c r="X141" s="154">
        <f>W141*H141</f>
        <v>6.4463999999999997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1156</v>
      </c>
    </row>
    <row r="142" spans="2:65" s="1" customFormat="1" ht="39">
      <c r="B142" s="30"/>
      <c r="D142" s="157" t="s">
        <v>226</v>
      </c>
      <c r="F142" s="158" t="s">
        <v>360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1157</v>
      </c>
      <c r="H143" s="164">
        <v>20.399999999999999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20.399999999999999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24.2" customHeight="1">
      <c r="B145" s="30"/>
      <c r="C145" s="142" t="s">
        <v>150</v>
      </c>
      <c r="D145" s="142" t="s">
        <v>220</v>
      </c>
      <c r="E145" s="143" t="s">
        <v>363</v>
      </c>
      <c r="F145" s="144" t="s">
        <v>364</v>
      </c>
      <c r="G145" s="145" t="s">
        <v>353</v>
      </c>
      <c r="H145" s="146">
        <v>21.6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1.0000000000000001E-5</v>
      </c>
      <c r="V145" s="153">
        <f>U145*H145</f>
        <v>2.1600000000000002E-4</v>
      </c>
      <c r="W145" s="153">
        <v>0.115</v>
      </c>
      <c r="X145" s="154">
        <f>W145*H145</f>
        <v>2.4840000000000004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1158</v>
      </c>
    </row>
    <row r="146" spans="2:65" s="1" customFormat="1" ht="29.25">
      <c r="B146" s="30"/>
      <c r="D146" s="157" t="s">
        <v>226</v>
      </c>
      <c r="F146" s="158" t="s">
        <v>366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1159</v>
      </c>
      <c r="H147" s="164">
        <v>21.6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158</v>
      </c>
      <c r="D148" s="142" t="s">
        <v>220</v>
      </c>
      <c r="E148" s="143" t="s">
        <v>368</v>
      </c>
      <c r="F148" s="144" t="s">
        <v>369</v>
      </c>
      <c r="G148" s="145" t="s">
        <v>370</v>
      </c>
      <c r="H148" s="146">
        <v>20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7.1900000000000002E-3</v>
      </c>
      <c r="V148" s="153">
        <f>U148*H148</f>
        <v>0.14380000000000001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1160</v>
      </c>
    </row>
    <row r="149" spans="2:65" s="1" customFormat="1" ht="11.25">
      <c r="B149" s="30"/>
      <c r="D149" s="157" t="s">
        <v>226</v>
      </c>
      <c r="F149" s="158" t="s">
        <v>372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323</v>
      </c>
      <c r="H150" s="164">
        <v>20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218</v>
      </c>
      <c r="D151" s="142" t="s">
        <v>220</v>
      </c>
      <c r="E151" s="143" t="s">
        <v>374</v>
      </c>
      <c r="F151" s="144" t="s">
        <v>375</v>
      </c>
      <c r="G151" s="145" t="s">
        <v>376</v>
      </c>
      <c r="H151" s="146">
        <v>40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4.0000000000000003E-5</v>
      </c>
      <c r="V151" s="153">
        <f>U151*H151</f>
        <v>1.6000000000000001E-3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1161</v>
      </c>
    </row>
    <row r="152" spans="2:65" s="1" customFormat="1" ht="19.5">
      <c r="B152" s="30"/>
      <c r="D152" s="157" t="s">
        <v>226</v>
      </c>
      <c r="F152" s="158" t="s">
        <v>378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1162</v>
      </c>
      <c r="H153" s="164">
        <v>40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244</v>
      </c>
      <c r="D154" s="142" t="s">
        <v>220</v>
      </c>
      <c r="E154" s="143" t="s">
        <v>380</v>
      </c>
      <c r="F154" s="144" t="s">
        <v>381</v>
      </c>
      <c r="G154" s="145" t="s">
        <v>382</v>
      </c>
      <c r="H154" s="146">
        <v>10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1163</v>
      </c>
    </row>
    <row r="155" spans="2:65" s="1" customFormat="1" ht="19.5">
      <c r="B155" s="30"/>
      <c r="D155" s="157" t="s">
        <v>226</v>
      </c>
      <c r="F155" s="158" t="s">
        <v>384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265</v>
      </c>
      <c r="H156" s="164">
        <v>10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24.2" customHeight="1">
      <c r="B157" s="30"/>
      <c r="C157" s="142" t="s">
        <v>249</v>
      </c>
      <c r="D157" s="142" t="s">
        <v>220</v>
      </c>
      <c r="E157" s="143" t="s">
        <v>386</v>
      </c>
      <c r="F157" s="144" t="s">
        <v>387</v>
      </c>
      <c r="G157" s="145" t="s">
        <v>370</v>
      </c>
      <c r="H157" s="146">
        <v>10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8.6800000000000002E-3</v>
      </c>
      <c r="V157" s="153">
        <f>U157*H157</f>
        <v>8.6800000000000002E-2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1164</v>
      </c>
    </row>
    <row r="158" spans="2:65" s="1" customFormat="1" ht="58.5">
      <c r="B158" s="30"/>
      <c r="D158" s="157" t="s">
        <v>226</v>
      </c>
      <c r="F158" s="158" t="s">
        <v>389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265</v>
      </c>
      <c r="H159" s="164">
        <v>10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42" t="s">
        <v>254</v>
      </c>
      <c r="D160" s="142" t="s">
        <v>220</v>
      </c>
      <c r="E160" s="143" t="s">
        <v>391</v>
      </c>
      <c r="F160" s="144" t="s">
        <v>392</v>
      </c>
      <c r="G160" s="145" t="s">
        <v>370</v>
      </c>
      <c r="H160" s="146">
        <v>50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3.6900000000000002E-2</v>
      </c>
      <c r="V160" s="153">
        <f>U160*H160</f>
        <v>1.8450000000000002</v>
      </c>
      <c r="W160" s="153">
        <v>0</v>
      </c>
      <c r="X160" s="154">
        <f>W160*H160</f>
        <v>0</v>
      </c>
      <c r="AR160" s="155" t="s">
        <v>158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1165</v>
      </c>
    </row>
    <row r="161" spans="2:65" s="1" customFormat="1" ht="58.5">
      <c r="B161" s="30"/>
      <c r="D161" s="157" t="s">
        <v>226</v>
      </c>
      <c r="F161" s="158" t="s">
        <v>394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443</v>
      </c>
      <c r="H162" s="164">
        <v>50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42" t="s">
        <v>260</v>
      </c>
      <c r="D163" s="142" t="s">
        <v>220</v>
      </c>
      <c r="E163" s="143" t="s">
        <v>396</v>
      </c>
      <c r="F163" s="144" t="s">
        <v>397</v>
      </c>
      <c r="G163" s="145" t="s">
        <v>398</v>
      </c>
      <c r="H163" s="146">
        <v>150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0</v>
      </c>
      <c r="V163" s="153">
        <f>U163*H163</f>
        <v>0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1166</v>
      </c>
    </row>
    <row r="164" spans="2:65" s="1" customFormat="1" ht="19.5">
      <c r="B164" s="30"/>
      <c r="D164" s="157" t="s">
        <v>226</v>
      </c>
      <c r="F164" s="158" t="s">
        <v>400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1167</v>
      </c>
      <c r="H165" s="164">
        <v>150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33" customHeight="1">
      <c r="B166" s="30"/>
      <c r="C166" s="142" t="s">
        <v>265</v>
      </c>
      <c r="D166" s="142" t="s">
        <v>220</v>
      </c>
      <c r="E166" s="143" t="s">
        <v>1168</v>
      </c>
      <c r="F166" s="144" t="s">
        <v>1169</v>
      </c>
      <c r="G166" s="145" t="s">
        <v>398</v>
      </c>
      <c r="H166" s="146">
        <v>184.89599999999999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1170</v>
      </c>
    </row>
    <row r="167" spans="2:65" s="1" customFormat="1" ht="29.25">
      <c r="B167" s="30"/>
      <c r="D167" s="157" t="s">
        <v>226</v>
      </c>
      <c r="F167" s="158" t="s">
        <v>1171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22.5">
      <c r="B168" s="161"/>
      <c r="D168" s="157" t="s">
        <v>303</v>
      </c>
      <c r="E168" s="162" t="s">
        <v>1</v>
      </c>
      <c r="F168" s="163" t="s">
        <v>1172</v>
      </c>
      <c r="H168" s="164">
        <v>202.27200000000002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1173</v>
      </c>
      <c r="H169" s="164">
        <v>-17.376000000000001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3" customFormat="1" ht="11.25">
      <c r="B170" s="171"/>
      <c r="D170" s="157" t="s">
        <v>303</v>
      </c>
      <c r="E170" s="172" t="s">
        <v>1</v>
      </c>
      <c r="F170" s="173" t="s">
        <v>362</v>
      </c>
      <c r="H170" s="174">
        <v>184.89600000000002</v>
      </c>
      <c r="I170" s="175"/>
      <c r="J170" s="175"/>
      <c r="M170" s="171"/>
      <c r="N170" s="176"/>
      <c r="X170" s="177"/>
      <c r="AT170" s="172" t="s">
        <v>303</v>
      </c>
      <c r="AU170" s="172" t="s">
        <v>93</v>
      </c>
      <c r="AV170" s="13" t="s">
        <v>158</v>
      </c>
      <c r="AW170" s="13" t="s">
        <v>4</v>
      </c>
      <c r="AX170" s="13" t="s">
        <v>87</v>
      </c>
      <c r="AY170" s="172" t="s">
        <v>219</v>
      </c>
    </row>
    <row r="171" spans="2:65" s="1" customFormat="1" ht="37.9" customHeight="1">
      <c r="B171" s="30"/>
      <c r="C171" s="142" t="s">
        <v>270</v>
      </c>
      <c r="D171" s="142" t="s">
        <v>220</v>
      </c>
      <c r="E171" s="143" t="s">
        <v>428</v>
      </c>
      <c r="F171" s="144" t="s">
        <v>429</v>
      </c>
      <c r="G171" s="145" t="s">
        <v>398</v>
      </c>
      <c r="H171" s="146">
        <v>30</v>
      </c>
      <c r="I171" s="147"/>
      <c r="J171" s="147"/>
      <c r="K171" s="148">
        <f>ROUND(P171*H171,2)</f>
        <v>0</v>
      </c>
      <c r="L171" s="149"/>
      <c r="M171" s="30"/>
      <c r="N171" s="150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0</v>
      </c>
      <c r="V171" s="153">
        <f>U171*H171</f>
        <v>0</v>
      </c>
      <c r="W171" s="153">
        <v>0</v>
      </c>
      <c r="X171" s="154">
        <f>W171*H171</f>
        <v>0</v>
      </c>
      <c r="AR171" s="155" t="s">
        <v>158</v>
      </c>
      <c r="AT171" s="155" t="s">
        <v>220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1174</v>
      </c>
    </row>
    <row r="172" spans="2:65" s="1" customFormat="1" ht="39">
      <c r="B172" s="30"/>
      <c r="D172" s="157" t="s">
        <v>226</v>
      </c>
      <c r="F172" s="158" t="s">
        <v>431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385</v>
      </c>
      <c r="H173" s="164">
        <v>30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87</v>
      </c>
      <c r="AY173" s="162" t="s">
        <v>219</v>
      </c>
    </row>
    <row r="174" spans="2:65" s="1" customFormat="1" ht="33" customHeight="1">
      <c r="B174" s="30"/>
      <c r="C174" s="142" t="s">
        <v>9</v>
      </c>
      <c r="D174" s="142" t="s">
        <v>220</v>
      </c>
      <c r="E174" s="143" t="s">
        <v>1175</v>
      </c>
      <c r="F174" s="144" t="s">
        <v>1176</v>
      </c>
      <c r="G174" s="145" t="s">
        <v>398</v>
      </c>
      <c r="H174" s="146">
        <v>196.22</v>
      </c>
      <c r="I174" s="147"/>
      <c r="J174" s="147"/>
      <c r="K174" s="148">
        <f>ROUND(P174*H174,2)</f>
        <v>0</v>
      </c>
      <c r="L174" s="149"/>
      <c r="M174" s="30"/>
      <c r="N174" s="150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0</v>
      </c>
      <c r="V174" s="153">
        <f>U174*H174</f>
        <v>0</v>
      </c>
      <c r="W174" s="153">
        <v>0</v>
      </c>
      <c r="X174" s="154">
        <f>W174*H174</f>
        <v>0</v>
      </c>
      <c r="AR174" s="155" t="s">
        <v>158</v>
      </c>
      <c r="AT174" s="155" t="s">
        <v>220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158</v>
      </c>
      <c r="BM174" s="155" t="s">
        <v>1177</v>
      </c>
    </row>
    <row r="175" spans="2:65" s="1" customFormat="1" ht="29.25">
      <c r="B175" s="30"/>
      <c r="D175" s="157" t="s">
        <v>226</v>
      </c>
      <c r="F175" s="158" t="s">
        <v>1178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2" customFormat="1" ht="22.5">
      <c r="B176" s="161"/>
      <c r="D176" s="157" t="s">
        <v>303</v>
      </c>
      <c r="E176" s="162" t="s">
        <v>1</v>
      </c>
      <c r="F176" s="163" t="s">
        <v>1179</v>
      </c>
      <c r="H176" s="164">
        <v>217.94000000000003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1180</v>
      </c>
      <c r="H177" s="164">
        <v>-21.720000000000002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3" customFormat="1" ht="11.25">
      <c r="B178" s="171"/>
      <c r="D178" s="157" t="s">
        <v>303</v>
      </c>
      <c r="E178" s="172" t="s">
        <v>1</v>
      </c>
      <c r="F178" s="173" t="s">
        <v>362</v>
      </c>
      <c r="H178" s="174">
        <v>196.22000000000003</v>
      </c>
      <c r="I178" s="175"/>
      <c r="J178" s="175"/>
      <c r="M178" s="171"/>
      <c r="N178" s="176"/>
      <c r="X178" s="177"/>
      <c r="AT178" s="172" t="s">
        <v>303</v>
      </c>
      <c r="AU178" s="172" t="s">
        <v>93</v>
      </c>
      <c r="AV178" s="13" t="s">
        <v>158</v>
      </c>
      <c r="AW178" s="13" t="s">
        <v>4</v>
      </c>
      <c r="AX178" s="13" t="s">
        <v>87</v>
      </c>
      <c r="AY178" s="172" t="s">
        <v>219</v>
      </c>
    </row>
    <row r="179" spans="2:65" s="1" customFormat="1" ht="33" customHeight="1">
      <c r="B179" s="30"/>
      <c r="C179" s="142" t="s">
        <v>279</v>
      </c>
      <c r="D179" s="142" t="s">
        <v>220</v>
      </c>
      <c r="E179" s="143" t="s">
        <v>444</v>
      </c>
      <c r="F179" s="144" t="s">
        <v>445</v>
      </c>
      <c r="G179" s="145" t="s">
        <v>398</v>
      </c>
      <c r="H179" s="146">
        <v>26.111999999999998</v>
      </c>
      <c r="I179" s="147"/>
      <c r="J179" s="147"/>
      <c r="K179" s="148">
        <f>ROUND(P179*H179,2)</f>
        <v>0</v>
      </c>
      <c r="L179" s="149"/>
      <c r="M179" s="30"/>
      <c r="N179" s="150" t="s">
        <v>1</v>
      </c>
      <c r="O179" s="151" t="s">
        <v>43</v>
      </c>
      <c r="P179" s="152">
        <f>I179+J179</f>
        <v>0</v>
      </c>
      <c r="Q179" s="152">
        <f>ROUND(I179*H179,2)</f>
        <v>0</v>
      </c>
      <c r="R179" s="152">
        <f>ROUND(J179*H179,2)</f>
        <v>0</v>
      </c>
      <c r="T179" s="153">
        <f>S179*H179</f>
        <v>0</v>
      </c>
      <c r="U179" s="153">
        <v>0</v>
      </c>
      <c r="V179" s="153">
        <f>U179*H179</f>
        <v>0</v>
      </c>
      <c r="W179" s="153">
        <v>0</v>
      </c>
      <c r="X179" s="154">
        <f>W179*H179</f>
        <v>0</v>
      </c>
      <c r="AR179" s="155" t="s">
        <v>158</v>
      </c>
      <c r="AT179" s="155" t="s">
        <v>220</v>
      </c>
      <c r="AU179" s="155" t="s">
        <v>93</v>
      </c>
      <c r="AY179" s="15" t="s">
        <v>219</v>
      </c>
      <c r="BE179" s="156">
        <f>IF(O179="základní",K179,0)</f>
        <v>0</v>
      </c>
      <c r="BF179" s="156">
        <f>IF(O179="snížená",K179,0)</f>
        <v>0</v>
      </c>
      <c r="BG179" s="156">
        <f>IF(O179="zákl. přenesená",K179,0)</f>
        <v>0</v>
      </c>
      <c r="BH179" s="156">
        <f>IF(O179="sníž. přenesená",K179,0)</f>
        <v>0</v>
      </c>
      <c r="BI179" s="156">
        <f>IF(O179="nulová",K179,0)</f>
        <v>0</v>
      </c>
      <c r="BJ179" s="15" t="s">
        <v>87</v>
      </c>
      <c r="BK179" s="156">
        <f>ROUND(P179*H179,2)</f>
        <v>0</v>
      </c>
      <c r="BL179" s="15" t="s">
        <v>158</v>
      </c>
      <c r="BM179" s="155" t="s">
        <v>1181</v>
      </c>
    </row>
    <row r="180" spans="2:65" s="1" customFormat="1" ht="29.25">
      <c r="B180" s="30"/>
      <c r="D180" s="157" t="s">
        <v>226</v>
      </c>
      <c r="F180" s="158" t="s">
        <v>447</v>
      </c>
      <c r="I180" s="159"/>
      <c r="J180" s="159"/>
      <c r="M180" s="30"/>
      <c r="N180" s="160"/>
      <c r="X180" s="54"/>
      <c r="AT180" s="15" t="s">
        <v>226</v>
      </c>
      <c r="AU180" s="15" t="s">
        <v>93</v>
      </c>
    </row>
    <row r="181" spans="2:65" s="12" customFormat="1" ht="22.5">
      <c r="B181" s="161"/>
      <c r="D181" s="157" t="s">
        <v>303</v>
      </c>
      <c r="E181" s="162" t="s">
        <v>1</v>
      </c>
      <c r="F181" s="163" t="s">
        <v>1182</v>
      </c>
      <c r="H181" s="164">
        <v>28.284000000000002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1183</v>
      </c>
      <c r="H182" s="164">
        <v>-2.1720000000000002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80</v>
      </c>
      <c r="AY182" s="162" t="s">
        <v>219</v>
      </c>
    </row>
    <row r="183" spans="2:65" s="13" customFormat="1" ht="11.25">
      <c r="B183" s="171"/>
      <c r="D183" s="157" t="s">
        <v>303</v>
      </c>
      <c r="E183" s="172" t="s">
        <v>1</v>
      </c>
      <c r="F183" s="173" t="s">
        <v>362</v>
      </c>
      <c r="H183" s="174">
        <v>26.112000000000002</v>
      </c>
      <c r="I183" s="175"/>
      <c r="J183" s="175"/>
      <c r="M183" s="171"/>
      <c r="N183" s="176"/>
      <c r="X183" s="177"/>
      <c r="AT183" s="172" t="s">
        <v>303</v>
      </c>
      <c r="AU183" s="172" t="s">
        <v>93</v>
      </c>
      <c r="AV183" s="13" t="s">
        <v>158</v>
      </c>
      <c r="AW183" s="13" t="s">
        <v>4</v>
      </c>
      <c r="AX183" s="13" t="s">
        <v>87</v>
      </c>
      <c r="AY183" s="172" t="s">
        <v>219</v>
      </c>
    </row>
    <row r="184" spans="2:65" s="1" customFormat="1" ht="33" customHeight="1">
      <c r="B184" s="30"/>
      <c r="C184" s="142" t="s">
        <v>284</v>
      </c>
      <c r="D184" s="142" t="s">
        <v>220</v>
      </c>
      <c r="E184" s="143" t="s">
        <v>450</v>
      </c>
      <c r="F184" s="144" t="s">
        <v>451</v>
      </c>
      <c r="G184" s="145" t="s">
        <v>398</v>
      </c>
      <c r="H184" s="146">
        <v>23.111999999999998</v>
      </c>
      <c r="I184" s="147"/>
      <c r="J184" s="147"/>
      <c r="K184" s="148">
        <f>ROUND(P184*H184,2)</f>
        <v>0</v>
      </c>
      <c r="L184" s="149"/>
      <c r="M184" s="30"/>
      <c r="N184" s="150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0</v>
      </c>
      <c r="V184" s="153">
        <f>U184*H184</f>
        <v>0</v>
      </c>
      <c r="W184" s="153">
        <v>0</v>
      </c>
      <c r="X184" s="154">
        <f>W184*H184</f>
        <v>0</v>
      </c>
      <c r="AR184" s="155" t="s">
        <v>158</v>
      </c>
      <c r="AT184" s="155" t="s">
        <v>220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158</v>
      </c>
      <c r="BM184" s="155" t="s">
        <v>1184</v>
      </c>
    </row>
    <row r="185" spans="2:65" s="1" customFormat="1" ht="29.25">
      <c r="B185" s="30"/>
      <c r="D185" s="157" t="s">
        <v>226</v>
      </c>
      <c r="F185" s="158" t="s">
        <v>453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2" customFormat="1" ht="22.5">
      <c r="B186" s="161"/>
      <c r="D186" s="157" t="s">
        <v>303</v>
      </c>
      <c r="E186" s="162" t="s">
        <v>1</v>
      </c>
      <c r="F186" s="163" t="s">
        <v>1185</v>
      </c>
      <c r="H186" s="164">
        <v>25.284000000000002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80</v>
      </c>
      <c r="AY186" s="162" t="s">
        <v>219</v>
      </c>
    </row>
    <row r="187" spans="2:65" s="12" customFormat="1" ht="11.25">
      <c r="B187" s="161"/>
      <c r="D187" s="157" t="s">
        <v>303</v>
      </c>
      <c r="E187" s="162" t="s">
        <v>1</v>
      </c>
      <c r="F187" s="163" t="s">
        <v>1183</v>
      </c>
      <c r="H187" s="164">
        <v>-2.1720000000000002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80</v>
      </c>
      <c r="AY187" s="162" t="s">
        <v>219</v>
      </c>
    </row>
    <row r="188" spans="2:65" s="13" customFormat="1" ht="11.25">
      <c r="B188" s="171"/>
      <c r="D188" s="157" t="s">
        <v>303</v>
      </c>
      <c r="E188" s="172" t="s">
        <v>1</v>
      </c>
      <c r="F188" s="173" t="s">
        <v>362</v>
      </c>
      <c r="H188" s="174">
        <v>23.112000000000002</v>
      </c>
      <c r="I188" s="175"/>
      <c r="J188" s="175"/>
      <c r="M188" s="171"/>
      <c r="N188" s="176"/>
      <c r="X188" s="177"/>
      <c r="AT188" s="172" t="s">
        <v>303</v>
      </c>
      <c r="AU188" s="172" t="s">
        <v>93</v>
      </c>
      <c r="AV188" s="13" t="s">
        <v>158</v>
      </c>
      <c r="AW188" s="13" t="s">
        <v>4</v>
      </c>
      <c r="AX188" s="13" t="s">
        <v>87</v>
      </c>
      <c r="AY188" s="172" t="s">
        <v>219</v>
      </c>
    </row>
    <row r="189" spans="2:65" s="1" customFormat="1" ht="21.75" customHeight="1">
      <c r="B189" s="30"/>
      <c r="C189" s="142" t="s">
        <v>291</v>
      </c>
      <c r="D189" s="142" t="s">
        <v>220</v>
      </c>
      <c r="E189" s="143" t="s">
        <v>503</v>
      </c>
      <c r="F189" s="144" t="s">
        <v>504</v>
      </c>
      <c r="G189" s="145" t="s">
        <v>353</v>
      </c>
      <c r="H189" s="146">
        <v>830.06</v>
      </c>
      <c r="I189" s="147"/>
      <c r="J189" s="147"/>
      <c r="K189" s="148">
        <f>ROUND(P189*H189,2)</f>
        <v>0</v>
      </c>
      <c r="L189" s="149"/>
      <c r="M189" s="30"/>
      <c r="N189" s="150" t="s">
        <v>1</v>
      </c>
      <c r="O189" s="151" t="s">
        <v>43</v>
      </c>
      <c r="P189" s="152">
        <f>I189+J189</f>
        <v>0</v>
      </c>
      <c r="Q189" s="152">
        <f>ROUND(I189*H189,2)</f>
        <v>0</v>
      </c>
      <c r="R189" s="152">
        <f>ROUND(J189*H189,2)</f>
        <v>0</v>
      </c>
      <c r="T189" s="153">
        <f>S189*H189</f>
        <v>0</v>
      </c>
      <c r="U189" s="153">
        <v>5.8E-4</v>
      </c>
      <c r="V189" s="153">
        <f>U189*H189</f>
        <v>0.4814348</v>
      </c>
      <c r="W189" s="153">
        <v>0</v>
      </c>
      <c r="X189" s="154">
        <f>W189*H189</f>
        <v>0</v>
      </c>
      <c r="AR189" s="155" t="s">
        <v>158</v>
      </c>
      <c r="AT189" s="155" t="s">
        <v>220</v>
      </c>
      <c r="AU189" s="155" t="s">
        <v>93</v>
      </c>
      <c r="AY189" s="15" t="s">
        <v>219</v>
      </c>
      <c r="BE189" s="156">
        <f>IF(O189="základní",K189,0)</f>
        <v>0</v>
      </c>
      <c r="BF189" s="156">
        <f>IF(O189="snížená",K189,0)</f>
        <v>0</v>
      </c>
      <c r="BG189" s="156">
        <f>IF(O189="zákl. přenesená",K189,0)</f>
        <v>0</v>
      </c>
      <c r="BH189" s="156">
        <f>IF(O189="sníž. přenesená",K189,0)</f>
        <v>0</v>
      </c>
      <c r="BI189" s="156">
        <f>IF(O189="nulová",K189,0)</f>
        <v>0</v>
      </c>
      <c r="BJ189" s="15" t="s">
        <v>87</v>
      </c>
      <c r="BK189" s="156">
        <f>ROUND(P189*H189,2)</f>
        <v>0</v>
      </c>
      <c r="BL189" s="15" t="s">
        <v>158</v>
      </c>
      <c r="BM189" s="155" t="s">
        <v>1186</v>
      </c>
    </row>
    <row r="190" spans="2:65" s="1" customFormat="1" ht="19.5">
      <c r="B190" s="30"/>
      <c r="D190" s="157" t="s">
        <v>226</v>
      </c>
      <c r="F190" s="158" t="s">
        <v>506</v>
      </c>
      <c r="I190" s="159"/>
      <c r="J190" s="159"/>
      <c r="M190" s="30"/>
      <c r="N190" s="160"/>
      <c r="X190" s="54"/>
      <c r="AT190" s="15" t="s">
        <v>226</v>
      </c>
      <c r="AU190" s="15" t="s">
        <v>93</v>
      </c>
    </row>
    <row r="191" spans="2:65" s="12" customFormat="1" ht="11.25">
      <c r="B191" s="161"/>
      <c r="D191" s="157" t="s">
        <v>303</v>
      </c>
      <c r="E191" s="162" t="s">
        <v>1</v>
      </c>
      <c r="F191" s="163" t="s">
        <v>1187</v>
      </c>
      <c r="H191" s="164">
        <v>830.06000000000006</v>
      </c>
      <c r="I191" s="165"/>
      <c r="J191" s="165"/>
      <c r="M191" s="161"/>
      <c r="N191" s="166"/>
      <c r="X191" s="167"/>
      <c r="AT191" s="162" t="s">
        <v>303</v>
      </c>
      <c r="AU191" s="162" t="s">
        <v>93</v>
      </c>
      <c r="AV191" s="12" t="s">
        <v>93</v>
      </c>
      <c r="AW191" s="12" t="s">
        <v>5</v>
      </c>
      <c r="AX191" s="12" t="s">
        <v>87</v>
      </c>
      <c r="AY191" s="162" t="s">
        <v>219</v>
      </c>
    </row>
    <row r="192" spans="2:65" s="1" customFormat="1" ht="21.75" customHeight="1">
      <c r="B192" s="30"/>
      <c r="C192" s="142" t="s">
        <v>298</v>
      </c>
      <c r="D192" s="142" t="s">
        <v>220</v>
      </c>
      <c r="E192" s="143" t="s">
        <v>508</v>
      </c>
      <c r="F192" s="144" t="s">
        <v>509</v>
      </c>
      <c r="G192" s="145" t="s">
        <v>353</v>
      </c>
      <c r="H192" s="146">
        <v>830.06</v>
      </c>
      <c r="I192" s="147"/>
      <c r="J192" s="147"/>
      <c r="K192" s="148">
        <f>ROUND(P192*H192,2)</f>
        <v>0</v>
      </c>
      <c r="L192" s="149"/>
      <c r="M192" s="30"/>
      <c r="N192" s="150" t="s">
        <v>1</v>
      </c>
      <c r="O192" s="151" t="s">
        <v>43</v>
      </c>
      <c r="P192" s="152">
        <f>I192+J192</f>
        <v>0</v>
      </c>
      <c r="Q192" s="152">
        <f>ROUND(I192*H192,2)</f>
        <v>0</v>
      </c>
      <c r="R192" s="152">
        <f>ROUND(J192*H192,2)</f>
        <v>0</v>
      </c>
      <c r="T192" s="153">
        <f>S192*H192</f>
        <v>0</v>
      </c>
      <c r="U192" s="153">
        <v>0</v>
      </c>
      <c r="V192" s="153">
        <f>U192*H192</f>
        <v>0</v>
      </c>
      <c r="W192" s="153">
        <v>0</v>
      </c>
      <c r="X192" s="154">
        <f>W192*H192</f>
        <v>0</v>
      </c>
      <c r="AR192" s="155" t="s">
        <v>158</v>
      </c>
      <c r="AT192" s="155" t="s">
        <v>220</v>
      </c>
      <c r="AU192" s="155" t="s">
        <v>93</v>
      </c>
      <c r="AY192" s="15" t="s">
        <v>219</v>
      </c>
      <c r="BE192" s="156">
        <f>IF(O192="základní",K192,0)</f>
        <v>0</v>
      </c>
      <c r="BF192" s="156">
        <f>IF(O192="snížená",K192,0)</f>
        <v>0</v>
      </c>
      <c r="BG192" s="156">
        <f>IF(O192="zákl. přenesená",K192,0)</f>
        <v>0</v>
      </c>
      <c r="BH192" s="156">
        <f>IF(O192="sníž. přenesená",K192,0)</f>
        <v>0</v>
      </c>
      <c r="BI192" s="156">
        <f>IF(O192="nulová",K192,0)</f>
        <v>0</v>
      </c>
      <c r="BJ192" s="15" t="s">
        <v>87</v>
      </c>
      <c r="BK192" s="156">
        <f>ROUND(P192*H192,2)</f>
        <v>0</v>
      </c>
      <c r="BL192" s="15" t="s">
        <v>158</v>
      </c>
      <c r="BM192" s="155" t="s">
        <v>1188</v>
      </c>
    </row>
    <row r="193" spans="2:65" s="1" customFormat="1" ht="19.5">
      <c r="B193" s="30"/>
      <c r="D193" s="157" t="s">
        <v>226</v>
      </c>
      <c r="F193" s="158" t="s">
        <v>511</v>
      </c>
      <c r="I193" s="159"/>
      <c r="J193" s="159"/>
      <c r="M193" s="30"/>
      <c r="N193" s="160"/>
      <c r="X193" s="54"/>
      <c r="AT193" s="15" t="s">
        <v>226</v>
      </c>
      <c r="AU193" s="15" t="s">
        <v>93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1187</v>
      </c>
      <c r="H194" s="164">
        <v>830.06000000000006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87</v>
      </c>
      <c r="AY194" s="162" t="s">
        <v>219</v>
      </c>
    </row>
    <row r="195" spans="2:65" s="1" customFormat="1" ht="24.2" customHeight="1">
      <c r="B195" s="30"/>
      <c r="C195" s="142" t="s">
        <v>306</v>
      </c>
      <c r="D195" s="142" t="s">
        <v>220</v>
      </c>
      <c r="E195" s="143" t="s">
        <v>513</v>
      </c>
      <c r="F195" s="144" t="s">
        <v>514</v>
      </c>
      <c r="G195" s="145" t="s">
        <v>398</v>
      </c>
      <c r="H195" s="146">
        <v>421.02</v>
      </c>
      <c r="I195" s="147"/>
      <c r="J195" s="147"/>
      <c r="K195" s="148">
        <f>ROUND(P195*H195,2)</f>
        <v>0</v>
      </c>
      <c r="L195" s="149"/>
      <c r="M195" s="30"/>
      <c r="N195" s="150" t="s">
        <v>1</v>
      </c>
      <c r="O195" s="151" t="s">
        <v>43</v>
      </c>
      <c r="P195" s="152">
        <f>I195+J195</f>
        <v>0</v>
      </c>
      <c r="Q195" s="152">
        <f>ROUND(I195*H195,2)</f>
        <v>0</v>
      </c>
      <c r="R195" s="152">
        <f>ROUND(J195*H195,2)</f>
        <v>0</v>
      </c>
      <c r="T195" s="153">
        <f>S195*H195</f>
        <v>0</v>
      </c>
      <c r="U195" s="153">
        <v>0</v>
      </c>
      <c r="V195" s="153">
        <f>U195*H195</f>
        <v>0</v>
      </c>
      <c r="W195" s="153">
        <v>0</v>
      </c>
      <c r="X195" s="154">
        <f>W195*H195</f>
        <v>0</v>
      </c>
      <c r="AR195" s="155" t="s">
        <v>158</v>
      </c>
      <c r="AT195" s="155" t="s">
        <v>220</v>
      </c>
      <c r="AU195" s="155" t="s">
        <v>93</v>
      </c>
      <c r="AY195" s="15" t="s">
        <v>219</v>
      </c>
      <c r="BE195" s="156">
        <f>IF(O195="základní",K195,0)</f>
        <v>0</v>
      </c>
      <c r="BF195" s="156">
        <f>IF(O195="snížená",K195,0)</f>
        <v>0</v>
      </c>
      <c r="BG195" s="156">
        <f>IF(O195="zákl. přenesená",K195,0)</f>
        <v>0</v>
      </c>
      <c r="BH195" s="156">
        <f>IF(O195="sníž. přenesená",K195,0)</f>
        <v>0</v>
      </c>
      <c r="BI195" s="156">
        <f>IF(O195="nulová",K195,0)</f>
        <v>0</v>
      </c>
      <c r="BJ195" s="15" t="s">
        <v>87</v>
      </c>
      <c r="BK195" s="156">
        <f>ROUND(P195*H195,2)</f>
        <v>0</v>
      </c>
      <c r="BL195" s="15" t="s">
        <v>158</v>
      </c>
      <c r="BM195" s="155" t="s">
        <v>1189</v>
      </c>
    </row>
    <row r="196" spans="2:65" s="1" customFormat="1" ht="39">
      <c r="B196" s="30"/>
      <c r="D196" s="157" t="s">
        <v>226</v>
      </c>
      <c r="F196" s="158" t="s">
        <v>516</v>
      </c>
      <c r="I196" s="159"/>
      <c r="J196" s="159"/>
      <c r="M196" s="30"/>
      <c r="N196" s="160"/>
      <c r="X196" s="54"/>
      <c r="AT196" s="15" t="s">
        <v>226</v>
      </c>
      <c r="AU196" s="15" t="s">
        <v>93</v>
      </c>
    </row>
    <row r="197" spans="2:65" s="12" customFormat="1" ht="22.5">
      <c r="B197" s="161"/>
      <c r="D197" s="157" t="s">
        <v>303</v>
      </c>
      <c r="E197" s="162" t="s">
        <v>1</v>
      </c>
      <c r="F197" s="163" t="s">
        <v>1190</v>
      </c>
      <c r="H197" s="164">
        <v>499.21200000000005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2" customFormat="1" ht="11.25">
      <c r="B198" s="161"/>
      <c r="D198" s="157" t="s">
        <v>303</v>
      </c>
      <c r="E198" s="162" t="s">
        <v>1</v>
      </c>
      <c r="F198" s="163" t="s">
        <v>1191</v>
      </c>
      <c r="H198" s="164">
        <v>-78.192000000000007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3" customFormat="1" ht="11.25">
      <c r="B199" s="171"/>
      <c r="D199" s="157" t="s">
        <v>303</v>
      </c>
      <c r="E199" s="172" t="s">
        <v>1</v>
      </c>
      <c r="F199" s="173" t="s">
        <v>362</v>
      </c>
      <c r="H199" s="174">
        <v>421.02000000000004</v>
      </c>
      <c r="I199" s="175"/>
      <c r="J199" s="175"/>
      <c r="M199" s="171"/>
      <c r="N199" s="176"/>
      <c r="X199" s="177"/>
      <c r="AT199" s="172" t="s">
        <v>303</v>
      </c>
      <c r="AU199" s="172" t="s">
        <v>93</v>
      </c>
      <c r="AV199" s="13" t="s">
        <v>158</v>
      </c>
      <c r="AW199" s="13" t="s">
        <v>4</v>
      </c>
      <c r="AX199" s="13" t="s">
        <v>87</v>
      </c>
      <c r="AY199" s="172" t="s">
        <v>219</v>
      </c>
    </row>
    <row r="200" spans="2:65" s="1" customFormat="1" ht="24.2" customHeight="1">
      <c r="B200" s="30"/>
      <c r="C200" s="142" t="s">
        <v>313</v>
      </c>
      <c r="D200" s="142" t="s">
        <v>220</v>
      </c>
      <c r="E200" s="143" t="s">
        <v>521</v>
      </c>
      <c r="F200" s="144" t="s">
        <v>522</v>
      </c>
      <c r="G200" s="145" t="s">
        <v>398</v>
      </c>
      <c r="H200" s="146">
        <v>98.447999999999993</v>
      </c>
      <c r="I200" s="147"/>
      <c r="J200" s="147"/>
      <c r="K200" s="148">
        <f>ROUND(P200*H200,2)</f>
        <v>0</v>
      </c>
      <c r="L200" s="149"/>
      <c r="M200" s="30"/>
      <c r="N200" s="150" t="s">
        <v>1</v>
      </c>
      <c r="O200" s="151" t="s">
        <v>43</v>
      </c>
      <c r="P200" s="152">
        <f>I200+J200</f>
        <v>0</v>
      </c>
      <c r="Q200" s="152">
        <f>ROUND(I200*H200,2)</f>
        <v>0</v>
      </c>
      <c r="R200" s="152">
        <f>ROUND(J200*H200,2)</f>
        <v>0</v>
      </c>
      <c r="T200" s="153">
        <f>S200*H200</f>
        <v>0</v>
      </c>
      <c r="U200" s="153">
        <v>0</v>
      </c>
      <c r="V200" s="153">
        <f>U200*H200</f>
        <v>0</v>
      </c>
      <c r="W200" s="153">
        <v>0</v>
      </c>
      <c r="X200" s="154">
        <f>W200*H200</f>
        <v>0</v>
      </c>
      <c r="AR200" s="155" t="s">
        <v>158</v>
      </c>
      <c r="AT200" s="155" t="s">
        <v>220</v>
      </c>
      <c r="AU200" s="155" t="s">
        <v>93</v>
      </c>
      <c r="AY200" s="15" t="s">
        <v>219</v>
      </c>
      <c r="BE200" s="156">
        <f>IF(O200="základní",K200,0)</f>
        <v>0</v>
      </c>
      <c r="BF200" s="156">
        <f>IF(O200="snížená",K200,0)</f>
        <v>0</v>
      </c>
      <c r="BG200" s="156">
        <f>IF(O200="zákl. přenesená",K200,0)</f>
        <v>0</v>
      </c>
      <c r="BH200" s="156">
        <f>IF(O200="sníž. přenesená",K200,0)</f>
        <v>0</v>
      </c>
      <c r="BI200" s="156">
        <f>IF(O200="nulová",K200,0)</f>
        <v>0</v>
      </c>
      <c r="BJ200" s="15" t="s">
        <v>87</v>
      </c>
      <c r="BK200" s="156">
        <f>ROUND(P200*H200,2)</f>
        <v>0</v>
      </c>
      <c r="BL200" s="15" t="s">
        <v>158</v>
      </c>
      <c r="BM200" s="155" t="s">
        <v>1192</v>
      </c>
    </row>
    <row r="201" spans="2:65" s="1" customFormat="1" ht="39">
      <c r="B201" s="30"/>
      <c r="D201" s="157" t="s">
        <v>226</v>
      </c>
      <c r="F201" s="158" t="s">
        <v>524</v>
      </c>
      <c r="I201" s="159"/>
      <c r="J201" s="159"/>
      <c r="M201" s="30"/>
      <c r="N201" s="160"/>
      <c r="X201" s="54"/>
      <c r="AT201" s="15" t="s">
        <v>226</v>
      </c>
      <c r="AU201" s="15" t="s">
        <v>93</v>
      </c>
    </row>
    <row r="202" spans="2:65" s="12" customFormat="1" ht="22.5">
      <c r="B202" s="161"/>
      <c r="D202" s="157" t="s">
        <v>303</v>
      </c>
      <c r="E202" s="162" t="s">
        <v>1</v>
      </c>
      <c r="F202" s="163" t="s">
        <v>1193</v>
      </c>
      <c r="H202" s="164">
        <v>107.13600000000001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80</v>
      </c>
      <c r="AY202" s="162" t="s">
        <v>219</v>
      </c>
    </row>
    <row r="203" spans="2:65" s="12" customFormat="1" ht="11.25">
      <c r="B203" s="161"/>
      <c r="D203" s="157" t="s">
        <v>303</v>
      </c>
      <c r="E203" s="162" t="s">
        <v>1</v>
      </c>
      <c r="F203" s="163" t="s">
        <v>1194</v>
      </c>
      <c r="H203" s="164">
        <v>-8.6880000000000006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3" customFormat="1" ht="11.25">
      <c r="B204" s="171"/>
      <c r="D204" s="157" t="s">
        <v>303</v>
      </c>
      <c r="E204" s="172" t="s">
        <v>1</v>
      </c>
      <c r="F204" s="173" t="s">
        <v>362</v>
      </c>
      <c r="H204" s="174">
        <v>98.448000000000008</v>
      </c>
      <c r="I204" s="175"/>
      <c r="J204" s="175"/>
      <c r="M204" s="171"/>
      <c r="N204" s="176"/>
      <c r="X204" s="177"/>
      <c r="AT204" s="172" t="s">
        <v>303</v>
      </c>
      <c r="AU204" s="172" t="s">
        <v>93</v>
      </c>
      <c r="AV204" s="13" t="s">
        <v>158</v>
      </c>
      <c r="AW204" s="13" t="s">
        <v>4</v>
      </c>
      <c r="AX204" s="13" t="s">
        <v>87</v>
      </c>
      <c r="AY204" s="172" t="s">
        <v>219</v>
      </c>
    </row>
    <row r="205" spans="2:65" s="1" customFormat="1" ht="33" customHeight="1">
      <c r="B205" s="30"/>
      <c r="C205" s="142" t="s">
        <v>318</v>
      </c>
      <c r="D205" s="142" t="s">
        <v>220</v>
      </c>
      <c r="E205" s="143" t="s">
        <v>529</v>
      </c>
      <c r="F205" s="144" t="s">
        <v>530</v>
      </c>
      <c r="G205" s="145" t="s">
        <v>398</v>
      </c>
      <c r="H205" s="146">
        <v>421.02</v>
      </c>
      <c r="I205" s="147"/>
      <c r="J205" s="147"/>
      <c r="K205" s="148">
        <f>ROUND(P205*H205,2)</f>
        <v>0</v>
      </c>
      <c r="L205" s="149"/>
      <c r="M205" s="30"/>
      <c r="N205" s="150" t="s">
        <v>1</v>
      </c>
      <c r="O205" s="151" t="s">
        <v>43</v>
      </c>
      <c r="P205" s="152">
        <f>I205+J205</f>
        <v>0</v>
      </c>
      <c r="Q205" s="152">
        <f>ROUND(I205*H205,2)</f>
        <v>0</v>
      </c>
      <c r="R205" s="152">
        <f>ROUND(J205*H205,2)</f>
        <v>0</v>
      </c>
      <c r="T205" s="153">
        <f>S205*H205</f>
        <v>0</v>
      </c>
      <c r="U205" s="153">
        <v>0</v>
      </c>
      <c r="V205" s="153">
        <f>U205*H205</f>
        <v>0</v>
      </c>
      <c r="W205" s="153">
        <v>0</v>
      </c>
      <c r="X205" s="154">
        <f>W205*H205</f>
        <v>0</v>
      </c>
      <c r="AR205" s="155" t="s">
        <v>158</v>
      </c>
      <c r="AT205" s="155" t="s">
        <v>220</v>
      </c>
      <c r="AU205" s="155" t="s">
        <v>93</v>
      </c>
      <c r="AY205" s="15" t="s">
        <v>219</v>
      </c>
      <c r="BE205" s="156">
        <f>IF(O205="základní",K205,0)</f>
        <v>0</v>
      </c>
      <c r="BF205" s="156">
        <f>IF(O205="snížená",K205,0)</f>
        <v>0</v>
      </c>
      <c r="BG205" s="156">
        <f>IF(O205="zákl. přenesená",K205,0)</f>
        <v>0</v>
      </c>
      <c r="BH205" s="156">
        <f>IF(O205="sníž. přenesená",K205,0)</f>
        <v>0</v>
      </c>
      <c r="BI205" s="156">
        <f>IF(O205="nulová",K205,0)</f>
        <v>0</v>
      </c>
      <c r="BJ205" s="15" t="s">
        <v>87</v>
      </c>
      <c r="BK205" s="156">
        <f>ROUND(P205*H205,2)</f>
        <v>0</v>
      </c>
      <c r="BL205" s="15" t="s">
        <v>158</v>
      </c>
      <c r="BM205" s="155" t="s">
        <v>1195</v>
      </c>
    </row>
    <row r="206" spans="2:65" s="1" customFormat="1" ht="39">
      <c r="B206" s="30"/>
      <c r="D206" s="157" t="s">
        <v>226</v>
      </c>
      <c r="F206" s="158" t="s">
        <v>532</v>
      </c>
      <c r="I206" s="159"/>
      <c r="J206" s="159"/>
      <c r="M206" s="30"/>
      <c r="N206" s="160"/>
      <c r="X206" s="54"/>
      <c r="AT206" s="15" t="s">
        <v>226</v>
      </c>
      <c r="AU206" s="15" t="s">
        <v>93</v>
      </c>
    </row>
    <row r="207" spans="2:65" s="12" customFormat="1" ht="22.5">
      <c r="B207" s="161"/>
      <c r="D207" s="157" t="s">
        <v>303</v>
      </c>
      <c r="E207" s="162" t="s">
        <v>1</v>
      </c>
      <c r="F207" s="163" t="s">
        <v>1190</v>
      </c>
      <c r="H207" s="164">
        <v>499.21200000000005</v>
      </c>
      <c r="I207" s="165"/>
      <c r="J207" s="165"/>
      <c r="M207" s="161"/>
      <c r="N207" s="166"/>
      <c r="X207" s="167"/>
      <c r="AT207" s="162" t="s">
        <v>303</v>
      </c>
      <c r="AU207" s="162" t="s">
        <v>93</v>
      </c>
      <c r="AV207" s="12" t="s">
        <v>93</v>
      </c>
      <c r="AW207" s="12" t="s">
        <v>5</v>
      </c>
      <c r="AX207" s="12" t="s">
        <v>80</v>
      </c>
      <c r="AY207" s="162" t="s">
        <v>219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1191</v>
      </c>
      <c r="H208" s="164">
        <v>-78.192000000000007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80</v>
      </c>
      <c r="AY208" s="162" t="s">
        <v>219</v>
      </c>
    </row>
    <row r="209" spans="2:65" s="13" customFormat="1" ht="11.25">
      <c r="B209" s="171"/>
      <c r="D209" s="157" t="s">
        <v>303</v>
      </c>
      <c r="E209" s="172" t="s">
        <v>1</v>
      </c>
      <c r="F209" s="173" t="s">
        <v>362</v>
      </c>
      <c r="H209" s="174">
        <v>421.02000000000004</v>
      </c>
      <c r="I209" s="175"/>
      <c r="J209" s="175"/>
      <c r="M209" s="171"/>
      <c r="N209" s="176"/>
      <c r="X209" s="177"/>
      <c r="AT209" s="172" t="s">
        <v>303</v>
      </c>
      <c r="AU209" s="172" t="s">
        <v>93</v>
      </c>
      <c r="AV209" s="13" t="s">
        <v>158</v>
      </c>
      <c r="AW209" s="13" t="s">
        <v>4</v>
      </c>
      <c r="AX209" s="13" t="s">
        <v>87</v>
      </c>
      <c r="AY209" s="172" t="s">
        <v>219</v>
      </c>
    </row>
    <row r="210" spans="2:65" s="1" customFormat="1" ht="33" customHeight="1">
      <c r="B210" s="30"/>
      <c r="C210" s="142" t="s">
        <v>323</v>
      </c>
      <c r="D210" s="142" t="s">
        <v>220</v>
      </c>
      <c r="E210" s="143" t="s">
        <v>534</v>
      </c>
      <c r="F210" s="144" t="s">
        <v>535</v>
      </c>
      <c r="G210" s="145" t="s">
        <v>398</v>
      </c>
      <c r="H210" s="146">
        <v>49.223999999999997</v>
      </c>
      <c r="I210" s="147"/>
      <c r="J210" s="147"/>
      <c r="K210" s="148">
        <f>ROUND(P210*H210,2)</f>
        <v>0</v>
      </c>
      <c r="L210" s="149"/>
      <c r="M210" s="30"/>
      <c r="N210" s="150" t="s">
        <v>1</v>
      </c>
      <c r="O210" s="151" t="s">
        <v>43</v>
      </c>
      <c r="P210" s="152">
        <f>I210+J210</f>
        <v>0</v>
      </c>
      <c r="Q210" s="152">
        <f>ROUND(I210*H210,2)</f>
        <v>0</v>
      </c>
      <c r="R210" s="152">
        <f>ROUND(J210*H210,2)</f>
        <v>0</v>
      </c>
      <c r="T210" s="153">
        <f>S210*H210</f>
        <v>0</v>
      </c>
      <c r="U210" s="153">
        <v>0</v>
      </c>
      <c r="V210" s="153">
        <f>U210*H210</f>
        <v>0</v>
      </c>
      <c r="W210" s="153">
        <v>0</v>
      </c>
      <c r="X210" s="154">
        <f>W210*H210</f>
        <v>0</v>
      </c>
      <c r="AR210" s="155" t="s">
        <v>158</v>
      </c>
      <c r="AT210" s="155" t="s">
        <v>220</v>
      </c>
      <c r="AU210" s="155" t="s">
        <v>93</v>
      </c>
      <c r="AY210" s="15" t="s">
        <v>219</v>
      </c>
      <c r="BE210" s="156">
        <f>IF(O210="základní",K210,0)</f>
        <v>0</v>
      </c>
      <c r="BF210" s="156">
        <f>IF(O210="snížená",K210,0)</f>
        <v>0</v>
      </c>
      <c r="BG210" s="156">
        <f>IF(O210="zákl. přenesená",K210,0)</f>
        <v>0</v>
      </c>
      <c r="BH210" s="156">
        <f>IF(O210="sníž. přenesená",K210,0)</f>
        <v>0</v>
      </c>
      <c r="BI210" s="156">
        <f>IF(O210="nulová",K210,0)</f>
        <v>0</v>
      </c>
      <c r="BJ210" s="15" t="s">
        <v>87</v>
      </c>
      <c r="BK210" s="156">
        <f>ROUND(P210*H210,2)</f>
        <v>0</v>
      </c>
      <c r="BL210" s="15" t="s">
        <v>158</v>
      </c>
      <c r="BM210" s="155" t="s">
        <v>1196</v>
      </c>
    </row>
    <row r="211" spans="2:65" s="1" customFormat="1" ht="39">
      <c r="B211" s="30"/>
      <c r="D211" s="157" t="s">
        <v>226</v>
      </c>
      <c r="F211" s="158" t="s">
        <v>537</v>
      </c>
      <c r="I211" s="159"/>
      <c r="J211" s="159"/>
      <c r="M211" s="30"/>
      <c r="N211" s="160"/>
      <c r="X211" s="54"/>
      <c r="AT211" s="15" t="s">
        <v>226</v>
      </c>
      <c r="AU211" s="15" t="s">
        <v>93</v>
      </c>
    </row>
    <row r="212" spans="2:65" s="12" customFormat="1" ht="22.5">
      <c r="B212" s="161"/>
      <c r="D212" s="157" t="s">
        <v>303</v>
      </c>
      <c r="E212" s="162" t="s">
        <v>1</v>
      </c>
      <c r="F212" s="163" t="s">
        <v>1197</v>
      </c>
      <c r="H212" s="164">
        <v>53.568000000000005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2" customFormat="1" ht="11.25">
      <c r="B213" s="161"/>
      <c r="D213" s="157" t="s">
        <v>303</v>
      </c>
      <c r="E213" s="162" t="s">
        <v>1</v>
      </c>
      <c r="F213" s="163" t="s">
        <v>1198</v>
      </c>
      <c r="H213" s="164">
        <v>-4.3440000000000003</v>
      </c>
      <c r="I213" s="165"/>
      <c r="J213" s="165"/>
      <c r="M213" s="161"/>
      <c r="N213" s="166"/>
      <c r="X213" s="167"/>
      <c r="AT213" s="162" t="s">
        <v>303</v>
      </c>
      <c r="AU213" s="162" t="s">
        <v>93</v>
      </c>
      <c r="AV213" s="12" t="s">
        <v>93</v>
      </c>
      <c r="AW213" s="12" t="s">
        <v>5</v>
      </c>
      <c r="AX213" s="12" t="s">
        <v>80</v>
      </c>
      <c r="AY213" s="162" t="s">
        <v>219</v>
      </c>
    </row>
    <row r="214" spans="2:65" s="13" customFormat="1" ht="11.25">
      <c r="B214" s="171"/>
      <c r="D214" s="157" t="s">
        <v>303</v>
      </c>
      <c r="E214" s="172" t="s">
        <v>1</v>
      </c>
      <c r="F214" s="173" t="s">
        <v>362</v>
      </c>
      <c r="H214" s="174">
        <v>49.224000000000004</v>
      </c>
      <c r="I214" s="175"/>
      <c r="J214" s="175"/>
      <c r="M214" s="171"/>
      <c r="N214" s="176"/>
      <c r="X214" s="177"/>
      <c r="AT214" s="172" t="s">
        <v>303</v>
      </c>
      <c r="AU214" s="172" t="s">
        <v>93</v>
      </c>
      <c r="AV214" s="13" t="s">
        <v>158</v>
      </c>
      <c r="AW214" s="13" t="s">
        <v>4</v>
      </c>
      <c r="AX214" s="13" t="s">
        <v>87</v>
      </c>
      <c r="AY214" s="172" t="s">
        <v>219</v>
      </c>
    </row>
    <row r="215" spans="2:65" s="1" customFormat="1" ht="37.9" customHeight="1">
      <c r="B215" s="30"/>
      <c r="C215" s="142" t="s">
        <v>8</v>
      </c>
      <c r="D215" s="142" t="s">
        <v>220</v>
      </c>
      <c r="E215" s="143" t="s">
        <v>1034</v>
      </c>
      <c r="F215" s="144" t="s">
        <v>1035</v>
      </c>
      <c r="G215" s="145" t="s">
        <v>398</v>
      </c>
      <c r="H215" s="146">
        <v>334.57</v>
      </c>
      <c r="I215" s="147"/>
      <c r="J215" s="147"/>
      <c r="K215" s="148">
        <f>ROUND(P215*H215,2)</f>
        <v>0</v>
      </c>
      <c r="L215" s="149"/>
      <c r="M215" s="30"/>
      <c r="N215" s="150" t="s">
        <v>1</v>
      </c>
      <c r="O215" s="151" t="s">
        <v>43</v>
      </c>
      <c r="P215" s="152">
        <f>I215+J215</f>
        <v>0</v>
      </c>
      <c r="Q215" s="152">
        <f>ROUND(I215*H215,2)</f>
        <v>0</v>
      </c>
      <c r="R215" s="152">
        <f>ROUND(J215*H215,2)</f>
        <v>0</v>
      </c>
      <c r="T215" s="153">
        <f>S215*H215</f>
        <v>0</v>
      </c>
      <c r="U215" s="153">
        <v>0</v>
      </c>
      <c r="V215" s="153">
        <f>U215*H215</f>
        <v>0</v>
      </c>
      <c r="W215" s="153">
        <v>0</v>
      </c>
      <c r="X215" s="154">
        <f>W215*H215</f>
        <v>0</v>
      </c>
      <c r="AR215" s="155" t="s">
        <v>158</v>
      </c>
      <c r="AT215" s="155" t="s">
        <v>220</v>
      </c>
      <c r="AU215" s="155" t="s">
        <v>93</v>
      </c>
      <c r="AY215" s="15" t="s">
        <v>219</v>
      </c>
      <c r="BE215" s="156">
        <f>IF(O215="základní",K215,0)</f>
        <v>0</v>
      </c>
      <c r="BF215" s="156">
        <f>IF(O215="snížená",K215,0)</f>
        <v>0</v>
      </c>
      <c r="BG215" s="156">
        <f>IF(O215="zákl. přenesená",K215,0)</f>
        <v>0</v>
      </c>
      <c r="BH215" s="156">
        <f>IF(O215="sníž. přenesená",K215,0)</f>
        <v>0</v>
      </c>
      <c r="BI215" s="156">
        <f>IF(O215="nulová",K215,0)</f>
        <v>0</v>
      </c>
      <c r="BJ215" s="15" t="s">
        <v>87</v>
      </c>
      <c r="BK215" s="156">
        <f>ROUND(P215*H215,2)</f>
        <v>0</v>
      </c>
      <c r="BL215" s="15" t="s">
        <v>158</v>
      </c>
      <c r="BM215" s="155" t="s">
        <v>1199</v>
      </c>
    </row>
    <row r="216" spans="2:65" s="1" customFormat="1" ht="39">
      <c r="B216" s="30"/>
      <c r="D216" s="157" t="s">
        <v>226</v>
      </c>
      <c r="F216" s="158" t="s">
        <v>1037</v>
      </c>
      <c r="I216" s="159"/>
      <c r="J216" s="159"/>
      <c r="M216" s="30"/>
      <c r="N216" s="160"/>
      <c r="X216" s="54"/>
      <c r="AT216" s="15" t="s">
        <v>226</v>
      </c>
      <c r="AU216" s="15" t="s">
        <v>93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1038</v>
      </c>
      <c r="H217" s="164">
        <v>334.57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87</v>
      </c>
      <c r="AY217" s="162" t="s">
        <v>219</v>
      </c>
    </row>
    <row r="218" spans="2:65" s="1" customFormat="1" ht="37.9" customHeight="1">
      <c r="B218" s="30"/>
      <c r="C218" s="142" t="s">
        <v>464</v>
      </c>
      <c r="D218" s="142" t="s">
        <v>220</v>
      </c>
      <c r="E218" s="143" t="s">
        <v>1039</v>
      </c>
      <c r="F218" s="144" t="s">
        <v>1040</v>
      </c>
      <c r="G218" s="145" t="s">
        <v>398</v>
      </c>
      <c r="H218" s="146">
        <v>49.223999999999997</v>
      </c>
      <c r="I218" s="147"/>
      <c r="J218" s="147"/>
      <c r="K218" s="148">
        <f>ROUND(P218*H218,2)</f>
        <v>0</v>
      </c>
      <c r="L218" s="149"/>
      <c r="M218" s="30"/>
      <c r="N218" s="150" t="s">
        <v>1</v>
      </c>
      <c r="O218" s="151" t="s">
        <v>43</v>
      </c>
      <c r="P218" s="152">
        <f>I218+J218</f>
        <v>0</v>
      </c>
      <c r="Q218" s="152">
        <f>ROUND(I218*H218,2)</f>
        <v>0</v>
      </c>
      <c r="R218" s="152">
        <f>ROUND(J218*H218,2)</f>
        <v>0</v>
      </c>
      <c r="T218" s="153">
        <f>S218*H218</f>
        <v>0</v>
      </c>
      <c r="U218" s="153">
        <v>0</v>
      </c>
      <c r="V218" s="153">
        <f>U218*H218</f>
        <v>0</v>
      </c>
      <c r="W218" s="153">
        <v>0</v>
      </c>
      <c r="X218" s="154">
        <f>W218*H218</f>
        <v>0</v>
      </c>
      <c r="AR218" s="155" t="s">
        <v>158</v>
      </c>
      <c r="AT218" s="155" t="s">
        <v>220</v>
      </c>
      <c r="AU218" s="155" t="s">
        <v>93</v>
      </c>
      <c r="AY218" s="15" t="s">
        <v>219</v>
      </c>
      <c r="BE218" s="156">
        <f>IF(O218="základní",K218,0)</f>
        <v>0</v>
      </c>
      <c r="BF218" s="156">
        <f>IF(O218="snížená",K218,0)</f>
        <v>0</v>
      </c>
      <c r="BG218" s="156">
        <f>IF(O218="zákl. přenesená",K218,0)</f>
        <v>0</v>
      </c>
      <c r="BH218" s="156">
        <f>IF(O218="sníž. přenesená",K218,0)</f>
        <v>0</v>
      </c>
      <c r="BI218" s="156">
        <f>IF(O218="nulová",K218,0)</f>
        <v>0</v>
      </c>
      <c r="BJ218" s="15" t="s">
        <v>87</v>
      </c>
      <c r="BK218" s="156">
        <f>ROUND(P218*H218,2)</f>
        <v>0</v>
      </c>
      <c r="BL218" s="15" t="s">
        <v>158</v>
      </c>
      <c r="BM218" s="155" t="s">
        <v>1200</v>
      </c>
    </row>
    <row r="219" spans="2:65" s="1" customFormat="1" ht="39">
      <c r="B219" s="30"/>
      <c r="D219" s="157" t="s">
        <v>226</v>
      </c>
      <c r="F219" s="158" t="s">
        <v>1042</v>
      </c>
      <c r="I219" s="159"/>
      <c r="J219" s="159"/>
      <c r="M219" s="30"/>
      <c r="N219" s="160"/>
      <c r="X219" s="54"/>
      <c r="AT219" s="15" t="s">
        <v>226</v>
      </c>
      <c r="AU219" s="15" t="s">
        <v>93</v>
      </c>
    </row>
    <row r="220" spans="2:65" s="12" customFormat="1" ht="22.5">
      <c r="B220" s="161"/>
      <c r="D220" s="157" t="s">
        <v>303</v>
      </c>
      <c r="E220" s="162" t="s">
        <v>1</v>
      </c>
      <c r="F220" s="163" t="s">
        <v>1197</v>
      </c>
      <c r="H220" s="164">
        <v>53.568000000000005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2" customFormat="1" ht="11.25">
      <c r="B221" s="161"/>
      <c r="D221" s="157" t="s">
        <v>303</v>
      </c>
      <c r="E221" s="162" t="s">
        <v>1</v>
      </c>
      <c r="F221" s="163" t="s">
        <v>1198</v>
      </c>
      <c r="H221" s="164">
        <v>-4.3440000000000003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3" customFormat="1" ht="11.25">
      <c r="B222" s="171"/>
      <c r="D222" s="157" t="s">
        <v>303</v>
      </c>
      <c r="E222" s="172" t="s">
        <v>1</v>
      </c>
      <c r="F222" s="173" t="s">
        <v>362</v>
      </c>
      <c r="H222" s="174">
        <v>49.224000000000004</v>
      </c>
      <c r="I222" s="175"/>
      <c r="J222" s="175"/>
      <c r="M222" s="171"/>
      <c r="N222" s="176"/>
      <c r="X222" s="177"/>
      <c r="AT222" s="172" t="s">
        <v>303</v>
      </c>
      <c r="AU222" s="172" t="s">
        <v>93</v>
      </c>
      <c r="AV222" s="13" t="s">
        <v>158</v>
      </c>
      <c r="AW222" s="13" t="s">
        <v>4</v>
      </c>
      <c r="AX222" s="13" t="s">
        <v>87</v>
      </c>
      <c r="AY222" s="172" t="s">
        <v>219</v>
      </c>
    </row>
    <row r="223" spans="2:65" s="1" customFormat="1" ht="24.2" customHeight="1">
      <c r="B223" s="30"/>
      <c r="C223" s="142" t="s">
        <v>470</v>
      </c>
      <c r="D223" s="142" t="s">
        <v>220</v>
      </c>
      <c r="E223" s="143" t="s">
        <v>1043</v>
      </c>
      <c r="F223" s="144" t="s">
        <v>1044</v>
      </c>
      <c r="G223" s="145" t="s">
        <v>398</v>
      </c>
      <c r="H223" s="146">
        <v>421.02</v>
      </c>
      <c r="I223" s="147"/>
      <c r="J223" s="147"/>
      <c r="K223" s="148">
        <f>ROUND(P223*H223,2)</f>
        <v>0</v>
      </c>
      <c r="L223" s="149"/>
      <c r="M223" s="30"/>
      <c r="N223" s="150" t="s">
        <v>1</v>
      </c>
      <c r="O223" s="151" t="s">
        <v>43</v>
      </c>
      <c r="P223" s="152">
        <f>I223+J223</f>
        <v>0</v>
      </c>
      <c r="Q223" s="152">
        <f>ROUND(I223*H223,2)</f>
        <v>0</v>
      </c>
      <c r="R223" s="152">
        <f>ROUND(J223*H223,2)</f>
        <v>0</v>
      </c>
      <c r="T223" s="153">
        <f>S223*H223</f>
        <v>0</v>
      </c>
      <c r="U223" s="153">
        <v>0</v>
      </c>
      <c r="V223" s="153">
        <f>U223*H223</f>
        <v>0</v>
      </c>
      <c r="W223" s="153">
        <v>0</v>
      </c>
      <c r="X223" s="154">
        <f>W223*H223</f>
        <v>0</v>
      </c>
      <c r="AR223" s="155" t="s">
        <v>158</v>
      </c>
      <c r="AT223" s="155" t="s">
        <v>220</v>
      </c>
      <c r="AU223" s="155" t="s">
        <v>93</v>
      </c>
      <c r="AY223" s="15" t="s">
        <v>219</v>
      </c>
      <c r="BE223" s="156">
        <f>IF(O223="základní",K223,0)</f>
        <v>0</v>
      </c>
      <c r="BF223" s="156">
        <f>IF(O223="snížená",K223,0)</f>
        <v>0</v>
      </c>
      <c r="BG223" s="156">
        <f>IF(O223="zákl. přenesená",K223,0)</f>
        <v>0</v>
      </c>
      <c r="BH223" s="156">
        <f>IF(O223="sníž. přenesená",K223,0)</f>
        <v>0</v>
      </c>
      <c r="BI223" s="156">
        <f>IF(O223="nulová",K223,0)</f>
        <v>0</v>
      </c>
      <c r="BJ223" s="15" t="s">
        <v>87</v>
      </c>
      <c r="BK223" s="156">
        <f>ROUND(P223*H223,2)</f>
        <v>0</v>
      </c>
      <c r="BL223" s="15" t="s">
        <v>158</v>
      </c>
      <c r="BM223" s="155" t="s">
        <v>1201</v>
      </c>
    </row>
    <row r="224" spans="2:65" s="1" customFormat="1" ht="29.25">
      <c r="B224" s="30"/>
      <c r="D224" s="157" t="s">
        <v>226</v>
      </c>
      <c r="F224" s="158" t="s">
        <v>1046</v>
      </c>
      <c r="I224" s="159"/>
      <c r="J224" s="159"/>
      <c r="M224" s="30"/>
      <c r="N224" s="160"/>
      <c r="X224" s="54"/>
      <c r="AT224" s="15" t="s">
        <v>226</v>
      </c>
      <c r="AU224" s="15" t="s">
        <v>93</v>
      </c>
    </row>
    <row r="225" spans="2:65" s="12" customFormat="1" ht="22.5">
      <c r="B225" s="161"/>
      <c r="D225" s="157" t="s">
        <v>303</v>
      </c>
      <c r="E225" s="162" t="s">
        <v>1</v>
      </c>
      <c r="F225" s="163" t="s">
        <v>1190</v>
      </c>
      <c r="H225" s="164">
        <v>499.21200000000005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1191</v>
      </c>
      <c r="H226" s="164">
        <v>-78.192000000000007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3" customFormat="1" ht="11.25">
      <c r="B227" s="171"/>
      <c r="D227" s="157" t="s">
        <v>303</v>
      </c>
      <c r="E227" s="172" t="s">
        <v>1</v>
      </c>
      <c r="F227" s="173" t="s">
        <v>362</v>
      </c>
      <c r="H227" s="174">
        <v>421.02000000000004</v>
      </c>
      <c r="I227" s="175"/>
      <c r="J227" s="175"/>
      <c r="M227" s="171"/>
      <c r="N227" s="176"/>
      <c r="X227" s="177"/>
      <c r="AT227" s="172" t="s">
        <v>303</v>
      </c>
      <c r="AU227" s="172" t="s">
        <v>93</v>
      </c>
      <c r="AV227" s="13" t="s">
        <v>158</v>
      </c>
      <c r="AW227" s="13" t="s">
        <v>4</v>
      </c>
      <c r="AX227" s="13" t="s">
        <v>87</v>
      </c>
      <c r="AY227" s="172" t="s">
        <v>219</v>
      </c>
    </row>
    <row r="228" spans="2:65" s="1" customFormat="1" ht="24.2" customHeight="1">
      <c r="B228" s="30"/>
      <c r="C228" s="142" t="s">
        <v>474</v>
      </c>
      <c r="D228" s="142" t="s">
        <v>220</v>
      </c>
      <c r="E228" s="143" t="s">
        <v>550</v>
      </c>
      <c r="F228" s="144" t="s">
        <v>551</v>
      </c>
      <c r="G228" s="145" t="s">
        <v>398</v>
      </c>
      <c r="H228" s="146">
        <v>98.447999999999993</v>
      </c>
      <c r="I228" s="147"/>
      <c r="J228" s="147"/>
      <c r="K228" s="148">
        <f>ROUND(P228*H228,2)</f>
        <v>0</v>
      </c>
      <c r="L228" s="149"/>
      <c r="M228" s="30"/>
      <c r="N228" s="150" t="s">
        <v>1</v>
      </c>
      <c r="O228" s="151" t="s">
        <v>43</v>
      </c>
      <c r="P228" s="152">
        <f>I228+J228</f>
        <v>0</v>
      </c>
      <c r="Q228" s="152">
        <f>ROUND(I228*H228,2)</f>
        <v>0</v>
      </c>
      <c r="R228" s="152">
        <f>ROUND(J228*H228,2)</f>
        <v>0</v>
      </c>
      <c r="T228" s="153">
        <f>S228*H228</f>
        <v>0</v>
      </c>
      <c r="U228" s="153">
        <v>0</v>
      </c>
      <c r="V228" s="153">
        <f>U228*H228</f>
        <v>0</v>
      </c>
      <c r="W228" s="153">
        <v>0</v>
      </c>
      <c r="X228" s="154">
        <f>W228*H228</f>
        <v>0</v>
      </c>
      <c r="AR228" s="155" t="s">
        <v>158</v>
      </c>
      <c r="AT228" s="155" t="s">
        <v>220</v>
      </c>
      <c r="AU228" s="155" t="s">
        <v>93</v>
      </c>
      <c r="AY228" s="15" t="s">
        <v>219</v>
      </c>
      <c r="BE228" s="156">
        <f>IF(O228="základní",K228,0)</f>
        <v>0</v>
      </c>
      <c r="BF228" s="156">
        <f>IF(O228="snížená",K228,0)</f>
        <v>0</v>
      </c>
      <c r="BG228" s="156">
        <f>IF(O228="zákl. přenesená",K228,0)</f>
        <v>0</v>
      </c>
      <c r="BH228" s="156">
        <f>IF(O228="sníž. přenesená",K228,0)</f>
        <v>0</v>
      </c>
      <c r="BI228" s="156">
        <f>IF(O228="nulová",K228,0)</f>
        <v>0</v>
      </c>
      <c r="BJ228" s="15" t="s">
        <v>87</v>
      </c>
      <c r="BK228" s="156">
        <f>ROUND(P228*H228,2)</f>
        <v>0</v>
      </c>
      <c r="BL228" s="15" t="s">
        <v>158</v>
      </c>
      <c r="BM228" s="155" t="s">
        <v>1202</v>
      </c>
    </row>
    <row r="229" spans="2:65" s="1" customFormat="1" ht="29.25">
      <c r="B229" s="30"/>
      <c r="D229" s="157" t="s">
        <v>226</v>
      </c>
      <c r="F229" s="158" t="s">
        <v>553</v>
      </c>
      <c r="I229" s="159"/>
      <c r="J229" s="159"/>
      <c r="M229" s="30"/>
      <c r="N229" s="160"/>
      <c r="X229" s="54"/>
      <c r="AT229" s="15" t="s">
        <v>226</v>
      </c>
      <c r="AU229" s="15" t="s">
        <v>93</v>
      </c>
    </row>
    <row r="230" spans="2:65" s="12" customFormat="1" ht="22.5">
      <c r="B230" s="161"/>
      <c r="D230" s="157" t="s">
        <v>303</v>
      </c>
      <c r="E230" s="162" t="s">
        <v>1</v>
      </c>
      <c r="F230" s="163" t="s">
        <v>1193</v>
      </c>
      <c r="H230" s="164">
        <v>107.13600000000001</v>
      </c>
      <c r="I230" s="165"/>
      <c r="J230" s="165"/>
      <c r="M230" s="161"/>
      <c r="N230" s="166"/>
      <c r="X230" s="167"/>
      <c r="AT230" s="162" t="s">
        <v>303</v>
      </c>
      <c r="AU230" s="162" t="s">
        <v>93</v>
      </c>
      <c r="AV230" s="12" t="s">
        <v>93</v>
      </c>
      <c r="AW230" s="12" t="s">
        <v>5</v>
      </c>
      <c r="AX230" s="12" t="s">
        <v>80</v>
      </c>
      <c r="AY230" s="162" t="s">
        <v>219</v>
      </c>
    </row>
    <row r="231" spans="2:65" s="12" customFormat="1" ht="11.25">
      <c r="B231" s="161"/>
      <c r="D231" s="157" t="s">
        <v>303</v>
      </c>
      <c r="E231" s="162" t="s">
        <v>1</v>
      </c>
      <c r="F231" s="163" t="s">
        <v>1194</v>
      </c>
      <c r="H231" s="164">
        <v>-8.6880000000000006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80</v>
      </c>
      <c r="AY231" s="162" t="s">
        <v>219</v>
      </c>
    </row>
    <row r="232" spans="2:65" s="13" customFormat="1" ht="11.25">
      <c r="B232" s="171"/>
      <c r="D232" s="157" t="s">
        <v>303</v>
      </c>
      <c r="E232" s="172" t="s">
        <v>1</v>
      </c>
      <c r="F232" s="173" t="s">
        <v>362</v>
      </c>
      <c r="H232" s="174">
        <v>98.448000000000008</v>
      </c>
      <c r="I232" s="175"/>
      <c r="J232" s="175"/>
      <c r="M232" s="171"/>
      <c r="N232" s="176"/>
      <c r="X232" s="177"/>
      <c r="AT232" s="172" t="s">
        <v>303</v>
      </c>
      <c r="AU232" s="172" t="s">
        <v>93</v>
      </c>
      <c r="AV232" s="13" t="s">
        <v>158</v>
      </c>
      <c r="AW232" s="13" t="s">
        <v>4</v>
      </c>
      <c r="AX232" s="13" t="s">
        <v>87</v>
      </c>
      <c r="AY232" s="172" t="s">
        <v>219</v>
      </c>
    </row>
    <row r="233" spans="2:65" s="1" customFormat="1" ht="16.5" customHeight="1">
      <c r="B233" s="30"/>
      <c r="C233" s="142" t="s">
        <v>480</v>
      </c>
      <c r="D233" s="142" t="s">
        <v>220</v>
      </c>
      <c r="E233" s="143" t="s">
        <v>556</v>
      </c>
      <c r="F233" s="144" t="s">
        <v>557</v>
      </c>
      <c r="G233" s="145" t="s">
        <v>398</v>
      </c>
      <c r="H233" s="146">
        <v>207.22</v>
      </c>
      <c r="I233" s="147"/>
      <c r="J233" s="147"/>
      <c r="K233" s="148">
        <f>ROUND(P233*H233,2)</f>
        <v>0</v>
      </c>
      <c r="L233" s="149"/>
      <c r="M233" s="30"/>
      <c r="N233" s="150" t="s">
        <v>1</v>
      </c>
      <c r="O233" s="151" t="s">
        <v>43</v>
      </c>
      <c r="P233" s="152">
        <f>I233+J233</f>
        <v>0</v>
      </c>
      <c r="Q233" s="152">
        <f>ROUND(I233*H233,2)</f>
        <v>0</v>
      </c>
      <c r="R233" s="152">
        <f>ROUND(J233*H233,2)</f>
        <v>0</v>
      </c>
      <c r="T233" s="153">
        <f>S233*H233</f>
        <v>0</v>
      </c>
      <c r="U233" s="153">
        <v>0</v>
      </c>
      <c r="V233" s="153">
        <f>U233*H233</f>
        <v>0</v>
      </c>
      <c r="W233" s="153">
        <v>0</v>
      </c>
      <c r="X233" s="154">
        <f>W233*H233</f>
        <v>0</v>
      </c>
      <c r="AR233" s="155" t="s">
        <v>158</v>
      </c>
      <c r="AT233" s="155" t="s">
        <v>220</v>
      </c>
      <c r="AU233" s="155" t="s">
        <v>93</v>
      </c>
      <c r="AY233" s="15" t="s">
        <v>219</v>
      </c>
      <c r="BE233" s="156">
        <f>IF(O233="základní",K233,0)</f>
        <v>0</v>
      </c>
      <c r="BF233" s="156">
        <f>IF(O233="snížená",K233,0)</f>
        <v>0</v>
      </c>
      <c r="BG233" s="156">
        <f>IF(O233="zákl. přenesená",K233,0)</f>
        <v>0</v>
      </c>
      <c r="BH233" s="156">
        <f>IF(O233="sníž. přenesená",K233,0)</f>
        <v>0</v>
      </c>
      <c r="BI233" s="156">
        <f>IF(O233="nulová",K233,0)</f>
        <v>0</v>
      </c>
      <c r="BJ233" s="15" t="s">
        <v>87</v>
      </c>
      <c r="BK233" s="156">
        <f>ROUND(P233*H233,2)</f>
        <v>0</v>
      </c>
      <c r="BL233" s="15" t="s">
        <v>158</v>
      </c>
      <c r="BM233" s="155" t="s">
        <v>1203</v>
      </c>
    </row>
    <row r="234" spans="2:65" s="1" customFormat="1" ht="19.5">
      <c r="B234" s="30"/>
      <c r="D234" s="157" t="s">
        <v>226</v>
      </c>
      <c r="F234" s="158" t="s">
        <v>559</v>
      </c>
      <c r="I234" s="159"/>
      <c r="J234" s="159"/>
      <c r="M234" s="30"/>
      <c r="N234" s="160"/>
      <c r="X234" s="54"/>
      <c r="AT234" s="15" t="s">
        <v>226</v>
      </c>
      <c r="AU234" s="15" t="s">
        <v>93</v>
      </c>
    </row>
    <row r="235" spans="2:65" s="12" customFormat="1" ht="33.75">
      <c r="B235" s="161"/>
      <c r="D235" s="157" t="s">
        <v>303</v>
      </c>
      <c r="E235" s="162" t="s">
        <v>1</v>
      </c>
      <c r="F235" s="163" t="s">
        <v>1204</v>
      </c>
      <c r="H235" s="164">
        <v>207.22000000000003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87</v>
      </c>
      <c r="AY235" s="162" t="s">
        <v>219</v>
      </c>
    </row>
    <row r="236" spans="2:65" s="1" customFormat="1" ht="33" customHeight="1">
      <c r="B236" s="30"/>
      <c r="C236" s="142" t="s">
        <v>485</v>
      </c>
      <c r="D236" s="142" t="s">
        <v>220</v>
      </c>
      <c r="E236" s="143" t="s">
        <v>563</v>
      </c>
      <c r="F236" s="144" t="s">
        <v>564</v>
      </c>
      <c r="G236" s="145" t="s">
        <v>565</v>
      </c>
      <c r="H236" s="146">
        <v>414.44</v>
      </c>
      <c r="I236" s="147"/>
      <c r="J236" s="147"/>
      <c r="K236" s="148">
        <f>ROUND(P236*H236,2)</f>
        <v>0</v>
      </c>
      <c r="L236" s="149"/>
      <c r="M236" s="30"/>
      <c r="N236" s="150" t="s">
        <v>1</v>
      </c>
      <c r="O236" s="151" t="s">
        <v>43</v>
      </c>
      <c r="P236" s="152">
        <f>I236+J236</f>
        <v>0</v>
      </c>
      <c r="Q236" s="152">
        <f>ROUND(I236*H236,2)</f>
        <v>0</v>
      </c>
      <c r="R236" s="152">
        <f>ROUND(J236*H236,2)</f>
        <v>0</v>
      </c>
      <c r="T236" s="153">
        <f>S236*H236</f>
        <v>0</v>
      </c>
      <c r="U236" s="153">
        <v>0</v>
      </c>
      <c r="V236" s="153">
        <f>U236*H236</f>
        <v>0</v>
      </c>
      <c r="W236" s="153">
        <v>0</v>
      </c>
      <c r="X236" s="154">
        <f>W236*H236</f>
        <v>0</v>
      </c>
      <c r="AR236" s="155" t="s">
        <v>158</v>
      </c>
      <c r="AT236" s="155" t="s">
        <v>220</v>
      </c>
      <c r="AU236" s="155" t="s">
        <v>93</v>
      </c>
      <c r="AY236" s="15" t="s">
        <v>219</v>
      </c>
      <c r="BE236" s="156">
        <f>IF(O236="základní",K236,0)</f>
        <v>0</v>
      </c>
      <c r="BF236" s="156">
        <f>IF(O236="snížená",K236,0)</f>
        <v>0</v>
      </c>
      <c r="BG236" s="156">
        <f>IF(O236="zákl. přenesená",K236,0)</f>
        <v>0</v>
      </c>
      <c r="BH236" s="156">
        <f>IF(O236="sníž. přenesená",K236,0)</f>
        <v>0</v>
      </c>
      <c r="BI236" s="156">
        <f>IF(O236="nulová",K236,0)</f>
        <v>0</v>
      </c>
      <c r="BJ236" s="15" t="s">
        <v>87</v>
      </c>
      <c r="BK236" s="156">
        <f>ROUND(P236*H236,2)</f>
        <v>0</v>
      </c>
      <c r="BL236" s="15" t="s">
        <v>158</v>
      </c>
      <c r="BM236" s="155" t="s">
        <v>1205</v>
      </c>
    </row>
    <row r="237" spans="2:65" s="1" customFormat="1" ht="29.25">
      <c r="B237" s="30"/>
      <c r="D237" s="157" t="s">
        <v>226</v>
      </c>
      <c r="F237" s="158" t="s">
        <v>567</v>
      </c>
      <c r="I237" s="159"/>
      <c r="J237" s="159"/>
      <c r="M237" s="30"/>
      <c r="N237" s="160"/>
      <c r="X237" s="54"/>
      <c r="AT237" s="15" t="s">
        <v>226</v>
      </c>
      <c r="AU237" s="15" t="s">
        <v>93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1206</v>
      </c>
      <c r="H238" s="164">
        <v>414.44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87</v>
      </c>
      <c r="AY238" s="162" t="s">
        <v>219</v>
      </c>
    </row>
    <row r="239" spans="2:65" s="1" customFormat="1" ht="24.2" customHeight="1">
      <c r="B239" s="30"/>
      <c r="C239" s="142" t="s">
        <v>491</v>
      </c>
      <c r="D239" s="142" t="s">
        <v>220</v>
      </c>
      <c r="E239" s="143" t="s">
        <v>570</v>
      </c>
      <c r="F239" s="144" t="s">
        <v>571</v>
      </c>
      <c r="G239" s="145" t="s">
        <v>398</v>
      </c>
      <c r="H239" s="146">
        <v>304.39999999999998</v>
      </c>
      <c r="I239" s="147"/>
      <c r="J239" s="147"/>
      <c r="K239" s="148">
        <f>ROUND(P239*H239,2)</f>
        <v>0</v>
      </c>
      <c r="L239" s="149"/>
      <c r="M239" s="30"/>
      <c r="N239" s="150" t="s">
        <v>1</v>
      </c>
      <c r="O239" s="151" t="s">
        <v>43</v>
      </c>
      <c r="P239" s="152">
        <f>I239+J239</f>
        <v>0</v>
      </c>
      <c r="Q239" s="152">
        <f>ROUND(I239*H239,2)</f>
        <v>0</v>
      </c>
      <c r="R239" s="152">
        <f>ROUND(J239*H239,2)</f>
        <v>0</v>
      </c>
      <c r="T239" s="153">
        <f>S239*H239</f>
        <v>0</v>
      </c>
      <c r="U239" s="153">
        <v>0</v>
      </c>
      <c r="V239" s="153">
        <f>U239*H239</f>
        <v>0</v>
      </c>
      <c r="W239" s="153">
        <v>0</v>
      </c>
      <c r="X239" s="154">
        <f>W239*H239</f>
        <v>0</v>
      </c>
      <c r="AR239" s="155" t="s">
        <v>158</v>
      </c>
      <c r="AT239" s="155" t="s">
        <v>220</v>
      </c>
      <c r="AU239" s="155" t="s">
        <v>93</v>
      </c>
      <c r="AY239" s="15" t="s">
        <v>219</v>
      </c>
      <c r="BE239" s="156">
        <f>IF(O239="základní",K239,0)</f>
        <v>0</v>
      </c>
      <c r="BF239" s="156">
        <f>IF(O239="snížená",K239,0)</f>
        <v>0</v>
      </c>
      <c r="BG239" s="156">
        <f>IF(O239="zákl. přenesená",K239,0)</f>
        <v>0</v>
      </c>
      <c r="BH239" s="156">
        <f>IF(O239="sníž. přenesená",K239,0)</f>
        <v>0</v>
      </c>
      <c r="BI239" s="156">
        <f>IF(O239="nulová",K239,0)</f>
        <v>0</v>
      </c>
      <c r="BJ239" s="15" t="s">
        <v>87</v>
      </c>
      <c r="BK239" s="156">
        <f>ROUND(P239*H239,2)</f>
        <v>0</v>
      </c>
      <c r="BL239" s="15" t="s">
        <v>158</v>
      </c>
      <c r="BM239" s="155" t="s">
        <v>1207</v>
      </c>
    </row>
    <row r="240" spans="2:65" s="1" customFormat="1" ht="29.25">
      <c r="B240" s="30"/>
      <c r="D240" s="157" t="s">
        <v>226</v>
      </c>
      <c r="F240" s="158" t="s">
        <v>573</v>
      </c>
      <c r="I240" s="159"/>
      <c r="J240" s="159"/>
      <c r="M240" s="30"/>
      <c r="N240" s="160"/>
      <c r="X240" s="54"/>
      <c r="AT240" s="15" t="s">
        <v>226</v>
      </c>
      <c r="AU240" s="15" t="s">
        <v>93</v>
      </c>
    </row>
    <row r="241" spans="2:65" s="12" customFormat="1" ht="22.5">
      <c r="B241" s="161"/>
      <c r="D241" s="157" t="s">
        <v>303</v>
      </c>
      <c r="E241" s="162" t="s">
        <v>1</v>
      </c>
      <c r="F241" s="163" t="s">
        <v>1208</v>
      </c>
      <c r="H241" s="164">
        <v>505.68000000000006</v>
      </c>
      <c r="I241" s="165"/>
      <c r="J241" s="165"/>
      <c r="M241" s="161"/>
      <c r="N241" s="166"/>
      <c r="X241" s="167"/>
      <c r="AT241" s="162" t="s">
        <v>303</v>
      </c>
      <c r="AU241" s="162" t="s">
        <v>93</v>
      </c>
      <c r="AV241" s="12" t="s">
        <v>93</v>
      </c>
      <c r="AW241" s="12" t="s">
        <v>5</v>
      </c>
      <c r="AX241" s="12" t="s">
        <v>80</v>
      </c>
      <c r="AY241" s="162" t="s">
        <v>219</v>
      </c>
    </row>
    <row r="242" spans="2:65" s="12" customFormat="1" ht="22.5">
      <c r="B242" s="161"/>
      <c r="D242" s="157" t="s">
        <v>303</v>
      </c>
      <c r="E242" s="162" t="s">
        <v>1</v>
      </c>
      <c r="F242" s="163" t="s">
        <v>1209</v>
      </c>
      <c r="H242" s="164">
        <v>-43.480000000000004</v>
      </c>
      <c r="I242" s="165"/>
      <c r="J242" s="165"/>
      <c r="M242" s="161"/>
      <c r="N242" s="166"/>
      <c r="X242" s="167"/>
      <c r="AT242" s="162" t="s">
        <v>303</v>
      </c>
      <c r="AU242" s="162" t="s">
        <v>93</v>
      </c>
      <c r="AV242" s="12" t="s">
        <v>93</v>
      </c>
      <c r="AW242" s="12" t="s">
        <v>5</v>
      </c>
      <c r="AX242" s="12" t="s">
        <v>80</v>
      </c>
      <c r="AY242" s="162" t="s">
        <v>219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1210</v>
      </c>
      <c r="H243" s="164">
        <v>-154.80000000000001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1211</v>
      </c>
      <c r="H244" s="164">
        <v>-3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3" customFormat="1" ht="11.25">
      <c r="B245" s="171"/>
      <c r="D245" s="157" t="s">
        <v>303</v>
      </c>
      <c r="E245" s="172" t="s">
        <v>1</v>
      </c>
      <c r="F245" s="173" t="s">
        <v>362</v>
      </c>
      <c r="H245" s="174">
        <v>304.40000000000003</v>
      </c>
      <c r="I245" s="175"/>
      <c r="J245" s="175"/>
      <c r="M245" s="171"/>
      <c r="N245" s="176"/>
      <c r="X245" s="177"/>
      <c r="AT245" s="172" t="s">
        <v>303</v>
      </c>
      <c r="AU245" s="172" t="s">
        <v>93</v>
      </c>
      <c r="AV245" s="13" t="s">
        <v>158</v>
      </c>
      <c r="AW245" s="13" t="s">
        <v>4</v>
      </c>
      <c r="AX245" s="13" t="s">
        <v>87</v>
      </c>
      <c r="AY245" s="172" t="s">
        <v>219</v>
      </c>
    </row>
    <row r="246" spans="2:65" s="1" customFormat="1" ht="24.2" customHeight="1">
      <c r="B246" s="30"/>
      <c r="C246" s="142" t="s">
        <v>496</v>
      </c>
      <c r="D246" s="142" t="s">
        <v>220</v>
      </c>
      <c r="E246" s="143" t="s">
        <v>580</v>
      </c>
      <c r="F246" s="144" t="s">
        <v>581</v>
      </c>
      <c r="G246" s="145" t="s">
        <v>398</v>
      </c>
      <c r="H246" s="146">
        <v>89.878</v>
      </c>
      <c r="I246" s="147"/>
      <c r="J246" s="147"/>
      <c r="K246" s="148">
        <f>ROUND(P246*H246,2)</f>
        <v>0</v>
      </c>
      <c r="L246" s="149"/>
      <c r="M246" s="30"/>
      <c r="N246" s="150" t="s">
        <v>1</v>
      </c>
      <c r="O246" s="151" t="s">
        <v>43</v>
      </c>
      <c r="P246" s="152">
        <f>I246+J246</f>
        <v>0</v>
      </c>
      <c r="Q246" s="152">
        <f>ROUND(I246*H246,2)</f>
        <v>0</v>
      </c>
      <c r="R246" s="152">
        <f>ROUND(J246*H246,2)</f>
        <v>0</v>
      </c>
      <c r="T246" s="153">
        <f>S246*H246</f>
        <v>0</v>
      </c>
      <c r="U246" s="153">
        <v>0</v>
      </c>
      <c r="V246" s="153">
        <f>U246*H246</f>
        <v>0</v>
      </c>
      <c r="W246" s="153">
        <v>0</v>
      </c>
      <c r="X246" s="154">
        <f>W246*H246</f>
        <v>0</v>
      </c>
      <c r="AR246" s="155" t="s">
        <v>158</v>
      </c>
      <c r="AT246" s="155" t="s">
        <v>220</v>
      </c>
      <c r="AU246" s="155" t="s">
        <v>93</v>
      </c>
      <c r="AY246" s="15" t="s">
        <v>219</v>
      </c>
      <c r="BE246" s="156">
        <f>IF(O246="základní",K246,0)</f>
        <v>0</v>
      </c>
      <c r="BF246" s="156">
        <f>IF(O246="snížená",K246,0)</f>
        <v>0</v>
      </c>
      <c r="BG246" s="156">
        <f>IF(O246="zákl. přenesená",K246,0)</f>
        <v>0</v>
      </c>
      <c r="BH246" s="156">
        <f>IF(O246="sníž. přenesená",K246,0)</f>
        <v>0</v>
      </c>
      <c r="BI246" s="156">
        <f>IF(O246="nulová",K246,0)</f>
        <v>0</v>
      </c>
      <c r="BJ246" s="15" t="s">
        <v>87</v>
      </c>
      <c r="BK246" s="156">
        <f>ROUND(P246*H246,2)</f>
        <v>0</v>
      </c>
      <c r="BL246" s="15" t="s">
        <v>158</v>
      </c>
      <c r="BM246" s="155" t="s">
        <v>1212</v>
      </c>
    </row>
    <row r="247" spans="2:65" s="1" customFormat="1" ht="39">
      <c r="B247" s="30"/>
      <c r="D247" s="157" t="s">
        <v>226</v>
      </c>
      <c r="F247" s="158" t="s">
        <v>583</v>
      </c>
      <c r="I247" s="159"/>
      <c r="J247" s="159"/>
      <c r="M247" s="30"/>
      <c r="N247" s="160"/>
      <c r="X247" s="54"/>
      <c r="AT247" s="15" t="s">
        <v>226</v>
      </c>
      <c r="AU247" s="15" t="s">
        <v>93</v>
      </c>
    </row>
    <row r="248" spans="2:65" s="12" customFormat="1" ht="11.25">
      <c r="B248" s="161"/>
      <c r="D248" s="157" t="s">
        <v>303</v>
      </c>
      <c r="E248" s="162" t="s">
        <v>1</v>
      </c>
      <c r="F248" s="163" t="s">
        <v>1213</v>
      </c>
      <c r="H248" s="164">
        <v>-33.9621584</v>
      </c>
      <c r="I248" s="165"/>
      <c r="J248" s="165"/>
      <c r="M248" s="161"/>
      <c r="N248" s="166"/>
      <c r="X248" s="167"/>
      <c r="AT248" s="162" t="s">
        <v>303</v>
      </c>
      <c r="AU248" s="162" t="s">
        <v>93</v>
      </c>
      <c r="AV248" s="12" t="s">
        <v>93</v>
      </c>
      <c r="AW248" s="12" t="s">
        <v>5</v>
      </c>
      <c r="AX248" s="12" t="s">
        <v>80</v>
      </c>
      <c r="AY248" s="162" t="s">
        <v>219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1214</v>
      </c>
      <c r="H249" s="164">
        <v>123.84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80</v>
      </c>
      <c r="AY249" s="162" t="s">
        <v>219</v>
      </c>
    </row>
    <row r="250" spans="2:65" s="13" customFormat="1" ht="11.25">
      <c r="B250" s="171"/>
      <c r="D250" s="157" t="s">
        <v>303</v>
      </c>
      <c r="E250" s="172" t="s">
        <v>1</v>
      </c>
      <c r="F250" s="173" t="s">
        <v>362</v>
      </c>
      <c r="H250" s="174">
        <v>89.877841600000011</v>
      </c>
      <c r="I250" s="175"/>
      <c r="J250" s="175"/>
      <c r="M250" s="171"/>
      <c r="N250" s="176"/>
      <c r="X250" s="177"/>
      <c r="AT250" s="172" t="s">
        <v>303</v>
      </c>
      <c r="AU250" s="172" t="s">
        <v>93</v>
      </c>
      <c r="AV250" s="13" t="s">
        <v>158</v>
      </c>
      <c r="AW250" s="13" t="s">
        <v>4</v>
      </c>
      <c r="AX250" s="13" t="s">
        <v>87</v>
      </c>
      <c r="AY250" s="172" t="s">
        <v>219</v>
      </c>
    </row>
    <row r="251" spans="2:65" s="1" customFormat="1" ht="16.5" customHeight="1">
      <c r="B251" s="30"/>
      <c r="C251" s="178" t="s">
        <v>502</v>
      </c>
      <c r="D251" s="178" t="s">
        <v>460</v>
      </c>
      <c r="E251" s="179" t="s">
        <v>588</v>
      </c>
      <c r="F251" s="180" t="s">
        <v>589</v>
      </c>
      <c r="G251" s="181" t="s">
        <v>565</v>
      </c>
      <c r="H251" s="182">
        <v>179.756</v>
      </c>
      <c r="I251" s="183"/>
      <c r="J251" s="184"/>
      <c r="K251" s="185">
        <f>ROUND(P251*H251,2)</f>
        <v>0</v>
      </c>
      <c r="L251" s="184"/>
      <c r="M251" s="186"/>
      <c r="N251" s="187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1</v>
      </c>
      <c r="V251" s="153">
        <f>U251*H251</f>
        <v>179.756</v>
      </c>
      <c r="W251" s="153">
        <v>0</v>
      </c>
      <c r="X251" s="154">
        <f>W251*H251</f>
        <v>0</v>
      </c>
      <c r="AR251" s="155" t="s">
        <v>254</v>
      </c>
      <c r="AT251" s="155" t="s">
        <v>460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1215</v>
      </c>
    </row>
    <row r="252" spans="2:65" s="1" customFormat="1" ht="11.25">
      <c r="B252" s="30"/>
      <c r="D252" s="157" t="s">
        <v>226</v>
      </c>
      <c r="F252" s="158" t="s">
        <v>589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11.25">
      <c r="B253" s="161"/>
      <c r="D253" s="157" t="s">
        <v>303</v>
      </c>
      <c r="E253" s="162" t="s">
        <v>1</v>
      </c>
      <c r="F253" s="163" t="s">
        <v>1216</v>
      </c>
      <c r="H253" s="164">
        <v>-67.9243168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80</v>
      </c>
      <c r="AY253" s="162" t="s">
        <v>219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1217</v>
      </c>
      <c r="H254" s="164">
        <v>247.68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80</v>
      </c>
      <c r="AY254" s="162" t="s">
        <v>219</v>
      </c>
    </row>
    <row r="255" spans="2:65" s="13" customFormat="1" ht="11.25">
      <c r="B255" s="171"/>
      <c r="D255" s="157" t="s">
        <v>303</v>
      </c>
      <c r="E255" s="172" t="s">
        <v>1</v>
      </c>
      <c r="F255" s="173" t="s">
        <v>362</v>
      </c>
      <c r="H255" s="174">
        <v>179.75568320000002</v>
      </c>
      <c r="I255" s="175"/>
      <c r="J255" s="175"/>
      <c r="M255" s="171"/>
      <c r="N255" s="176"/>
      <c r="X255" s="177"/>
      <c r="AT255" s="172" t="s">
        <v>303</v>
      </c>
      <c r="AU255" s="172" t="s">
        <v>93</v>
      </c>
      <c r="AV255" s="13" t="s">
        <v>158</v>
      </c>
      <c r="AW255" s="13" t="s">
        <v>4</v>
      </c>
      <c r="AX255" s="13" t="s">
        <v>87</v>
      </c>
      <c r="AY255" s="172" t="s">
        <v>219</v>
      </c>
    </row>
    <row r="256" spans="2:65" s="11" customFormat="1" ht="22.9" customHeight="1">
      <c r="B256" s="129"/>
      <c r="D256" s="130" t="s">
        <v>79</v>
      </c>
      <c r="E256" s="140" t="s">
        <v>93</v>
      </c>
      <c r="F256" s="140" t="s">
        <v>593</v>
      </c>
      <c r="I256" s="132"/>
      <c r="J256" s="132"/>
      <c r="K256" s="141">
        <f>BK256</f>
        <v>0</v>
      </c>
      <c r="M256" s="129"/>
      <c r="N256" s="134"/>
      <c r="Q256" s="135">
        <f>SUM(Q257:Q259)</f>
        <v>0</v>
      </c>
      <c r="R256" s="135">
        <f>SUM(R257:R259)</f>
        <v>0</v>
      </c>
      <c r="T256" s="136">
        <f>SUM(T257:T259)</f>
        <v>0</v>
      </c>
      <c r="V256" s="136">
        <f>SUM(V257:V259)</f>
        <v>0</v>
      </c>
      <c r="X256" s="137">
        <f>SUM(X257:X259)</f>
        <v>0</v>
      </c>
      <c r="AR256" s="130" t="s">
        <v>87</v>
      </c>
      <c r="AT256" s="138" t="s">
        <v>79</v>
      </c>
      <c r="AU256" s="138" t="s">
        <v>87</v>
      </c>
      <c r="AY256" s="130" t="s">
        <v>219</v>
      </c>
      <c r="BK256" s="139">
        <f>SUM(BK257:BK259)</f>
        <v>0</v>
      </c>
    </row>
    <row r="257" spans="2:65" s="1" customFormat="1" ht="16.5" customHeight="1">
      <c r="B257" s="30"/>
      <c r="C257" s="142" t="s">
        <v>385</v>
      </c>
      <c r="D257" s="142" t="s">
        <v>220</v>
      </c>
      <c r="E257" s="143" t="s">
        <v>595</v>
      </c>
      <c r="F257" s="144" t="s">
        <v>596</v>
      </c>
      <c r="G257" s="145" t="s">
        <v>398</v>
      </c>
      <c r="H257" s="146">
        <v>30.96</v>
      </c>
      <c r="I257" s="147"/>
      <c r="J257" s="147"/>
      <c r="K257" s="148">
        <f>ROUND(P257*H257,2)</f>
        <v>0</v>
      </c>
      <c r="L257" s="149"/>
      <c r="M257" s="30"/>
      <c r="N257" s="150" t="s">
        <v>1</v>
      </c>
      <c r="O257" s="151" t="s">
        <v>43</v>
      </c>
      <c r="P257" s="152">
        <f>I257+J257</f>
        <v>0</v>
      </c>
      <c r="Q257" s="152">
        <f>ROUND(I257*H257,2)</f>
        <v>0</v>
      </c>
      <c r="R257" s="152">
        <f>ROUND(J257*H257,2)</f>
        <v>0</v>
      </c>
      <c r="T257" s="153">
        <f>S257*H257</f>
        <v>0</v>
      </c>
      <c r="U257" s="153">
        <v>0</v>
      </c>
      <c r="V257" s="153">
        <f>U257*H257</f>
        <v>0</v>
      </c>
      <c r="W257" s="153">
        <v>0</v>
      </c>
      <c r="X257" s="154">
        <f>W257*H257</f>
        <v>0</v>
      </c>
      <c r="AR257" s="155" t="s">
        <v>158</v>
      </c>
      <c r="AT257" s="155" t="s">
        <v>220</v>
      </c>
      <c r="AU257" s="155" t="s">
        <v>93</v>
      </c>
      <c r="AY257" s="15" t="s">
        <v>219</v>
      </c>
      <c r="BE257" s="156">
        <f>IF(O257="základní",K257,0)</f>
        <v>0</v>
      </c>
      <c r="BF257" s="156">
        <f>IF(O257="snížená",K257,0)</f>
        <v>0</v>
      </c>
      <c r="BG257" s="156">
        <f>IF(O257="zákl. přenesená",K257,0)</f>
        <v>0</v>
      </c>
      <c r="BH257" s="156">
        <f>IF(O257="sníž. přenesená",K257,0)</f>
        <v>0</v>
      </c>
      <c r="BI257" s="156">
        <f>IF(O257="nulová",K257,0)</f>
        <v>0</v>
      </c>
      <c r="BJ257" s="15" t="s">
        <v>87</v>
      </c>
      <c r="BK257" s="156">
        <f>ROUND(P257*H257,2)</f>
        <v>0</v>
      </c>
      <c r="BL257" s="15" t="s">
        <v>158</v>
      </c>
      <c r="BM257" s="155" t="s">
        <v>1218</v>
      </c>
    </row>
    <row r="258" spans="2:65" s="1" customFormat="1" ht="11.25">
      <c r="B258" s="30"/>
      <c r="D258" s="157" t="s">
        <v>226</v>
      </c>
      <c r="F258" s="158" t="s">
        <v>598</v>
      </c>
      <c r="I258" s="159"/>
      <c r="J258" s="159"/>
      <c r="M258" s="30"/>
      <c r="N258" s="160"/>
      <c r="X258" s="54"/>
      <c r="AT258" s="15" t="s">
        <v>226</v>
      </c>
      <c r="AU258" s="15" t="s">
        <v>93</v>
      </c>
    </row>
    <row r="259" spans="2:65" s="12" customFormat="1" ht="11.25">
      <c r="B259" s="161"/>
      <c r="D259" s="157" t="s">
        <v>303</v>
      </c>
      <c r="E259" s="162" t="s">
        <v>1</v>
      </c>
      <c r="F259" s="163" t="s">
        <v>1219</v>
      </c>
      <c r="H259" s="164">
        <v>30.96</v>
      </c>
      <c r="I259" s="165"/>
      <c r="J259" s="165"/>
      <c r="M259" s="161"/>
      <c r="N259" s="166"/>
      <c r="X259" s="167"/>
      <c r="AT259" s="162" t="s">
        <v>303</v>
      </c>
      <c r="AU259" s="162" t="s">
        <v>93</v>
      </c>
      <c r="AV259" s="12" t="s">
        <v>93</v>
      </c>
      <c r="AW259" s="12" t="s">
        <v>5</v>
      </c>
      <c r="AX259" s="12" t="s">
        <v>87</v>
      </c>
      <c r="AY259" s="162" t="s">
        <v>219</v>
      </c>
    </row>
    <row r="260" spans="2:65" s="11" customFormat="1" ht="22.9" customHeight="1">
      <c r="B260" s="129"/>
      <c r="D260" s="130" t="s">
        <v>79</v>
      </c>
      <c r="E260" s="140" t="s">
        <v>150</v>
      </c>
      <c r="F260" s="140" t="s">
        <v>606</v>
      </c>
      <c r="I260" s="132"/>
      <c r="J260" s="132"/>
      <c r="K260" s="141">
        <f>BK260</f>
        <v>0</v>
      </c>
      <c r="M260" s="129"/>
      <c r="N260" s="134"/>
      <c r="Q260" s="135">
        <f>SUM(Q261:Q263)</f>
        <v>0</v>
      </c>
      <c r="R260" s="135">
        <f>SUM(R261:R263)</f>
        <v>0</v>
      </c>
      <c r="T260" s="136">
        <f>SUM(T261:T263)</f>
        <v>0</v>
      </c>
      <c r="V260" s="136">
        <f>SUM(V261:V263)</f>
        <v>0</v>
      </c>
      <c r="X260" s="137">
        <f>SUM(X261:X263)</f>
        <v>0</v>
      </c>
      <c r="AR260" s="130" t="s">
        <v>87</v>
      </c>
      <c r="AT260" s="138" t="s">
        <v>79</v>
      </c>
      <c r="AU260" s="138" t="s">
        <v>87</v>
      </c>
      <c r="AY260" s="130" t="s">
        <v>219</v>
      </c>
      <c r="BK260" s="139">
        <f>SUM(BK261:BK263)</f>
        <v>0</v>
      </c>
    </row>
    <row r="261" spans="2:65" s="1" customFormat="1" ht="21.75" customHeight="1">
      <c r="B261" s="30"/>
      <c r="C261" s="142" t="s">
        <v>512</v>
      </c>
      <c r="D261" s="142" t="s">
        <v>220</v>
      </c>
      <c r="E261" s="143" t="s">
        <v>608</v>
      </c>
      <c r="F261" s="144" t="s">
        <v>609</v>
      </c>
      <c r="G261" s="145" t="s">
        <v>370</v>
      </c>
      <c r="H261" s="146">
        <v>186.4</v>
      </c>
      <c r="I261" s="147"/>
      <c r="J261" s="147"/>
      <c r="K261" s="148">
        <f>ROUND(P261*H261,2)</f>
        <v>0</v>
      </c>
      <c r="L261" s="149"/>
      <c r="M261" s="30"/>
      <c r="N261" s="150" t="s">
        <v>1</v>
      </c>
      <c r="O261" s="151" t="s">
        <v>43</v>
      </c>
      <c r="P261" s="152">
        <f>I261+J261</f>
        <v>0</v>
      </c>
      <c r="Q261" s="152">
        <f>ROUND(I261*H261,2)</f>
        <v>0</v>
      </c>
      <c r="R261" s="152">
        <f>ROUND(J261*H261,2)</f>
        <v>0</v>
      </c>
      <c r="T261" s="153">
        <f>S261*H261</f>
        <v>0</v>
      </c>
      <c r="U261" s="153">
        <v>0</v>
      </c>
      <c r="V261" s="153">
        <f>U261*H261</f>
        <v>0</v>
      </c>
      <c r="W261" s="153">
        <v>0</v>
      </c>
      <c r="X261" s="154">
        <f>W261*H261</f>
        <v>0</v>
      </c>
      <c r="AR261" s="155" t="s">
        <v>158</v>
      </c>
      <c r="AT261" s="155" t="s">
        <v>220</v>
      </c>
      <c r="AU261" s="155" t="s">
        <v>93</v>
      </c>
      <c r="AY261" s="15" t="s">
        <v>219</v>
      </c>
      <c r="BE261" s="156">
        <f>IF(O261="základní",K261,0)</f>
        <v>0</v>
      </c>
      <c r="BF261" s="156">
        <f>IF(O261="snížená",K261,0)</f>
        <v>0</v>
      </c>
      <c r="BG261" s="156">
        <f>IF(O261="zákl. přenesená",K261,0)</f>
        <v>0</v>
      </c>
      <c r="BH261" s="156">
        <f>IF(O261="sníž. přenesená",K261,0)</f>
        <v>0</v>
      </c>
      <c r="BI261" s="156">
        <f>IF(O261="nulová",K261,0)</f>
        <v>0</v>
      </c>
      <c r="BJ261" s="15" t="s">
        <v>87</v>
      </c>
      <c r="BK261" s="156">
        <f>ROUND(P261*H261,2)</f>
        <v>0</v>
      </c>
      <c r="BL261" s="15" t="s">
        <v>158</v>
      </c>
      <c r="BM261" s="155" t="s">
        <v>1220</v>
      </c>
    </row>
    <row r="262" spans="2:65" s="1" customFormat="1" ht="11.25">
      <c r="B262" s="30"/>
      <c r="D262" s="157" t="s">
        <v>226</v>
      </c>
      <c r="F262" s="158" t="s">
        <v>611</v>
      </c>
      <c r="I262" s="159"/>
      <c r="J262" s="159"/>
      <c r="M262" s="30"/>
      <c r="N262" s="160"/>
      <c r="X262" s="54"/>
      <c r="AT262" s="15" t="s">
        <v>226</v>
      </c>
      <c r="AU262" s="15" t="s">
        <v>93</v>
      </c>
    </row>
    <row r="263" spans="2:65" s="12" customFormat="1" ht="11.25">
      <c r="B263" s="161"/>
      <c r="D263" s="157" t="s">
        <v>303</v>
      </c>
      <c r="E263" s="162" t="s">
        <v>1</v>
      </c>
      <c r="F263" s="163" t="s">
        <v>1221</v>
      </c>
      <c r="H263" s="164">
        <v>186.4</v>
      </c>
      <c r="I263" s="165"/>
      <c r="J263" s="165"/>
      <c r="M263" s="161"/>
      <c r="N263" s="166"/>
      <c r="X263" s="167"/>
      <c r="AT263" s="162" t="s">
        <v>303</v>
      </c>
      <c r="AU263" s="162" t="s">
        <v>93</v>
      </c>
      <c r="AV263" s="12" t="s">
        <v>93</v>
      </c>
      <c r="AW263" s="12" t="s">
        <v>5</v>
      </c>
      <c r="AX263" s="12" t="s">
        <v>87</v>
      </c>
      <c r="AY263" s="162" t="s">
        <v>219</v>
      </c>
    </row>
    <row r="264" spans="2:65" s="11" customFormat="1" ht="22.9" customHeight="1">
      <c r="B264" s="129"/>
      <c r="D264" s="130" t="s">
        <v>79</v>
      </c>
      <c r="E264" s="140" t="s">
        <v>158</v>
      </c>
      <c r="F264" s="140" t="s">
        <v>613</v>
      </c>
      <c r="I264" s="132"/>
      <c r="J264" s="132"/>
      <c r="K264" s="141">
        <f>BK264</f>
        <v>0</v>
      </c>
      <c r="M264" s="129"/>
      <c r="N264" s="134"/>
      <c r="Q264" s="135">
        <f>SUM(Q265:Q267)</f>
        <v>0</v>
      </c>
      <c r="R264" s="135">
        <f>SUM(R265:R267)</f>
        <v>0</v>
      </c>
      <c r="T264" s="136">
        <f>SUM(T265:T267)</f>
        <v>0</v>
      </c>
      <c r="V264" s="136">
        <f>SUM(V265:V267)</f>
        <v>0</v>
      </c>
      <c r="X264" s="137">
        <f>SUM(X265:X267)</f>
        <v>0</v>
      </c>
      <c r="AR264" s="130" t="s">
        <v>87</v>
      </c>
      <c r="AT264" s="138" t="s">
        <v>79</v>
      </c>
      <c r="AU264" s="138" t="s">
        <v>87</v>
      </c>
      <c r="AY264" s="130" t="s">
        <v>219</v>
      </c>
      <c r="BK264" s="139">
        <f>SUM(BK265:BK267)</f>
        <v>0</v>
      </c>
    </row>
    <row r="265" spans="2:65" s="1" customFormat="1" ht="16.5" customHeight="1">
      <c r="B265" s="30"/>
      <c r="C265" s="142" t="s">
        <v>520</v>
      </c>
      <c r="D265" s="142" t="s">
        <v>220</v>
      </c>
      <c r="E265" s="143" t="s">
        <v>615</v>
      </c>
      <c r="F265" s="144" t="s">
        <v>616</v>
      </c>
      <c r="G265" s="145" t="s">
        <v>370</v>
      </c>
      <c r="H265" s="146">
        <v>186.4</v>
      </c>
      <c r="I265" s="147"/>
      <c r="J265" s="147"/>
      <c r="K265" s="148">
        <f>ROUND(P265*H265,2)</f>
        <v>0</v>
      </c>
      <c r="L265" s="149"/>
      <c r="M265" s="30"/>
      <c r="N265" s="150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0</v>
      </c>
      <c r="V265" s="153">
        <f>U265*H265</f>
        <v>0</v>
      </c>
      <c r="W265" s="153">
        <v>0</v>
      </c>
      <c r="X265" s="154">
        <f>W265*H265</f>
        <v>0</v>
      </c>
      <c r="AR265" s="155" t="s">
        <v>158</v>
      </c>
      <c r="AT265" s="155" t="s">
        <v>220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1222</v>
      </c>
    </row>
    <row r="266" spans="2:65" s="1" customFormat="1" ht="11.25">
      <c r="B266" s="30"/>
      <c r="D266" s="157" t="s">
        <v>226</v>
      </c>
      <c r="F266" s="158" t="s">
        <v>618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1221</v>
      </c>
      <c r="H267" s="164">
        <v>186.4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87</v>
      </c>
      <c r="AY267" s="162" t="s">
        <v>219</v>
      </c>
    </row>
    <row r="268" spans="2:65" s="11" customFormat="1" ht="22.9" customHeight="1">
      <c r="B268" s="129"/>
      <c r="D268" s="130" t="s">
        <v>79</v>
      </c>
      <c r="E268" s="140" t="s">
        <v>218</v>
      </c>
      <c r="F268" s="140" t="s">
        <v>631</v>
      </c>
      <c r="I268" s="132"/>
      <c r="J268" s="132"/>
      <c r="K268" s="141">
        <f>BK268</f>
        <v>0</v>
      </c>
      <c r="M268" s="129"/>
      <c r="N268" s="134"/>
      <c r="Q268" s="135">
        <f>SUM(Q269:Q299)</f>
        <v>0</v>
      </c>
      <c r="R268" s="135">
        <f>SUM(R269:R299)</f>
        <v>0</v>
      </c>
      <c r="T268" s="136">
        <f>SUM(T269:T299)</f>
        <v>0</v>
      </c>
      <c r="V268" s="136">
        <f>SUM(V269:V299)</f>
        <v>37.344844000000009</v>
      </c>
      <c r="X268" s="137">
        <f>SUM(X269:X299)</f>
        <v>0</v>
      </c>
      <c r="AR268" s="130" t="s">
        <v>87</v>
      </c>
      <c r="AT268" s="138" t="s">
        <v>79</v>
      </c>
      <c r="AU268" s="138" t="s">
        <v>87</v>
      </c>
      <c r="AY268" s="130" t="s">
        <v>219</v>
      </c>
      <c r="BK268" s="139">
        <f>SUM(BK269:BK299)</f>
        <v>0</v>
      </c>
    </row>
    <row r="269" spans="2:65" s="1" customFormat="1" ht="24.2" customHeight="1">
      <c r="B269" s="30"/>
      <c r="C269" s="142" t="s">
        <v>528</v>
      </c>
      <c r="D269" s="142" t="s">
        <v>220</v>
      </c>
      <c r="E269" s="143" t="s">
        <v>633</v>
      </c>
      <c r="F269" s="144" t="s">
        <v>634</v>
      </c>
      <c r="G269" s="145" t="s">
        <v>353</v>
      </c>
      <c r="H269" s="146">
        <v>412.8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1223</v>
      </c>
    </row>
    <row r="270" spans="2:65" s="1" customFormat="1" ht="19.5">
      <c r="B270" s="30"/>
      <c r="D270" s="157" t="s">
        <v>226</v>
      </c>
      <c r="F270" s="158" t="s">
        <v>636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1224</v>
      </c>
      <c r="H271" s="164">
        <v>412.8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" customFormat="1" ht="24.2" customHeight="1">
      <c r="B272" s="30"/>
      <c r="C272" s="142" t="s">
        <v>533</v>
      </c>
      <c r="D272" s="142" t="s">
        <v>220</v>
      </c>
      <c r="E272" s="143" t="s">
        <v>638</v>
      </c>
      <c r="F272" s="144" t="s">
        <v>639</v>
      </c>
      <c r="G272" s="145" t="s">
        <v>353</v>
      </c>
      <c r="H272" s="146">
        <v>20.399999999999999</v>
      </c>
      <c r="I272" s="147"/>
      <c r="J272" s="147"/>
      <c r="K272" s="148">
        <f>ROUND(P272*H272,2)</f>
        <v>0</v>
      </c>
      <c r="L272" s="149"/>
      <c r="M272" s="30"/>
      <c r="N272" s="150" t="s">
        <v>1</v>
      </c>
      <c r="O272" s="151" t="s">
        <v>43</v>
      </c>
      <c r="P272" s="152">
        <f>I272+J272</f>
        <v>0</v>
      </c>
      <c r="Q272" s="152">
        <f>ROUND(I272*H272,2)</f>
        <v>0</v>
      </c>
      <c r="R272" s="152">
        <f>ROUND(J272*H272,2)</f>
        <v>0</v>
      </c>
      <c r="T272" s="153">
        <f>S272*H272</f>
        <v>0</v>
      </c>
      <c r="U272" s="153">
        <v>0</v>
      </c>
      <c r="V272" s="153">
        <f>U272*H272</f>
        <v>0</v>
      </c>
      <c r="W272" s="153">
        <v>0</v>
      </c>
      <c r="X272" s="154">
        <f>W272*H272</f>
        <v>0</v>
      </c>
      <c r="AR272" s="155" t="s">
        <v>158</v>
      </c>
      <c r="AT272" s="155" t="s">
        <v>220</v>
      </c>
      <c r="AU272" s="155" t="s">
        <v>93</v>
      </c>
      <c r="AY272" s="15" t="s">
        <v>219</v>
      </c>
      <c r="BE272" s="156">
        <f>IF(O272="základní",K272,0)</f>
        <v>0</v>
      </c>
      <c r="BF272" s="156">
        <f>IF(O272="snížená",K272,0)</f>
        <v>0</v>
      </c>
      <c r="BG272" s="156">
        <f>IF(O272="zákl. přenesená",K272,0)</f>
        <v>0</v>
      </c>
      <c r="BH272" s="156">
        <f>IF(O272="sníž. přenesená",K272,0)</f>
        <v>0</v>
      </c>
      <c r="BI272" s="156">
        <f>IF(O272="nulová",K272,0)</f>
        <v>0</v>
      </c>
      <c r="BJ272" s="15" t="s">
        <v>87</v>
      </c>
      <c r="BK272" s="156">
        <f>ROUND(P272*H272,2)</f>
        <v>0</v>
      </c>
      <c r="BL272" s="15" t="s">
        <v>158</v>
      </c>
      <c r="BM272" s="155" t="s">
        <v>1225</v>
      </c>
    </row>
    <row r="273" spans="2:65" s="1" customFormat="1" ht="29.25">
      <c r="B273" s="30"/>
      <c r="D273" s="157" t="s">
        <v>226</v>
      </c>
      <c r="F273" s="158" t="s">
        <v>641</v>
      </c>
      <c r="I273" s="159"/>
      <c r="J273" s="159"/>
      <c r="M273" s="30"/>
      <c r="N273" s="160"/>
      <c r="X273" s="54"/>
      <c r="AT273" s="15" t="s">
        <v>226</v>
      </c>
      <c r="AU273" s="15" t="s">
        <v>93</v>
      </c>
    </row>
    <row r="274" spans="2:65" s="12" customFormat="1" ht="11.25">
      <c r="B274" s="161"/>
      <c r="D274" s="157" t="s">
        <v>303</v>
      </c>
      <c r="E274" s="162" t="s">
        <v>1</v>
      </c>
      <c r="F274" s="163" t="s">
        <v>1157</v>
      </c>
      <c r="H274" s="164">
        <v>20.399999999999999</v>
      </c>
      <c r="I274" s="165"/>
      <c r="J274" s="165"/>
      <c r="M274" s="161"/>
      <c r="N274" s="166"/>
      <c r="X274" s="167"/>
      <c r="AT274" s="162" t="s">
        <v>303</v>
      </c>
      <c r="AU274" s="162" t="s">
        <v>93</v>
      </c>
      <c r="AV274" s="12" t="s">
        <v>93</v>
      </c>
      <c r="AW274" s="12" t="s">
        <v>5</v>
      </c>
      <c r="AX274" s="12" t="s">
        <v>87</v>
      </c>
      <c r="AY274" s="162" t="s">
        <v>219</v>
      </c>
    </row>
    <row r="275" spans="2:65" s="1" customFormat="1" ht="24.2" customHeight="1">
      <c r="B275" s="30"/>
      <c r="C275" s="142" t="s">
        <v>538</v>
      </c>
      <c r="D275" s="142" t="s">
        <v>220</v>
      </c>
      <c r="E275" s="143" t="s">
        <v>644</v>
      </c>
      <c r="F275" s="144" t="s">
        <v>645</v>
      </c>
      <c r="G275" s="145" t="s">
        <v>353</v>
      </c>
      <c r="H275" s="146">
        <v>50</v>
      </c>
      <c r="I275" s="147"/>
      <c r="J275" s="147"/>
      <c r="K275" s="148">
        <f>ROUND(P275*H275,2)</f>
        <v>0</v>
      </c>
      <c r="L275" s="149"/>
      <c r="M275" s="30"/>
      <c r="N275" s="150" t="s">
        <v>1</v>
      </c>
      <c r="O275" s="151" t="s">
        <v>43</v>
      </c>
      <c r="P275" s="152">
        <f>I275+J275</f>
        <v>0</v>
      </c>
      <c r="Q275" s="152">
        <f>ROUND(I275*H275,2)</f>
        <v>0</v>
      </c>
      <c r="R275" s="152">
        <f>ROUND(J275*H275,2)</f>
        <v>0</v>
      </c>
      <c r="T275" s="153">
        <f>S275*H275</f>
        <v>0</v>
      </c>
      <c r="U275" s="153">
        <v>0.23</v>
      </c>
      <c r="V275" s="153">
        <f>U275*H275</f>
        <v>11.5</v>
      </c>
      <c r="W275" s="153">
        <v>0</v>
      </c>
      <c r="X275" s="154">
        <f>W275*H275</f>
        <v>0</v>
      </c>
      <c r="AR275" s="155" t="s">
        <v>158</v>
      </c>
      <c r="AT275" s="155" t="s">
        <v>220</v>
      </c>
      <c r="AU275" s="155" t="s">
        <v>93</v>
      </c>
      <c r="AY275" s="15" t="s">
        <v>219</v>
      </c>
      <c r="BE275" s="156">
        <f>IF(O275="základní",K275,0)</f>
        <v>0</v>
      </c>
      <c r="BF275" s="156">
        <f>IF(O275="snížená",K275,0)</f>
        <v>0</v>
      </c>
      <c r="BG275" s="156">
        <f>IF(O275="zákl. přenesená",K275,0)</f>
        <v>0</v>
      </c>
      <c r="BH275" s="156">
        <f>IF(O275="sníž. přenesená",K275,0)</f>
        <v>0</v>
      </c>
      <c r="BI275" s="156">
        <f>IF(O275="nulová",K275,0)</f>
        <v>0</v>
      </c>
      <c r="BJ275" s="15" t="s">
        <v>87</v>
      </c>
      <c r="BK275" s="156">
        <f>ROUND(P275*H275,2)</f>
        <v>0</v>
      </c>
      <c r="BL275" s="15" t="s">
        <v>158</v>
      </c>
      <c r="BM275" s="155" t="s">
        <v>1226</v>
      </c>
    </row>
    <row r="276" spans="2:65" s="1" customFormat="1" ht="29.25">
      <c r="B276" s="30"/>
      <c r="D276" s="157" t="s">
        <v>226</v>
      </c>
      <c r="F276" s="158" t="s">
        <v>647</v>
      </c>
      <c r="I276" s="159"/>
      <c r="J276" s="159"/>
      <c r="M276" s="30"/>
      <c r="N276" s="160"/>
      <c r="X276" s="54"/>
      <c r="AT276" s="15" t="s">
        <v>226</v>
      </c>
      <c r="AU276" s="15" t="s">
        <v>93</v>
      </c>
    </row>
    <row r="277" spans="2:65" s="12" customFormat="1" ht="11.25">
      <c r="B277" s="161"/>
      <c r="D277" s="157" t="s">
        <v>303</v>
      </c>
      <c r="E277" s="162" t="s">
        <v>1</v>
      </c>
      <c r="F277" s="163" t="s">
        <v>1227</v>
      </c>
      <c r="H277" s="164">
        <v>50</v>
      </c>
      <c r="I277" s="165"/>
      <c r="J277" s="165"/>
      <c r="M277" s="161"/>
      <c r="N277" s="166"/>
      <c r="X277" s="167"/>
      <c r="AT277" s="162" t="s">
        <v>303</v>
      </c>
      <c r="AU277" s="162" t="s">
        <v>93</v>
      </c>
      <c r="AV277" s="12" t="s">
        <v>93</v>
      </c>
      <c r="AW277" s="12" t="s">
        <v>5</v>
      </c>
      <c r="AX277" s="12" t="s">
        <v>87</v>
      </c>
      <c r="AY277" s="162" t="s">
        <v>219</v>
      </c>
    </row>
    <row r="278" spans="2:65" s="1" customFormat="1" ht="24.2" customHeight="1">
      <c r="B278" s="30"/>
      <c r="C278" s="142" t="s">
        <v>544</v>
      </c>
      <c r="D278" s="142" t="s">
        <v>220</v>
      </c>
      <c r="E278" s="143" t="s">
        <v>650</v>
      </c>
      <c r="F278" s="144" t="s">
        <v>651</v>
      </c>
      <c r="G278" s="145" t="s">
        <v>353</v>
      </c>
      <c r="H278" s="146">
        <v>186.4</v>
      </c>
      <c r="I278" s="147"/>
      <c r="J278" s="147"/>
      <c r="K278" s="148">
        <f>ROUND(P278*H278,2)</f>
        <v>0</v>
      </c>
      <c r="L278" s="149"/>
      <c r="M278" s="30"/>
      <c r="N278" s="150" t="s">
        <v>1</v>
      </c>
      <c r="O278" s="151" t="s">
        <v>43</v>
      </c>
      <c r="P278" s="152">
        <f>I278+J278</f>
        <v>0</v>
      </c>
      <c r="Q278" s="152">
        <f>ROUND(I278*H278,2)</f>
        <v>0</v>
      </c>
      <c r="R278" s="152">
        <f>ROUND(J278*H278,2)</f>
        <v>0</v>
      </c>
      <c r="T278" s="153">
        <f>S278*H278</f>
        <v>0</v>
      </c>
      <c r="U278" s="153">
        <v>0.13800000000000001</v>
      </c>
      <c r="V278" s="153">
        <f>U278*H278</f>
        <v>25.723200000000002</v>
      </c>
      <c r="W278" s="153">
        <v>0</v>
      </c>
      <c r="X278" s="154">
        <f>W278*H278</f>
        <v>0</v>
      </c>
      <c r="AR278" s="155" t="s">
        <v>158</v>
      </c>
      <c r="AT278" s="155" t="s">
        <v>220</v>
      </c>
      <c r="AU278" s="155" t="s">
        <v>93</v>
      </c>
      <c r="AY278" s="15" t="s">
        <v>219</v>
      </c>
      <c r="BE278" s="156">
        <f>IF(O278="základní",K278,0)</f>
        <v>0</v>
      </c>
      <c r="BF278" s="156">
        <f>IF(O278="snížená",K278,0)</f>
        <v>0</v>
      </c>
      <c r="BG278" s="156">
        <f>IF(O278="zákl. přenesená",K278,0)</f>
        <v>0</v>
      </c>
      <c r="BH278" s="156">
        <f>IF(O278="sníž. přenesená",K278,0)</f>
        <v>0</v>
      </c>
      <c r="BI278" s="156">
        <f>IF(O278="nulová",K278,0)</f>
        <v>0</v>
      </c>
      <c r="BJ278" s="15" t="s">
        <v>87</v>
      </c>
      <c r="BK278" s="156">
        <f>ROUND(P278*H278,2)</f>
        <v>0</v>
      </c>
      <c r="BL278" s="15" t="s">
        <v>158</v>
      </c>
      <c r="BM278" s="155" t="s">
        <v>1228</v>
      </c>
    </row>
    <row r="279" spans="2:65" s="1" customFormat="1" ht="19.5">
      <c r="B279" s="30"/>
      <c r="D279" s="157" t="s">
        <v>226</v>
      </c>
      <c r="F279" s="158" t="s">
        <v>651</v>
      </c>
      <c r="I279" s="159"/>
      <c r="J279" s="159"/>
      <c r="M279" s="30"/>
      <c r="N279" s="160"/>
      <c r="X279" s="54"/>
      <c r="AT279" s="15" t="s">
        <v>226</v>
      </c>
      <c r="AU279" s="15" t="s">
        <v>93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1229</v>
      </c>
      <c r="H280" s="164">
        <v>186.4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" customFormat="1" ht="24.2" customHeight="1">
      <c r="B281" s="30"/>
      <c r="C281" s="142" t="s">
        <v>549</v>
      </c>
      <c r="D281" s="142" t="s">
        <v>220</v>
      </c>
      <c r="E281" s="143" t="s">
        <v>655</v>
      </c>
      <c r="F281" s="144" t="s">
        <v>656</v>
      </c>
      <c r="G281" s="145" t="s">
        <v>353</v>
      </c>
      <c r="H281" s="146">
        <v>14.4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6.0099999999999997E-3</v>
      </c>
      <c r="V281" s="153">
        <f>U281*H281</f>
        <v>8.6543999999999996E-2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1230</v>
      </c>
    </row>
    <row r="282" spans="2:65" s="1" customFormat="1" ht="19.5">
      <c r="B282" s="30"/>
      <c r="D282" s="157" t="s">
        <v>226</v>
      </c>
      <c r="F282" s="158" t="s">
        <v>658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1231</v>
      </c>
      <c r="H283" s="164">
        <v>14.399999999999999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24.2" customHeight="1">
      <c r="B284" s="30"/>
      <c r="C284" s="142" t="s">
        <v>555</v>
      </c>
      <c r="D284" s="142" t="s">
        <v>220</v>
      </c>
      <c r="E284" s="143" t="s">
        <v>661</v>
      </c>
      <c r="F284" s="144" t="s">
        <v>662</v>
      </c>
      <c r="G284" s="145" t="s">
        <v>353</v>
      </c>
      <c r="H284" s="146">
        <v>42</v>
      </c>
      <c r="I284" s="147"/>
      <c r="J284" s="147"/>
      <c r="K284" s="148">
        <f>ROUND(P284*H284,2)</f>
        <v>0</v>
      </c>
      <c r="L284" s="149"/>
      <c r="M284" s="30"/>
      <c r="N284" s="150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7.1000000000000002E-4</v>
      </c>
      <c r="V284" s="153">
        <f>U284*H284</f>
        <v>2.9819999999999999E-2</v>
      </c>
      <c r="W284" s="153">
        <v>0</v>
      </c>
      <c r="X284" s="154">
        <f>W284*H284</f>
        <v>0</v>
      </c>
      <c r="AR284" s="155" t="s">
        <v>158</v>
      </c>
      <c r="AT284" s="155" t="s">
        <v>220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158</v>
      </c>
      <c r="BM284" s="155" t="s">
        <v>1232</v>
      </c>
    </row>
    <row r="285" spans="2:65" s="1" customFormat="1" ht="19.5">
      <c r="B285" s="30"/>
      <c r="D285" s="157" t="s">
        <v>226</v>
      </c>
      <c r="F285" s="158" t="s">
        <v>664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1233</v>
      </c>
      <c r="H286" s="164">
        <v>42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80</v>
      </c>
      <c r="AY286" s="162" t="s">
        <v>219</v>
      </c>
    </row>
    <row r="287" spans="2:65" s="13" customFormat="1" ht="11.25">
      <c r="B287" s="171"/>
      <c r="D287" s="157" t="s">
        <v>303</v>
      </c>
      <c r="E287" s="172" t="s">
        <v>1</v>
      </c>
      <c r="F287" s="173" t="s">
        <v>362</v>
      </c>
      <c r="H287" s="174">
        <v>42</v>
      </c>
      <c r="I287" s="175"/>
      <c r="J287" s="175"/>
      <c r="M287" s="171"/>
      <c r="N287" s="176"/>
      <c r="X287" s="177"/>
      <c r="AT287" s="172" t="s">
        <v>303</v>
      </c>
      <c r="AU287" s="172" t="s">
        <v>93</v>
      </c>
      <c r="AV287" s="13" t="s">
        <v>158</v>
      </c>
      <c r="AW287" s="13" t="s">
        <v>4</v>
      </c>
      <c r="AX287" s="13" t="s">
        <v>87</v>
      </c>
      <c r="AY287" s="172" t="s">
        <v>219</v>
      </c>
    </row>
    <row r="288" spans="2:65" s="1" customFormat="1" ht="33" customHeight="1">
      <c r="B288" s="30"/>
      <c r="C288" s="142" t="s">
        <v>562</v>
      </c>
      <c r="D288" s="142" t="s">
        <v>220</v>
      </c>
      <c r="E288" s="143" t="s">
        <v>667</v>
      </c>
      <c r="F288" s="144" t="s">
        <v>668</v>
      </c>
      <c r="G288" s="145" t="s">
        <v>353</v>
      </c>
      <c r="H288" s="146">
        <v>42</v>
      </c>
      <c r="I288" s="147"/>
      <c r="J288" s="147"/>
      <c r="K288" s="148">
        <f>ROUND(P288*H288,2)</f>
        <v>0</v>
      </c>
      <c r="L288" s="149"/>
      <c r="M288" s="30"/>
      <c r="N288" s="150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0</v>
      </c>
      <c r="V288" s="153">
        <f>U288*H288</f>
        <v>0</v>
      </c>
      <c r="W288" s="153">
        <v>0</v>
      </c>
      <c r="X288" s="154">
        <f>W288*H288</f>
        <v>0</v>
      </c>
      <c r="AR288" s="155" t="s">
        <v>158</v>
      </c>
      <c r="AT288" s="155" t="s">
        <v>220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1234</v>
      </c>
    </row>
    <row r="289" spans="2:65" s="1" customFormat="1" ht="29.25">
      <c r="B289" s="30"/>
      <c r="D289" s="157" t="s">
        <v>226</v>
      </c>
      <c r="F289" s="158" t="s">
        <v>670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1233</v>
      </c>
      <c r="H290" s="164">
        <v>42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24.2" customHeight="1">
      <c r="B291" s="30"/>
      <c r="C291" s="142" t="s">
        <v>569</v>
      </c>
      <c r="D291" s="142" t="s">
        <v>220</v>
      </c>
      <c r="E291" s="143" t="s">
        <v>672</v>
      </c>
      <c r="F291" s="144" t="s">
        <v>673</v>
      </c>
      <c r="G291" s="145" t="s">
        <v>353</v>
      </c>
      <c r="H291" s="146">
        <v>20.399999999999999</v>
      </c>
      <c r="I291" s="147"/>
      <c r="J291" s="147"/>
      <c r="K291" s="148">
        <f>ROUND(P291*H291,2)</f>
        <v>0</v>
      </c>
      <c r="L291" s="149"/>
      <c r="M291" s="30"/>
      <c r="N291" s="150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0</v>
      </c>
      <c r="V291" s="153">
        <f>U291*H291</f>
        <v>0</v>
      </c>
      <c r="W291" s="153">
        <v>0</v>
      </c>
      <c r="X291" s="154">
        <f>W291*H291</f>
        <v>0</v>
      </c>
      <c r="AR291" s="155" t="s">
        <v>158</v>
      </c>
      <c r="AT291" s="155" t="s">
        <v>220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1235</v>
      </c>
    </row>
    <row r="292" spans="2:65" s="1" customFormat="1" ht="29.25">
      <c r="B292" s="30"/>
      <c r="D292" s="157" t="s">
        <v>226</v>
      </c>
      <c r="F292" s="158" t="s">
        <v>675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1157</v>
      </c>
      <c r="H293" s="164">
        <v>20.399999999999999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87</v>
      </c>
      <c r="AY293" s="162" t="s">
        <v>219</v>
      </c>
    </row>
    <row r="294" spans="2:65" s="1" customFormat="1" ht="24.2" customHeight="1">
      <c r="B294" s="30"/>
      <c r="C294" s="142" t="s">
        <v>579</v>
      </c>
      <c r="D294" s="142" t="s">
        <v>220</v>
      </c>
      <c r="E294" s="143" t="s">
        <v>677</v>
      </c>
      <c r="F294" s="144" t="s">
        <v>678</v>
      </c>
      <c r="G294" s="145" t="s">
        <v>370</v>
      </c>
      <c r="H294" s="146">
        <v>24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2.2000000000000001E-4</v>
      </c>
      <c r="V294" s="153">
        <f>U294*H294</f>
        <v>5.28E-3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1236</v>
      </c>
    </row>
    <row r="295" spans="2:65" s="1" customFormat="1" ht="29.25">
      <c r="B295" s="30"/>
      <c r="D295" s="157" t="s">
        <v>226</v>
      </c>
      <c r="F295" s="158" t="s">
        <v>680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1237</v>
      </c>
      <c r="H296" s="164">
        <v>24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" customFormat="1" ht="24.2" customHeight="1">
      <c r="B297" s="30"/>
      <c r="C297" s="142" t="s">
        <v>587</v>
      </c>
      <c r="D297" s="142" t="s">
        <v>220</v>
      </c>
      <c r="E297" s="143" t="s">
        <v>683</v>
      </c>
      <c r="F297" s="144" t="s">
        <v>684</v>
      </c>
      <c r="G297" s="145" t="s">
        <v>370</v>
      </c>
      <c r="H297" s="146">
        <v>24</v>
      </c>
      <c r="I297" s="147"/>
      <c r="J297" s="147"/>
      <c r="K297" s="148">
        <f>ROUND(P297*H297,2)</f>
        <v>0</v>
      </c>
      <c r="L297" s="149"/>
      <c r="M297" s="30"/>
      <c r="N297" s="150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0</v>
      </c>
      <c r="V297" s="153">
        <f>U297*H297</f>
        <v>0</v>
      </c>
      <c r="W297" s="153">
        <v>0</v>
      </c>
      <c r="X297" s="154">
        <f>W297*H297</f>
        <v>0</v>
      </c>
      <c r="AR297" s="155" t="s">
        <v>158</v>
      </c>
      <c r="AT297" s="155" t="s">
        <v>220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1238</v>
      </c>
    </row>
    <row r="298" spans="2:65" s="1" customFormat="1" ht="29.25">
      <c r="B298" s="30"/>
      <c r="D298" s="157" t="s">
        <v>226</v>
      </c>
      <c r="F298" s="158" t="s">
        <v>686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2" customFormat="1" ht="11.25">
      <c r="B299" s="161"/>
      <c r="D299" s="157" t="s">
        <v>303</v>
      </c>
      <c r="E299" s="162" t="s">
        <v>1</v>
      </c>
      <c r="F299" s="163" t="s">
        <v>1237</v>
      </c>
      <c r="H299" s="164">
        <v>24</v>
      </c>
      <c r="I299" s="165"/>
      <c r="J299" s="165"/>
      <c r="M299" s="161"/>
      <c r="N299" s="166"/>
      <c r="X299" s="167"/>
      <c r="AT299" s="162" t="s">
        <v>303</v>
      </c>
      <c r="AU299" s="162" t="s">
        <v>93</v>
      </c>
      <c r="AV299" s="12" t="s">
        <v>93</v>
      </c>
      <c r="AW299" s="12" t="s">
        <v>5</v>
      </c>
      <c r="AX299" s="12" t="s">
        <v>87</v>
      </c>
      <c r="AY299" s="162" t="s">
        <v>219</v>
      </c>
    </row>
    <row r="300" spans="2:65" s="11" customFormat="1" ht="22.9" customHeight="1">
      <c r="B300" s="129"/>
      <c r="D300" s="130" t="s">
        <v>79</v>
      </c>
      <c r="E300" s="140" t="s">
        <v>244</v>
      </c>
      <c r="F300" s="140" t="s">
        <v>687</v>
      </c>
      <c r="I300" s="132"/>
      <c r="J300" s="132"/>
      <c r="K300" s="141">
        <f>BK300</f>
        <v>0</v>
      </c>
      <c r="M300" s="129"/>
      <c r="N300" s="134"/>
      <c r="Q300" s="135">
        <f>SUM(Q301:Q303)</f>
        <v>0</v>
      </c>
      <c r="R300" s="135">
        <f>SUM(R301:R303)</f>
        <v>0</v>
      </c>
      <c r="T300" s="136">
        <f>SUM(T301:T303)</f>
        <v>0</v>
      </c>
      <c r="V300" s="136">
        <f>SUM(V301:V303)</f>
        <v>4.8000000000000001E-2</v>
      </c>
      <c r="X300" s="137">
        <f>SUM(X301:X303)</f>
        <v>0</v>
      </c>
      <c r="AR300" s="130" t="s">
        <v>87</v>
      </c>
      <c r="AT300" s="138" t="s">
        <v>79</v>
      </c>
      <c r="AU300" s="138" t="s">
        <v>87</v>
      </c>
      <c r="AY300" s="130" t="s">
        <v>219</v>
      </c>
      <c r="BK300" s="139">
        <f>SUM(BK301:BK303)</f>
        <v>0</v>
      </c>
    </row>
    <row r="301" spans="2:65" s="1" customFormat="1" ht="16.5" customHeight="1">
      <c r="B301" s="30"/>
      <c r="C301" s="142" t="s">
        <v>594</v>
      </c>
      <c r="D301" s="142" t="s">
        <v>220</v>
      </c>
      <c r="E301" s="143" t="s">
        <v>689</v>
      </c>
      <c r="F301" s="144" t="s">
        <v>690</v>
      </c>
      <c r="G301" s="145" t="s">
        <v>691</v>
      </c>
      <c r="H301" s="146">
        <v>6</v>
      </c>
      <c r="I301" s="147"/>
      <c r="J301" s="147"/>
      <c r="K301" s="148">
        <f>ROUND(P301*H301,2)</f>
        <v>0</v>
      </c>
      <c r="L301" s="149"/>
      <c r="M301" s="30"/>
      <c r="N301" s="150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8.0000000000000002E-3</v>
      </c>
      <c r="V301" s="153">
        <f>U301*H301</f>
        <v>4.8000000000000001E-2</v>
      </c>
      <c r="W301" s="153">
        <v>0</v>
      </c>
      <c r="X301" s="154">
        <f>W301*H301</f>
        <v>0</v>
      </c>
      <c r="AR301" s="155" t="s">
        <v>158</v>
      </c>
      <c r="AT301" s="155" t="s">
        <v>220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1239</v>
      </c>
    </row>
    <row r="302" spans="2:65" s="1" customFormat="1" ht="39">
      <c r="B302" s="30"/>
      <c r="D302" s="157" t="s">
        <v>226</v>
      </c>
      <c r="F302" s="158" t="s">
        <v>693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244</v>
      </c>
      <c r="H303" s="164">
        <v>6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1" customFormat="1" ht="22.9" customHeight="1">
      <c r="B304" s="129"/>
      <c r="D304" s="130" t="s">
        <v>79</v>
      </c>
      <c r="E304" s="140" t="s">
        <v>254</v>
      </c>
      <c r="F304" s="140" t="s">
        <v>1240</v>
      </c>
      <c r="I304" s="132"/>
      <c r="J304" s="132"/>
      <c r="K304" s="141">
        <f>BK304</f>
        <v>0</v>
      </c>
      <c r="M304" s="129"/>
      <c r="N304" s="134"/>
      <c r="Q304" s="135">
        <f>SUM(Q305:Q387)</f>
        <v>0</v>
      </c>
      <c r="R304" s="135">
        <f>SUM(R305:R387)</f>
        <v>0</v>
      </c>
      <c r="T304" s="136">
        <f>SUM(T305:T387)</f>
        <v>0</v>
      </c>
      <c r="V304" s="136">
        <f>SUM(V305:V387)</f>
        <v>45.07727899999999</v>
      </c>
      <c r="X304" s="137">
        <f>SUM(X305:X387)</f>
        <v>0</v>
      </c>
      <c r="AR304" s="130" t="s">
        <v>87</v>
      </c>
      <c r="AT304" s="138" t="s">
        <v>79</v>
      </c>
      <c r="AU304" s="138" t="s">
        <v>87</v>
      </c>
      <c r="AY304" s="130" t="s">
        <v>219</v>
      </c>
      <c r="BK304" s="139">
        <f>SUM(BK305:BK387)</f>
        <v>0</v>
      </c>
    </row>
    <row r="305" spans="2:65" s="1" customFormat="1" ht="21.75" customHeight="1">
      <c r="B305" s="30"/>
      <c r="C305" s="142" t="s">
        <v>600</v>
      </c>
      <c r="D305" s="142" t="s">
        <v>220</v>
      </c>
      <c r="E305" s="143" t="s">
        <v>786</v>
      </c>
      <c r="F305" s="144" t="s">
        <v>787</v>
      </c>
      <c r="G305" s="145" t="s">
        <v>467</v>
      </c>
      <c r="H305" s="146">
        <v>1</v>
      </c>
      <c r="I305" s="147"/>
      <c r="J305" s="147"/>
      <c r="K305" s="148">
        <f>ROUND(P305*H305,2)</f>
        <v>0</v>
      </c>
      <c r="L305" s="149"/>
      <c r="M305" s="30"/>
      <c r="N305" s="150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8.7419999999999998E-2</v>
      </c>
      <c r="V305" s="153">
        <f>U305*H305</f>
        <v>8.7419999999999998E-2</v>
      </c>
      <c r="W305" s="153">
        <v>0</v>
      </c>
      <c r="X305" s="154">
        <f>W305*H305</f>
        <v>0</v>
      </c>
      <c r="AR305" s="155" t="s">
        <v>158</v>
      </c>
      <c r="AT305" s="155" t="s">
        <v>220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1241</v>
      </c>
    </row>
    <row r="306" spans="2:65" s="1" customFormat="1" ht="19.5">
      <c r="B306" s="30"/>
      <c r="D306" s="157" t="s">
        <v>226</v>
      </c>
      <c r="F306" s="158" t="s">
        <v>789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87</v>
      </c>
      <c r="H307" s="164">
        <v>1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21.75" customHeight="1">
      <c r="B308" s="30"/>
      <c r="C308" s="178" t="s">
        <v>607</v>
      </c>
      <c r="D308" s="178" t="s">
        <v>460</v>
      </c>
      <c r="E308" s="179" t="s">
        <v>791</v>
      </c>
      <c r="F308" s="180" t="s">
        <v>792</v>
      </c>
      <c r="G308" s="181" t="s">
        <v>467</v>
      </c>
      <c r="H308" s="182">
        <v>1</v>
      </c>
      <c r="I308" s="183"/>
      <c r="J308" s="184"/>
      <c r="K308" s="185">
        <f>ROUND(P308*H308,2)</f>
        <v>0</v>
      </c>
      <c r="L308" s="184"/>
      <c r="M308" s="186"/>
      <c r="N308" s="187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8.1000000000000003E-2</v>
      </c>
      <c r="V308" s="153">
        <f>U308*H308</f>
        <v>8.1000000000000003E-2</v>
      </c>
      <c r="W308" s="153">
        <v>0</v>
      </c>
      <c r="X308" s="154">
        <f>W308*H308</f>
        <v>0</v>
      </c>
      <c r="AR308" s="155" t="s">
        <v>254</v>
      </c>
      <c r="AT308" s="155" t="s">
        <v>460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158</v>
      </c>
      <c r="BM308" s="155" t="s">
        <v>1242</v>
      </c>
    </row>
    <row r="309" spans="2:65" s="1" customFormat="1" ht="11.25">
      <c r="B309" s="30"/>
      <c r="D309" s="157" t="s">
        <v>226</v>
      </c>
      <c r="F309" s="158" t="s">
        <v>792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2" customFormat="1" ht="11.25">
      <c r="B310" s="161"/>
      <c r="D310" s="157" t="s">
        <v>303</v>
      </c>
      <c r="E310" s="162" t="s">
        <v>1</v>
      </c>
      <c r="F310" s="163" t="s">
        <v>87</v>
      </c>
      <c r="H310" s="164">
        <v>1</v>
      </c>
      <c r="I310" s="165"/>
      <c r="J310" s="165"/>
      <c r="M310" s="161"/>
      <c r="N310" s="166"/>
      <c r="X310" s="167"/>
      <c r="AT310" s="162" t="s">
        <v>303</v>
      </c>
      <c r="AU310" s="162" t="s">
        <v>93</v>
      </c>
      <c r="AV310" s="12" t="s">
        <v>93</v>
      </c>
      <c r="AW310" s="12" t="s">
        <v>5</v>
      </c>
      <c r="AX310" s="12" t="s">
        <v>87</v>
      </c>
      <c r="AY310" s="162" t="s">
        <v>219</v>
      </c>
    </row>
    <row r="311" spans="2:65" s="1" customFormat="1" ht="24.2" customHeight="1">
      <c r="B311" s="30"/>
      <c r="C311" s="142" t="s">
        <v>614</v>
      </c>
      <c r="D311" s="142" t="s">
        <v>220</v>
      </c>
      <c r="E311" s="143" t="s">
        <v>765</v>
      </c>
      <c r="F311" s="144" t="s">
        <v>766</v>
      </c>
      <c r="G311" s="145" t="s">
        <v>467</v>
      </c>
      <c r="H311" s="146">
        <v>8</v>
      </c>
      <c r="I311" s="147"/>
      <c r="J311" s="147"/>
      <c r="K311" s="148">
        <f>ROUND(P311*H311,2)</f>
        <v>0</v>
      </c>
      <c r="L311" s="149"/>
      <c r="M311" s="30"/>
      <c r="N311" s="150" t="s">
        <v>1</v>
      </c>
      <c r="O311" s="151" t="s">
        <v>43</v>
      </c>
      <c r="P311" s="152">
        <f>I311+J311</f>
        <v>0</v>
      </c>
      <c r="Q311" s="152">
        <f>ROUND(I311*H311,2)</f>
        <v>0</v>
      </c>
      <c r="R311" s="152">
        <f>ROUND(J311*H311,2)</f>
        <v>0</v>
      </c>
      <c r="T311" s="153">
        <f>S311*H311</f>
        <v>0</v>
      </c>
      <c r="U311" s="153">
        <v>8.7419999999999998E-2</v>
      </c>
      <c r="V311" s="153">
        <f>U311*H311</f>
        <v>0.69935999999999998</v>
      </c>
      <c r="W311" s="153">
        <v>0</v>
      </c>
      <c r="X311" s="154">
        <f>W311*H311</f>
        <v>0</v>
      </c>
      <c r="AR311" s="155" t="s">
        <v>158</v>
      </c>
      <c r="AT311" s="155" t="s">
        <v>220</v>
      </c>
      <c r="AU311" s="155" t="s">
        <v>93</v>
      </c>
      <c r="AY311" s="15" t="s">
        <v>219</v>
      </c>
      <c r="BE311" s="156">
        <f>IF(O311="základní",K311,0)</f>
        <v>0</v>
      </c>
      <c r="BF311" s="156">
        <f>IF(O311="snížená",K311,0)</f>
        <v>0</v>
      </c>
      <c r="BG311" s="156">
        <f>IF(O311="zákl. přenesená",K311,0)</f>
        <v>0</v>
      </c>
      <c r="BH311" s="156">
        <f>IF(O311="sníž. přenesená",K311,0)</f>
        <v>0</v>
      </c>
      <c r="BI311" s="156">
        <f>IF(O311="nulová",K311,0)</f>
        <v>0</v>
      </c>
      <c r="BJ311" s="15" t="s">
        <v>87</v>
      </c>
      <c r="BK311" s="156">
        <f>ROUND(P311*H311,2)</f>
        <v>0</v>
      </c>
      <c r="BL311" s="15" t="s">
        <v>158</v>
      </c>
      <c r="BM311" s="155" t="s">
        <v>1243</v>
      </c>
    </row>
    <row r="312" spans="2:65" s="1" customFormat="1" ht="19.5">
      <c r="B312" s="30"/>
      <c r="D312" s="157" t="s">
        <v>226</v>
      </c>
      <c r="F312" s="158" t="s">
        <v>768</v>
      </c>
      <c r="I312" s="159"/>
      <c r="J312" s="159"/>
      <c r="M312" s="30"/>
      <c r="N312" s="160"/>
      <c r="X312" s="54"/>
      <c r="AT312" s="15" t="s">
        <v>226</v>
      </c>
      <c r="AU312" s="15" t="s">
        <v>93</v>
      </c>
    </row>
    <row r="313" spans="2:65" s="12" customFormat="1" ht="11.25">
      <c r="B313" s="161"/>
      <c r="D313" s="157" t="s">
        <v>303</v>
      </c>
      <c r="E313" s="162" t="s">
        <v>1</v>
      </c>
      <c r="F313" s="163" t="s">
        <v>1244</v>
      </c>
      <c r="H313" s="164">
        <v>8</v>
      </c>
      <c r="I313" s="165"/>
      <c r="J313" s="165"/>
      <c r="M313" s="161"/>
      <c r="N313" s="166"/>
      <c r="X313" s="167"/>
      <c r="AT313" s="162" t="s">
        <v>303</v>
      </c>
      <c r="AU313" s="162" t="s">
        <v>93</v>
      </c>
      <c r="AV313" s="12" t="s">
        <v>93</v>
      </c>
      <c r="AW313" s="12" t="s">
        <v>5</v>
      </c>
      <c r="AX313" s="12" t="s">
        <v>87</v>
      </c>
      <c r="AY313" s="162" t="s">
        <v>219</v>
      </c>
    </row>
    <row r="314" spans="2:65" s="1" customFormat="1" ht="21.75" customHeight="1">
      <c r="B314" s="30"/>
      <c r="C314" s="178" t="s">
        <v>619</v>
      </c>
      <c r="D314" s="178" t="s">
        <v>460</v>
      </c>
      <c r="E314" s="179" t="s">
        <v>770</v>
      </c>
      <c r="F314" s="180" t="s">
        <v>771</v>
      </c>
      <c r="G314" s="181" t="s">
        <v>467</v>
      </c>
      <c r="H314" s="182">
        <v>2</v>
      </c>
      <c r="I314" s="183"/>
      <c r="J314" s="184"/>
      <c r="K314" s="185">
        <f>ROUND(P314*H314,2)</f>
        <v>0</v>
      </c>
      <c r="L314" s="184"/>
      <c r="M314" s="186"/>
      <c r="N314" s="187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6.8000000000000005E-2</v>
      </c>
      <c r="V314" s="153">
        <f>U314*H314</f>
        <v>0.13600000000000001</v>
      </c>
      <c r="W314" s="153">
        <v>0</v>
      </c>
      <c r="X314" s="154">
        <f>W314*H314</f>
        <v>0</v>
      </c>
      <c r="AR314" s="155" t="s">
        <v>254</v>
      </c>
      <c r="AT314" s="155" t="s">
        <v>460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1245</v>
      </c>
    </row>
    <row r="315" spans="2:65" s="1" customFormat="1" ht="11.25">
      <c r="B315" s="30"/>
      <c r="D315" s="157" t="s">
        <v>226</v>
      </c>
      <c r="F315" s="158" t="s">
        <v>771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93</v>
      </c>
      <c r="H316" s="164">
        <v>2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16.5" customHeight="1">
      <c r="B317" s="30"/>
      <c r="C317" s="178" t="s">
        <v>625</v>
      </c>
      <c r="D317" s="178" t="s">
        <v>460</v>
      </c>
      <c r="E317" s="179" t="s">
        <v>782</v>
      </c>
      <c r="F317" s="180" t="s">
        <v>783</v>
      </c>
      <c r="G317" s="181" t="s">
        <v>467</v>
      </c>
      <c r="H317" s="182">
        <v>5</v>
      </c>
      <c r="I317" s="183"/>
      <c r="J317" s="184"/>
      <c r="K317" s="185">
        <f>ROUND(P317*H317,2)</f>
        <v>0</v>
      </c>
      <c r="L317" s="184"/>
      <c r="M317" s="186"/>
      <c r="N317" s="187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5.0999999999999997E-2</v>
      </c>
      <c r="V317" s="153">
        <f>U317*H317</f>
        <v>0.255</v>
      </c>
      <c r="W317" s="153">
        <v>0</v>
      </c>
      <c r="X317" s="154">
        <f>W317*H317</f>
        <v>0</v>
      </c>
      <c r="AR317" s="155" t="s">
        <v>254</v>
      </c>
      <c r="AT317" s="155" t="s">
        <v>460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1246</v>
      </c>
    </row>
    <row r="318" spans="2:65" s="1" customFormat="1" ht="11.25">
      <c r="B318" s="30"/>
      <c r="D318" s="157" t="s">
        <v>226</v>
      </c>
      <c r="F318" s="158" t="s">
        <v>783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218</v>
      </c>
      <c r="H319" s="164">
        <v>5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16.5" customHeight="1">
      <c r="B320" s="30"/>
      <c r="C320" s="178" t="s">
        <v>632</v>
      </c>
      <c r="D320" s="178" t="s">
        <v>460</v>
      </c>
      <c r="E320" s="179" t="s">
        <v>774</v>
      </c>
      <c r="F320" s="180" t="s">
        <v>775</v>
      </c>
      <c r="G320" s="181" t="s">
        <v>467</v>
      </c>
      <c r="H320" s="182">
        <v>1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0.04</v>
      </c>
      <c r="V320" s="153">
        <f>U320*H320</f>
        <v>0.04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1247</v>
      </c>
    </row>
    <row r="321" spans="2:65" s="1" customFormat="1" ht="11.25">
      <c r="B321" s="30"/>
      <c r="D321" s="157" t="s">
        <v>226</v>
      </c>
      <c r="F321" s="158" t="s">
        <v>775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" customFormat="1" ht="33" customHeight="1">
      <c r="B322" s="30"/>
      <c r="C322" s="142" t="s">
        <v>443</v>
      </c>
      <c r="D322" s="142" t="s">
        <v>220</v>
      </c>
      <c r="E322" s="143" t="s">
        <v>711</v>
      </c>
      <c r="F322" s="144" t="s">
        <v>712</v>
      </c>
      <c r="G322" s="145" t="s">
        <v>370</v>
      </c>
      <c r="H322" s="146">
        <v>186.4</v>
      </c>
      <c r="I322" s="147"/>
      <c r="J322" s="147"/>
      <c r="K322" s="148">
        <f>ROUND(P322*H322,2)</f>
        <v>0</v>
      </c>
      <c r="L322" s="149"/>
      <c r="M322" s="30"/>
      <c r="N322" s="150" t="s">
        <v>1</v>
      </c>
      <c r="O322" s="151" t="s">
        <v>43</v>
      </c>
      <c r="P322" s="152">
        <f>I322+J322</f>
        <v>0</v>
      </c>
      <c r="Q322" s="152">
        <f>ROUND(I322*H322,2)</f>
        <v>0</v>
      </c>
      <c r="R322" s="152">
        <f>ROUND(J322*H322,2)</f>
        <v>0</v>
      </c>
      <c r="T322" s="153">
        <f>S322*H322</f>
        <v>0</v>
      </c>
      <c r="U322" s="153">
        <v>8.0000000000000007E-5</v>
      </c>
      <c r="V322" s="153">
        <f>U322*H322</f>
        <v>1.4912000000000002E-2</v>
      </c>
      <c r="W322" s="153">
        <v>0</v>
      </c>
      <c r="X322" s="154">
        <f>W322*H322</f>
        <v>0</v>
      </c>
      <c r="AR322" s="155" t="s">
        <v>158</v>
      </c>
      <c r="AT322" s="155" t="s">
        <v>220</v>
      </c>
      <c r="AU322" s="155" t="s">
        <v>93</v>
      </c>
      <c r="AY322" s="15" t="s">
        <v>219</v>
      </c>
      <c r="BE322" s="156">
        <f>IF(O322="základní",K322,0)</f>
        <v>0</v>
      </c>
      <c r="BF322" s="156">
        <f>IF(O322="snížená",K322,0)</f>
        <v>0</v>
      </c>
      <c r="BG322" s="156">
        <f>IF(O322="zákl. přenesená",K322,0)</f>
        <v>0</v>
      </c>
      <c r="BH322" s="156">
        <f>IF(O322="sníž. přenesená",K322,0)</f>
        <v>0</v>
      </c>
      <c r="BI322" s="156">
        <f>IF(O322="nulová",K322,0)</f>
        <v>0</v>
      </c>
      <c r="BJ322" s="15" t="s">
        <v>87</v>
      </c>
      <c r="BK322" s="156">
        <f>ROUND(P322*H322,2)</f>
        <v>0</v>
      </c>
      <c r="BL322" s="15" t="s">
        <v>158</v>
      </c>
      <c r="BM322" s="155" t="s">
        <v>1248</v>
      </c>
    </row>
    <row r="323" spans="2:65" s="1" customFormat="1" ht="19.5">
      <c r="B323" s="30"/>
      <c r="D323" s="157" t="s">
        <v>226</v>
      </c>
      <c r="F323" s="158" t="s">
        <v>714</v>
      </c>
      <c r="I323" s="159"/>
      <c r="J323" s="159"/>
      <c r="M323" s="30"/>
      <c r="N323" s="160"/>
      <c r="X323" s="54"/>
      <c r="AT323" s="15" t="s">
        <v>226</v>
      </c>
      <c r="AU323" s="15" t="s">
        <v>93</v>
      </c>
    </row>
    <row r="324" spans="2:65" s="12" customFormat="1" ht="11.25">
      <c r="B324" s="161"/>
      <c r="D324" s="157" t="s">
        <v>303</v>
      </c>
      <c r="E324" s="162" t="s">
        <v>1</v>
      </c>
      <c r="F324" s="163" t="s">
        <v>1221</v>
      </c>
      <c r="H324" s="164">
        <v>186.4</v>
      </c>
      <c r="I324" s="165"/>
      <c r="J324" s="165"/>
      <c r="M324" s="161"/>
      <c r="N324" s="166"/>
      <c r="X324" s="167"/>
      <c r="AT324" s="162" t="s">
        <v>303</v>
      </c>
      <c r="AU324" s="162" t="s">
        <v>93</v>
      </c>
      <c r="AV324" s="12" t="s">
        <v>93</v>
      </c>
      <c r="AW324" s="12" t="s">
        <v>5</v>
      </c>
      <c r="AX324" s="12" t="s">
        <v>87</v>
      </c>
      <c r="AY324" s="162" t="s">
        <v>219</v>
      </c>
    </row>
    <row r="325" spans="2:65" s="1" customFormat="1" ht="24.2" customHeight="1">
      <c r="B325" s="30"/>
      <c r="C325" s="178" t="s">
        <v>643</v>
      </c>
      <c r="D325" s="178" t="s">
        <v>460</v>
      </c>
      <c r="E325" s="179" t="s">
        <v>717</v>
      </c>
      <c r="F325" s="180" t="s">
        <v>718</v>
      </c>
      <c r="G325" s="181" t="s">
        <v>370</v>
      </c>
      <c r="H325" s="182">
        <v>186.435</v>
      </c>
      <c r="I325" s="183"/>
      <c r="J325" s="184"/>
      <c r="K325" s="185">
        <f>ROUND(P325*H325,2)</f>
        <v>0</v>
      </c>
      <c r="L325" s="184"/>
      <c r="M325" s="186"/>
      <c r="N325" s="187" t="s">
        <v>1</v>
      </c>
      <c r="O325" s="151" t="s">
        <v>43</v>
      </c>
      <c r="P325" s="152">
        <f>I325+J325</f>
        <v>0</v>
      </c>
      <c r="Q325" s="152">
        <f>ROUND(I325*H325,2)</f>
        <v>0</v>
      </c>
      <c r="R325" s="152">
        <f>ROUND(J325*H325,2)</f>
        <v>0</v>
      </c>
      <c r="T325" s="153">
        <f>S325*H325</f>
        <v>0</v>
      </c>
      <c r="U325" s="153">
        <v>0.1</v>
      </c>
      <c r="V325" s="153">
        <f>U325*H325</f>
        <v>18.6435</v>
      </c>
      <c r="W325" s="153">
        <v>0</v>
      </c>
      <c r="X325" s="154">
        <f>W325*H325</f>
        <v>0</v>
      </c>
      <c r="AR325" s="155" t="s">
        <v>254</v>
      </c>
      <c r="AT325" s="155" t="s">
        <v>460</v>
      </c>
      <c r="AU325" s="155" t="s">
        <v>93</v>
      </c>
      <c r="AY325" s="15" t="s">
        <v>219</v>
      </c>
      <c r="BE325" s="156">
        <f>IF(O325="základní",K325,0)</f>
        <v>0</v>
      </c>
      <c r="BF325" s="156">
        <f>IF(O325="snížená",K325,0)</f>
        <v>0</v>
      </c>
      <c r="BG325" s="156">
        <f>IF(O325="zákl. přenesená",K325,0)</f>
        <v>0</v>
      </c>
      <c r="BH325" s="156">
        <f>IF(O325="sníž. přenesená",K325,0)</f>
        <v>0</v>
      </c>
      <c r="BI325" s="156">
        <f>IF(O325="nulová",K325,0)</f>
        <v>0</v>
      </c>
      <c r="BJ325" s="15" t="s">
        <v>87</v>
      </c>
      <c r="BK325" s="156">
        <f>ROUND(P325*H325,2)</f>
        <v>0</v>
      </c>
      <c r="BL325" s="15" t="s">
        <v>158</v>
      </c>
      <c r="BM325" s="155" t="s">
        <v>1249</v>
      </c>
    </row>
    <row r="326" spans="2:65" s="1" customFormat="1" ht="19.5">
      <c r="B326" s="30"/>
      <c r="D326" s="157" t="s">
        <v>226</v>
      </c>
      <c r="F326" s="158" t="s">
        <v>718</v>
      </c>
      <c r="I326" s="159"/>
      <c r="J326" s="159"/>
      <c r="M326" s="30"/>
      <c r="N326" s="160"/>
      <c r="X326" s="54"/>
      <c r="AT326" s="15" t="s">
        <v>226</v>
      </c>
      <c r="AU326" s="15" t="s">
        <v>93</v>
      </c>
    </row>
    <row r="327" spans="2:65" s="12" customFormat="1" ht="11.25">
      <c r="B327" s="161"/>
      <c r="D327" s="157" t="s">
        <v>303</v>
      </c>
      <c r="E327" s="162" t="s">
        <v>1</v>
      </c>
      <c r="F327" s="163" t="s">
        <v>1250</v>
      </c>
      <c r="H327" s="164">
        <v>183.68</v>
      </c>
      <c r="I327" s="165"/>
      <c r="J327" s="165"/>
      <c r="M327" s="161"/>
      <c r="N327" s="166"/>
      <c r="X327" s="167"/>
      <c r="AT327" s="162" t="s">
        <v>303</v>
      </c>
      <c r="AU327" s="162" t="s">
        <v>93</v>
      </c>
      <c r="AV327" s="12" t="s">
        <v>93</v>
      </c>
      <c r="AW327" s="12" t="s">
        <v>5</v>
      </c>
      <c r="AX327" s="12" t="s">
        <v>80</v>
      </c>
      <c r="AY327" s="162" t="s">
        <v>219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1251</v>
      </c>
      <c r="H328" s="164">
        <v>186.43519999999998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78" t="s">
        <v>649</v>
      </c>
      <c r="D329" s="178" t="s">
        <v>460</v>
      </c>
      <c r="E329" s="179" t="s">
        <v>728</v>
      </c>
      <c r="F329" s="180" t="s">
        <v>729</v>
      </c>
      <c r="G329" s="181" t="s">
        <v>467</v>
      </c>
      <c r="H329" s="182">
        <v>6</v>
      </c>
      <c r="I329" s="183"/>
      <c r="J329" s="184"/>
      <c r="K329" s="185">
        <f>ROUND(P329*H329,2)</f>
        <v>0</v>
      </c>
      <c r="L329" s="184"/>
      <c r="M329" s="186"/>
      <c r="N329" s="187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4.4999999999999998E-2</v>
      </c>
      <c r="V329" s="153">
        <f>U329*H329</f>
        <v>0.27</v>
      </c>
      <c r="W329" s="153">
        <v>0</v>
      </c>
      <c r="X329" s="154">
        <f>W329*H329</f>
        <v>0</v>
      </c>
      <c r="AR329" s="155" t="s">
        <v>254</v>
      </c>
      <c r="AT329" s="155" t="s">
        <v>460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1252</v>
      </c>
    </row>
    <row r="330" spans="2:65" s="1" customFormat="1" ht="11.25">
      <c r="B330" s="30"/>
      <c r="D330" s="157" t="s">
        <v>226</v>
      </c>
      <c r="F330" s="158" t="s">
        <v>729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244</v>
      </c>
      <c r="H331" s="164">
        <v>6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78" t="s">
        <v>654</v>
      </c>
      <c r="D332" s="178" t="s">
        <v>460</v>
      </c>
      <c r="E332" s="179" t="s">
        <v>732</v>
      </c>
      <c r="F332" s="180" t="s">
        <v>733</v>
      </c>
      <c r="G332" s="181" t="s">
        <v>467</v>
      </c>
      <c r="H332" s="182">
        <v>6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5.6000000000000001E-2</v>
      </c>
      <c r="V332" s="153">
        <f>U332*H332</f>
        <v>0.33600000000000002</v>
      </c>
      <c r="W332" s="153">
        <v>0</v>
      </c>
      <c r="X332" s="154">
        <f>W332*H332</f>
        <v>0</v>
      </c>
      <c r="AR332" s="155" t="s">
        <v>254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1253</v>
      </c>
    </row>
    <row r="333" spans="2:65" s="1" customFormat="1" ht="11.25">
      <c r="B333" s="30"/>
      <c r="D333" s="157" t="s">
        <v>226</v>
      </c>
      <c r="F333" s="158" t="s">
        <v>733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244</v>
      </c>
      <c r="H334" s="164">
        <v>6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" customFormat="1" ht="24.2" customHeight="1">
      <c r="B335" s="30"/>
      <c r="C335" s="178" t="s">
        <v>660</v>
      </c>
      <c r="D335" s="178" t="s">
        <v>460</v>
      </c>
      <c r="E335" s="179" t="s">
        <v>736</v>
      </c>
      <c r="F335" s="180" t="s">
        <v>737</v>
      </c>
      <c r="G335" s="181" t="s">
        <v>467</v>
      </c>
      <c r="H335" s="182">
        <v>12</v>
      </c>
      <c r="I335" s="183"/>
      <c r="J335" s="184"/>
      <c r="K335" s="185">
        <f>ROUND(P335*H335,2)</f>
        <v>0</v>
      </c>
      <c r="L335" s="184"/>
      <c r="M335" s="186"/>
      <c r="N335" s="187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1.0999999999999999E-2</v>
      </c>
      <c r="V335" s="153">
        <f>U335*H335</f>
        <v>0.13200000000000001</v>
      </c>
      <c r="W335" s="153">
        <v>0</v>
      </c>
      <c r="X335" s="154">
        <f>W335*H335</f>
        <v>0</v>
      </c>
      <c r="AR335" s="155" t="s">
        <v>254</v>
      </c>
      <c r="AT335" s="155" t="s">
        <v>460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1254</v>
      </c>
    </row>
    <row r="336" spans="2:65" s="1" customFormat="1" ht="19.5">
      <c r="B336" s="30"/>
      <c r="D336" s="157" t="s">
        <v>226</v>
      </c>
      <c r="F336" s="158" t="s">
        <v>737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1255</v>
      </c>
      <c r="H337" s="164">
        <v>12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4.2" customHeight="1">
      <c r="B338" s="30"/>
      <c r="C338" s="142" t="s">
        <v>666</v>
      </c>
      <c r="D338" s="142" t="s">
        <v>220</v>
      </c>
      <c r="E338" s="143" t="s">
        <v>745</v>
      </c>
      <c r="F338" s="144" t="s">
        <v>746</v>
      </c>
      <c r="G338" s="145" t="s">
        <v>467</v>
      </c>
      <c r="H338" s="146">
        <v>10</v>
      </c>
      <c r="I338" s="147"/>
      <c r="J338" s="147"/>
      <c r="K338" s="148">
        <f>ROUND(P338*H338,2)</f>
        <v>0</v>
      </c>
      <c r="L338" s="149"/>
      <c r="M338" s="30"/>
      <c r="N338" s="150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1.6000000000000001E-4</v>
      </c>
      <c r="V338" s="153">
        <f>U338*H338</f>
        <v>1.6000000000000001E-3</v>
      </c>
      <c r="W338" s="153">
        <v>0</v>
      </c>
      <c r="X338" s="154">
        <f>W338*H338</f>
        <v>0</v>
      </c>
      <c r="AR338" s="155" t="s">
        <v>158</v>
      </c>
      <c r="AT338" s="155" t="s">
        <v>220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158</v>
      </c>
      <c r="BM338" s="155" t="s">
        <v>1256</v>
      </c>
    </row>
    <row r="339" spans="2:65" s="1" customFormat="1" ht="19.5">
      <c r="B339" s="30"/>
      <c r="D339" s="157" t="s">
        <v>226</v>
      </c>
      <c r="F339" s="158" t="s">
        <v>748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1257</v>
      </c>
      <c r="H340" s="164">
        <v>10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33" customHeight="1">
      <c r="B341" s="30"/>
      <c r="C341" s="178" t="s">
        <v>671</v>
      </c>
      <c r="D341" s="178" t="s">
        <v>460</v>
      </c>
      <c r="E341" s="179" t="s">
        <v>750</v>
      </c>
      <c r="F341" s="180" t="s">
        <v>751</v>
      </c>
      <c r="G341" s="181" t="s">
        <v>467</v>
      </c>
      <c r="H341" s="182">
        <v>10</v>
      </c>
      <c r="I341" s="183"/>
      <c r="J341" s="184"/>
      <c r="K341" s="185">
        <f>ROUND(P341*H341,2)</f>
        <v>0</v>
      </c>
      <c r="L341" s="184"/>
      <c r="M341" s="186"/>
      <c r="N341" s="187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7.2999999999999995E-2</v>
      </c>
      <c r="V341" s="153">
        <f>U341*H341</f>
        <v>0.73</v>
      </c>
      <c r="W341" s="153">
        <v>0</v>
      </c>
      <c r="X341" s="154">
        <f>W341*H341</f>
        <v>0</v>
      </c>
      <c r="AR341" s="155" t="s">
        <v>254</v>
      </c>
      <c r="AT341" s="155" t="s">
        <v>460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1258</v>
      </c>
    </row>
    <row r="342" spans="2:65" s="1" customFormat="1" ht="19.5">
      <c r="B342" s="30"/>
      <c r="D342" s="157" t="s">
        <v>226</v>
      </c>
      <c r="F342" s="158" t="s">
        <v>751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" customFormat="1" ht="24.2" customHeight="1">
      <c r="B343" s="30"/>
      <c r="C343" s="142" t="s">
        <v>676</v>
      </c>
      <c r="D343" s="142" t="s">
        <v>220</v>
      </c>
      <c r="E343" s="143" t="s">
        <v>754</v>
      </c>
      <c r="F343" s="144" t="s">
        <v>755</v>
      </c>
      <c r="G343" s="145" t="s">
        <v>370</v>
      </c>
      <c r="H343" s="146">
        <v>50</v>
      </c>
      <c r="I343" s="147"/>
      <c r="J343" s="147"/>
      <c r="K343" s="148">
        <f>ROUND(P343*H343,2)</f>
        <v>0</v>
      </c>
      <c r="L343" s="149"/>
      <c r="M343" s="30"/>
      <c r="N343" s="150" t="s">
        <v>1</v>
      </c>
      <c r="O343" s="151" t="s">
        <v>43</v>
      </c>
      <c r="P343" s="152">
        <f>I343+J343</f>
        <v>0</v>
      </c>
      <c r="Q343" s="152">
        <f>ROUND(I343*H343,2)</f>
        <v>0</v>
      </c>
      <c r="R343" s="152">
        <f>ROUND(J343*H343,2)</f>
        <v>0</v>
      </c>
      <c r="T343" s="153">
        <f>S343*H343</f>
        <v>0</v>
      </c>
      <c r="U343" s="153">
        <v>0</v>
      </c>
      <c r="V343" s="153">
        <f>U343*H343</f>
        <v>0</v>
      </c>
      <c r="W343" s="153">
        <v>0</v>
      </c>
      <c r="X343" s="154">
        <f>W343*H343</f>
        <v>0</v>
      </c>
      <c r="AR343" s="155" t="s">
        <v>158</v>
      </c>
      <c r="AT343" s="155" t="s">
        <v>220</v>
      </c>
      <c r="AU343" s="155" t="s">
        <v>93</v>
      </c>
      <c r="AY343" s="15" t="s">
        <v>219</v>
      </c>
      <c r="BE343" s="156">
        <f>IF(O343="základní",K343,0)</f>
        <v>0</v>
      </c>
      <c r="BF343" s="156">
        <f>IF(O343="snížená",K343,0)</f>
        <v>0</v>
      </c>
      <c r="BG343" s="156">
        <f>IF(O343="zákl. přenesená",K343,0)</f>
        <v>0</v>
      </c>
      <c r="BH343" s="156">
        <f>IF(O343="sníž. přenesená",K343,0)</f>
        <v>0</v>
      </c>
      <c r="BI343" s="156">
        <f>IF(O343="nulová",K343,0)</f>
        <v>0</v>
      </c>
      <c r="BJ343" s="15" t="s">
        <v>87</v>
      </c>
      <c r="BK343" s="156">
        <f>ROUND(P343*H343,2)</f>
        <v>0</v>
      </c>
      <c r="BL343" s="15" t="s">
        <v>158</v>
      </c>
      <c r="BM343" s="155" t="s">
        <v>1259</v>
      </c>
    </row>
    <row r="344" spans="2:65" s="1" customFormat="1" ht="19.5">
      <c r="B344" s="30"/>
      <c r="D344" s="157" t="s">
        <v>226</v>
      </c>
      <c r="F344" s="158" t="s">
        <v>757</v>
      </c>
      <c r="I344" s="159"/>
      <c r="J344" s="159"/>
      <c r="M344" s="30"/>
      <c r="N344" s="160"/>
      <c r="X344" s="54"/>
      <c r="AT344" s="15" t="s">
        <v>226</v>
      </c>
      <c r="AU344" s="15" t="s">
        <v>93</v>
      </c>
    </row>
    <row r="345" spans="2:65" s="12" customFormat="1" ht="11.25">
      <c r="B345" s="161"/>
      <c r="D345" s="157" t="s">
        <v>303</v>
      </c>
      <c r="E345" s="162" t="s">
        <v>1</v>
      </c>
      <c r="F345" s="163" t="s">
        <v>443</v>
      </c>
      <c r="H345" s="164">
        <v>50</v>
      </c>
      <c r="I345" s="165"/>
      <c r="J345" s="165"/>
      <c r="M345" s="161"/>
      <c r="N345" s="166"/>
      <c r="X345" s="167"/>
      <c r="AT345" s="162" t="s">
        <v>303</v>
      </c>
      <c r="AU345" s="162" t="s">
        <v>93</v>
      </c>
      <c r="AV345" s="12" t="s">
        <v>93</v>
      </c>
      <c r="AW345" s="12" t="s">
        <v>5</v>
      </c>
      <c r="AX345" s="12" t="s">
        <v>87</v>
      </c>
      <c r="AY345" s="162" t="s">
        <v>219</v>
      </c>
    </row>
    <row r="346" spans="2:65" s="1" customFormat="1" ht="37.9" customHeight="1">
      <c r="B346" s="30"/>
      <c r="C346" s="178" t="s">
        <v>682</v>
      </c>
      <c r="D346" s="178" t="s">
        <v>460</v>
      </c>
      <c r="E346" s="179" t="s">
        <v>760</v>
      </c>
      <c r="F346" s="180" t="s">
        <v>761</v>
      </c>
      <c r="G346" s="181" t="s">
        <v>370</v>
      </c>
      <c r="H346" s="182">
        <v>51.5</v>
      </c>
      <c r="I346" s="183"/>
      <c r="J346" s="184"/>
      <c r="K346" s="185">
        <f>ROUND(P346*H346,2)</f>
        <v>0</v>
      </c>
      <c r="L346" s="184"/>
      <c r="M346" s="186"/>
      <c r="N346" s="187" t="s">
        <v>1</v>
      </c>
      <c r="O346" s="151" t="s">
        <v>43</v>
      </c>
      <c r="P346" s="152">
        <f>I346+J346</f>
        <v>0</v>
      </c>
      <c r="Q346" s="152">
        <f>ROUND(I346*H346,2)</f>
        <v>0</v>
      </c>
      <c r="R346" s="152">
        <f>ROUND(J346*H346,2)</f>
        <v>0</v>
      </c>
      <c r="T346" s="153">
        <f>S346*H346</f>
        <v>0</v>
      </c>
      <c r="U346" s="153">
        <v>3.5E-4</v>
      </c>
      <c r="V346" s="153">
        <f>U346*H346</f>
        <v>1.8024999999999999E-2</v>
      </c>
      <c r="W346" s="153">
        <v>0</v>
      </c>
      <c r="X346" s="154">
        <f>W346*H346</f>
        <v>0</v>
      </c>
      <c r="AR346" s="155" t="s">
        <v>254</v>
      </c>
      <c r="AT346" s="155" t="s">
        <v>460</v>
      </c>
      <c r="AU346" s="155" t="s">
        <v>93</v>
      </c>
      <c r="AY346" s="15" t="s">
        <v>219</v>
      </c>
      <c r="BE346" s="156">
        <f>IF(O346="základní",K346,0)</f>
        <v>0</v>
      </c>
      <c r="BF346" s="156">
        <f>IF(O346="snížená",K346,0)</f>
        <v>0</v>
      </c>
      <c r="BG346" s="156">
        <f>IF(O346="zákl. přenesená",K346,0)</f>
        <v>0</v>
      </c>
      <c r="BH346" s="156">
        <f>IF(O346="sníž. přenesená",K346,0)</f>
        <v>0</v>
      </c>
      <c r="BI346" s="156">
        <f>IF(O346="nulová",K346,0)</f>
        <v>0</v>
      </c>
      <c r="BJ346" s="15" t="s">
        <v>87</v>
      </c>
      <c r="BK346" s="156">
        <f>ROUND(P346*H346,2)</f>
        <v>0</v>
      </c>
      <c r="BL346" s="15" t="s">
        <v>158</v>
      </c>
      <c r="BM346" s="155" t="s">
        <v>1260</v>
      </c>
    </row>
    <row r="347" spans="2:65" s="1" customFormat="1" ht="19.5">
      <c r="B347" s="30"/>
      <c r="D347" s="157" t="s">
        <v>226</v>
      </c>
      <c r="F347" s="158" t="s">
        <v>761</v>
      </c>
      <c r="I347" s="159"/>
      <c r="J347" s="159"/>
      <c r="M347" s="30"/>
      <c r="N347" s="160"/>
      <c r="X347" s="54"/>
      <c r="AT347" s="15" t="s">
        <v>226</v>
      </c>
      <c r="AU347" s="15" t="s">
        <v>93</v>
      </c>
    </row>
    <row r="348" spans="2:65" s="12" customFormat="1" ht="11.25">
      <c r="B348" s="161"/>
      <c r="D348" s="157" t="s">
        <v>303</v>
      </c>
      <c r="E348" s="162" t="s">
        <v>1</v>
      </c>
      <c r="F348" s="163" t="s">
        <v>443</v>
      </c>
      <c r="H348" s="164">
        <v>50</v>
      </c>
      <c r="I348" s="165"/>
      <c r="J348" s="165"/>
      <c r="M348" s="161"/>
      <c r="N348" s="166"/>
      <c r="X348" s="167"/>
      <c r="AT348" s="162" t="s">
        <v>303</v>
      </c>
      <c r="AU348" s="162" t="s">
        <v>93</v>
      </c>
      <c r="AV348" s="12" t="s">
        <v>93</v>
      </c>
      <c r="AW348" s="12" t="s">
        <v>5</v>
      </c>
      <c r="AX348" s="12" t="s">
        <v>80</v>
      </c>
      <c r="AY348" s="162" t="s">
        <v>219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1261</v>
      </c>
      <c r="H349" s="164">
        <v>51.5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87</v>
      </c>
      <c r="AY349" s="162" t="s">
        <v>219</v>
      </c>
    </row>
    <row r="350" spans="2:65" s="1" customFormat="1" ht="24.2" customHeight="1">
      <c r="B350" s="30"/>
      <c r="C350" s="178" t="s">
        <v>688</v>
      </c>
      <c r="D350" s="178" t="s">
        <v>460</v>
      </c>
      <c r="E350" s="179" t="s">
        <v>795</v>
      </c>
      <c r="F350" s="180" t="s">
        <v>796</v>
      </c>
      <c r="G350" s="181" t="s">
        <v>467</v>
      </c>
      <c r="H350" s="182">
        <v>15</v>
      </c>
      <c r="I350" s="183"/>
      <c r="J350" s="184"/>
      <c r="K350" s="185">
        <f>ROUND(P350*H350,2)</f>
        <v>0</v>
      </c>
      <c r="L350" s="184"/>
      <c r="M350" s="186"/>
      <c r="N350" s="187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2E-3</v>
      </c>
      <c r="V350" s="153">
        <f>U350*H350</f>
        <v>0.03</v>
      </c>
      <c r="W350" s="153">
        <v>0</v>
      </c>
      <c r="X350" s="154">
        <f>W350*H350</f>
        <v>0</v>
      </c>
      <c r="AR350" s="155" t="s">
        <v>254</v>
      </c>
      <c r="AT350" s="155" t="s">
        <v>460</v>
      </c>
      <c r="AU350" s="155" t="s">
        <v>93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1262</v>
      </c>
    </row>
    <row r="351" spans="2:65" s="1" customFormat="1" ht="11.25">
      <c r="B351" s="30"/>
      <c r="D351" s="157" t="s">
        <v>226</v>
      </c>
      <c r="F351" s="158" t="s">
        <v>796</v>
      </c>
      <c r="I351" s="159"/>
      <c r="J351" s="159"/>
      <c r="M351" s="30"/>
      <c r="N351" s="160"/>
      <c r="X351" s="54"/>
      <c r="AT351" s="15" t="s">
        <v>226</v>
      </c>
      <c r="AU351" s="15" t="s">
        <v>93</v>
      </c>
    </row>
    <row r="352" spans="2:65" s="12" customFormat="1" ht="11.25">
      <c r="B352" s="161"/>
      <c r="D352" s="157" t="s">
        <v>303</v>
      </c>
      <c r="E352" s="162" t="s">
        <v>1</v>
      </c>
      <c r="F352" s="163" t="s">
        <v>291</v>
      </c>
      <c r="H352" s="164">
        <v>15</v>
      </c>
      <c r="I352" s="165"/>
      <c r="J352" s="165"/>
      <c r="M352" s="161"/>
      <c r="N352" s="166"/>
      <c r="X352" s="167"/>
      <c r="AT352" s="162" t="s">
        <v>303</v>
      </c>
      <c r="AU352" s="162" t="s">
        <v>93</v>
      </c>
      <c r="AV352" s="12" t="s">
        <v>93</v>
      </c>
      <c r="AW352" s="12" t="s">
        <v>5</v>
      </c>
      <c r="AX352" s="12" t="s">
        <v>87</v>
      </c>
      <c r="AY352" s="162" t="s">
        <v>219</v>
      </c>
    </row>
    <row r="353" spans="2:65" s="1" customFormat="1" ht="24.2" customHeight="1">
      <c r="B353" s="30"/>
      <c r="C353" s="142" t="s">
        <v>432</v>
      </c>
      <c r="D353" s="142" t="s">
        <v>220</v>
      </c>
      <c r="E353" s="143" t="s">
        <v>804</v>
      </c>
      <c r="F353" s="144" t="s">
        <v>805</v>
      </c>
      <c r="G353" s="145" t="s">
        <v>467</v>
      </c>
      <c r="H353" s="146">
        <v>9</v>
      </c>
      <c r="I353" s="147"/>
      <c r="J353" s="147"/>
      <c r="K353" s="148">
        <f>ROUND(P353*H353,2)</f>
        <v>0</v>
      </c>
      <c r="L353" s="149"/>
      <c r="M353" s="30"/>
      <c r="N353" s="150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1.0189999999999999E-2</v>
      </c>
      <c r="V353" s="153">
        <f>U353*H353</f>
        <v>9.171E-2</v>
      </c>
      <c r="W353" s="153">
        <v>0</v>
      </c>
      <c r="X353" s="154">
        <f>W353*H353</f>
        <v>0</v>
      </c>
      <c r="AR353" s="155" t="s">
        <v>158</v>
      </c>
      <c r="AT353" s="155" t="s">
        <v>220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1263</v>
      </c>
    </row>
    <row r="354" spans="2:65" s="1" customFormat="1" ht="11.25">
      <c r="B354" s="30"/>
      <c r="D354" s="157" t="s">
        <v>226</v>
      </c>
      <c r="F354" s="158" t="s">
        <v>805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260</v>
      </c>
      <c r="H355" s="164">
        <v>9</v>
      </c>
      <c r="I355" s="165"/>
      <c r="J355" s="165"/>
      <c r="M355" s="161"/>
      <c r="N355" s="166"/>
      <c r="X355" s="167"/>
      <c r="AT355" s="162" t="s">
        <v>303</v>
      </c>
      <c r="AU355" s="162" t="s">
        <v>93</v>
      </c>
      <c r="AV355" s="12" t="s">
        <v>93</v>
      </c>
      <c r="AW355" s="12" t="s">
        <v>5</v>
      </c>
      <c r="AX355" s="12" t="s">
        <v>87</v>
      </c>
      <c r="AY355" s="162" t="s">
        <v>219</v>
      </c>
    </row>
    <row r="356" spans="2:65" s="1" customFormat="1" ht="16.5" customHeight="1">
      <c r="B356" s="30"/>
      <c r="C356" s="178" t="s">
        <v>700</v>
      </c>
      <c r="D356" s="178" t="s">
        <v>460</v>
      </c>
      <c r="E356" s="179" t="s">
        <v>808</v>
      </c>
      <c r="F356" s="180" t="s">
        <v>809</v>
      </c>
      <c r="G356" s="181" t="s">
        <v>467</v>
      </c>
      <c r="H356" s="182">
        <v>3</v>
      </c>
      <c r="I356" s="183"/>
      <c r="J356" s="184"/>
      <c r="K356" s="185">
        <f>ROUND(P356*H356,2)</f>
        <v>0</v>
      </c>
      <c r="L356" s="184"/>
      <c r="M356" s="186"/>
      <c r="N356" s="187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0.52600000000000002</v>
      </c>
      <c r="V356" s="153">
        <f>U356*H356</f>
        <v>1.5780000000000001</v>
      </c>
      <c r="W356" s="153">
        <v>0</v>
      </c>
      <c r="X356" s="154">
        <f>W356*H356</f>
        <v>0</v>
      </c>
      <c r="AR356" s="155" t="s">
        <v>254</v>
      </c>
      <c r="AT356" s="155" t="s">
        <v>460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1264</v>
      </c>
    </row>
    <row r="357" spans="2:65" s="1" customFormat="1" ht="11.25">
      <c r="B357" s="30"/>
      <c r="D357" s="157" t="s">
        <v>226</v>
      </c>
      <c r="F357" s="158" t="s">
        <v>809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150</v>
      </c>
      <c r="H358" s="164">
        <v>3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87</v>
      </c>
      <c r="AY358" s="162" t="s">
        <v>219</v>
      </c>
    </row>
    <row r="359" spans="2:65" s="1" customFormat="1" ht="16.5" customHeight="1">
      <c r="B359" s="30"/>
      <c r="C359" s="178" t="s">
        <v>706</v>
      </c>
      <c r="D359" s="178" t="s">
        <v>460</v>
      </c>
      <c r="E359" s="179" t="s">
        <v>815</v>
      </c>
      <c r="F359" s="180" t="s">
        <v>816</v>
      </c>
      <c r="G359" s="181" t="s">
        <v>467</v>
      </c>
      <c r="H359" s="182">
        <v>3</v>
      </c>
      <c r="I359" s="183"/>
      <c r="J359" s="184"/>
      <c r="K359" s="185">
        <f>ROUND(P359*H359,2)</f>
        <v>0</v>
      </c>
      <c r="L359" s="184"/>
      <c r="M359" s="186"/>
      <c r="N359" s="187" t="s">
        <v>1</v>
      </c>
      <c r="O359" s="151" t="s">
        <v>43</v>
      </c>
      <c r="P359" s="152">
        <f>I359+J359</f>
        <v>0</v>
      </c>
      <c r="Q359" s="152">
        <f>ROUND(I359*H359,2)</f>
        <v>0</v>
      </c>
      <c r="R359" s="152">
        <f>ROUND(J359*H359,2)</f>
        <v>0</v>
      </c>
      <c r="T359" s="153">
        <f>S359*H359</f>
        <v>0</v>
      </c>
      <c r="U359" s="153">
        <v>0.26200000000000001</v>
      </c>
      <c r="V359" s="153">
        <f>U359*H359</f>
        <v>0.78600000000000003</v>
      </c>
      <c r="W359" s="153">
        <v>0</v>
      </c>
      <c r="X359" s="154">
        <f>W359*H359</f>
        <v>0</v>
      </c>
      <c r="AR359" s="155" t="s">
        <v>254</v>
      </c>
      <c r="AT359" s="155" t="s">
        <v>460</v>
      </c>
      <c r="AU359" s="155" t="s">
        <v>93</v>
      </c>
      <c r="AY359" s="15" t="s">
        <v>219</v>
      </c>
      <c r="BE359" s="156">
        <f>IF(O359="základní",K359,0)</f>
        <v>0</v>
      </c>
      <c r="BF359" s="156">
        <f>IF(O359="snížená",K359,0)</f>
        <v>0</v>
      </c>
      <c r="BG359" s="156">
        <f>IF(O359="zákl. přenesená",K359,0)</f>
        <v>0</v>
      </c>
      <c r="BH359" s="156">
        <f>IF(O359="sníž. přenesená",K359,0)</f>
        <v>0</v>
      </c>
      <c r="BI359" s="156">
        <f>IF(O359="nulová",K359,0)</f>
        <v>0</v>
      </c>
      <c r="BJ359" s="15" t="s">
        <v>87</v>
      </c>
      <c r="BK359" s="156">
        <f>ROUND(P359*H359,2)</f>
        <v>0</v>
      </c>
      <c r="BL359" s="15" t="s">
        <v>158</v>
      </c>
      <c r="BM359" s="155" t="s">
        <v>1265</v>
      </c>
    </row>
    <row r="360" spans="2:65" s="1" customFormat="1" ht="11.25">
      <c r="B360" s="30"/>
      <c r="D360" s="157" t="s">
        <v>226</v>
      </c>
      <c r="F360" s="158" t="s">
        <v>816</v>
      </c>
      <c r="I360" s="159"/>
      <c r="J360" s="159"/>
      <c r="M360" s="30"/>
      <c r="N360" s="160"/>
      <c r="X360" s="54"/>
      <c r="AT360" s="15" t="s">
        <v>226</v>
      </c>
      <c r="AU360" s="15" t="s">
        <v>93</v>
      </c>
    </row>
    <row r="361" spans="2:65" s="12" customFormat="1" ht="11.25">
      <c r="B361" s="161"/>
      <c r="D361" s="157" t="s">
        <v>303</v>
      </c>
      <c r="E361" s="162" t="s">
        <v>1</v>
      </c>
      <c r="F361" s="163" t="s">
        <v>150</v>
      </c>
      <c r="H361" s="164">
        <v>3</v>
      </c>
      <c r="I361" s="165"/>
      <c r="J361" s="165"/>
      <c r="M361" s="161"/>
      <c r="N361" s="166"/>
      <c r="X361" s="167"/>
      <c r="AT361" s="162" t="s">
        <v>303</v>
      </c>
      <c r="AU361" s="162" t="s">
        <v>93</v>
      </c>
      <c r="AV361" s="12" t="s">
        <v>93</v>
      </c>
      <c r="AW361" s="12" t="s">
        <v>5</v>
      </c>
      <c r="AX361" s="12" t="s">
        <v>87</v>
      </c>
      <c r="AY361" s="162" t="s">
        <v>219</v>
      </c>
    </row>
    <row r="362" spans="2:65" s="1" customFormat="1" ht="16.5" customHeight="1">
      <c r="B362" s="30"/>
      <c r="C362" s="178" t="s">
        <v>710</v>
      </c>
      <c r="D362" s="178" t="s">
        <v>460</v>
      </c>
      <c r="E362" s="179" t="s">
        <v>1115</v>
      </c>
      <c r="F362" s="180" t="s">
        <v>1116</v>
      </c>
      <c r="G362" s="181" t="s">
        <v>467</v>
      </c>
      <c r="H362" s="182">
        <v>3</v>
      </c>
      <c r="I362" s="183"/>
      <c r="J362" s="184"/>
      <c r="K362" s="185">
        <f>ROUND(P362*H362,2)</f>
        <v>0</v>
      </c>
      <c r="L362" s="184"/>
      <c r="M362" s="186"/>
      <c r="N362" s="187" t="s">
        <v>1</v>
      </c>
      <c r="O362" s="151" t="s">
        <v>43</v>
      </c>
      <c r="P362" s="152">
        <f>I362+J362</f>
        <v>0</v>
      </c>
      <c r="Q362" s="152">
        <f>ROUND(I362*H362,2)</f>
        <v>0</v>
      </c>
      <c r="R362" s="152">
        <f>ROUND(J362*H362,2)</f>
        <v>0</v>
      </c>
      <c r="T362" s="153">
        <f>S362*H362</f>
        <v>0</v>
      </c>
      <c r="U362" s="153">
        <v>1.054</v>
      </c>
      <c r="V362" s="153">
        <f>U362*H362</f>
        <v>3.1619999999999999</v>
      </c>
      <c r="W362" s="153">
        <v>0</v>
      </c>
      <c r="X362" s="154">
        <f>W362*H362</f>
        <v>0</v>
      </c>
      <c r="AR362" s="155" t="s">
        <v>254</v>
      </c>
      <c r="AT362" s="155" t="s">
        <v>460</v>
      </c>
      <c r="AU362" s="155" t="s">
        <v>93</v>
      </c>
      <c r="AY362" s="15" t="s">
        <v>219</v>
      </c>
      <c r="BE362" s="156">
        <f>IF(O362="základní",K362,0)</f>
        <v>0</v>
      </c>
      <c r="BF362" s="156">
        <f>IF(O362="snížená",K362,0)</f>
        <v>0</v>
      </c>
      <c r="BG362" s="156">
        <f>IF(O362="zákl. přenesená",K362,0)</f>
        <v>0</v>
      </c>
      <c r="BH362" s="156">
        <f>IF(O362="sníž. přenesená",K362,0)</f>
        <v>0</v>
      </c>
      <c r="BI362" s="156">
        <f>IF(O362="nulová",K362,0)</f>
        <v>0</v>
      </c>
      <c r="BJ362" s="15" t="s">
        <v>87</v>
      </c>
      <c r="BK362" s="156">
        <f>ROUND(P362*H362,2)</f>
        <v>0</v>
      </c>
      <c r="BL362" s="15" t="s">
        <v>158</v>
      </c>
      <c r="BM362" s="155" t="s">
        <v>1266</v>
      </c>
    </row>
    <row r="363" spans="2:65" s="1" customFormat="1" ht="11.25">
      <c r="B363" s="30"/>
      <c r="D363" s="157" t="s">
        <v>226</v>
      </c>
      <c r="F363" s="158" t="s">
        <v>1116</v>
      </c>
      <c r="I363" s="159"/>
      <c r="J363" s="159"/>
      <c r="M363" s="30"/>
      <c r="N363" s="160"/>
      <c r="X363" s="54"/>
      <c r="AT363" s="15" t="s">
        <v>226</v>
      </c>
      <c r="AU363" s="15" t="s">
        <v>93</v>
      </c>
    </row>
    <row r="364" spans="2:65" s="1" customFormat="1" ht="24.2" customHeight="1">
      <c r="B364" s="30"/>
      <c r="C364" s="142" t="s">
        <v>716</v>
      </c>
      <c r="D364" s="142" t="s">
        <v>220</v>
      </c>
      <c r="E364" s="143" t="s">
        <v>831</v>
      </c>
      <c r="F364" s="144" t="s">
        <v>832</v>
      </c>
      <c r="G364" s="145" t="s">
        <v>467</v>
      </c>
      <c r="H364" s="146">
        <v>6</v>
      </c>
      <c r="I364" s="147"/>
      <c r="J364" s="147"/>
      <c r="K364" s="148">
        <f>ROUND(P364*H364,2)</f>
        <v>0</v>
      </c>
      <c r="L364" s="149"/>
      <c r="M364" s="30"/>
      <c r="N364" s="150" t="s">
        <v>1</v>
      </c>
      <c r="O364" s="151" t="s">
        <v>43</v>
      </c>
      <c r="P364" s="152">
        <f>I364+J364</f>
        <v>0</v>
      </c>
      <c r="Q364" s="152">
        <f>ROUND(I364*H364,2)</f>
        <v>0</v>
      </c>
      <c r="R364" s="152">
        <f>ROUND(J364*H364,2)</f>
        <v>0</v>
      </c>
      <c r="T364" s="153">
        <f>S364*H364</f>
        <v>0</v>
      </c>
      <c r="U364" s="153">
        <v>1.248E-2</v>
      </c>
      <c r="V364" s="153">
        <f>U364*H364</f>
        <v>7.4880000000000002E-2</v>
      </c>
      <c r="W364" s="153">
        <v>0</v>
      </c>
      <c r="X364" s="154">
        <f>W364*H364</f>
        <v>0</v>
      </c>
      <c r="AR364" s="155" t="s">
        <v>158</v>
      </c>
      <c r="AT364" s="155" t="s">
        <v>220</v>
      </c>
      <c r="AU364" s="155" t="s">
        <v>93</v>
      </c>
      <c r="AY364" s="15" t="s">
        <v>219</v>
      </c>
      <c r="BE364" s="156">
        <f>IF(O364="základní",K364,0)</f>
        <v>0</v>
      </c>
      <c r="BF364" s="156">
        <f>IF(O364="snížená",K364,0)</f>
        <v>0</v>
      </c>
      <c r="BG364" s="156">
        <f>IF(O364="zákl. přenesená",K364,0)</f>
        <v>0</v>
      </c>
      <c r="BH364" s="156">
        <f>IF(O364="sníž. přenesená",K364,0)</f>
        <v>0</v>
      </c>
      <c r="BI364" s="156">
        <f>IF(O364="nulová",K364,0)</f>
        <v>0</v>
      </c>
      <c r="BJ364" s="15" t="s">
        <v>87</v>
      </c>
      <c r="BK364" s="156">
        <f>ROUND(P364*H364,2)</f>
        <v>0</v>
      </c>
      <c r="BL364" s="15" t="s">
        <v>158</v>
      </c>
      <c r="BM364" s="155" t="s">
        <v>1267</v>
      </c>
    </row>
    <row r="365" spans="2:65" s="1" customFormat="1" ht="11.25">
      <c r="B365" s="30"/>
      <c r="D365" s="157" t="s">
        <v>226</v>
      </c>
      <c r="F365" s="158" t="s">
        <v>832</v>
      </c>
      <c r="I365" s="159"/>
      <c r="J365" s="159"/>
      <c r="M365" s="30"/>
      <c r="N365" s="160"/>
      <c r="X365" s="54"/>
      <c r="AT365" s="15" t="s">
        <v>226</v>
      </c>
      <c r="AU365" s="15" t="s">
        <v>93</v>
      </c>
    </row>
    <row r="366" spans="2:65" s="12" customFormat="1" ht="11.25">
      <c r="B366" s="161"/>
      <c r="D366" s="157" t="s">
        <v>303</v>
      </c>
      <c r="E366" s="162" t="s">
        <v>1</v>
      </c>
      <c r="F366" s="163" t="s">
        <v>244</v>
      </c>
      <c r="H366" s="164">
        <v>6</v>
      </c>
      <c r="I366" s="165"/>
      <c r="J366" s="165"/>
      <c r="M366" s="161"/>
      <c r="N366" s="166"/>
      <c r="X366" s="167"/>
      <c r="AT366" s="162" t="s">
        <v>303</v>
      </c>
      <c r="AU366" s="162" t="s">
        <v>93</v>
      </c>
      <c r="AV366" s="12" t="s">
        <v>93</v>
      </c>
      <c r="AW366" s="12" t="s">
        <v>5</v>
      </c>
      <c r="AX366" s="12" t="s">
        <v>87</v>
      </c>
      <c r="AY366" s="162" t="s">
        <v>219</v>
      </c>
    </row>
    <row r="367" spans="2:65" s="1" customFormat="1" ht="24.2" customHeight="1">
      <c r="B367" s="30"/>
      <c r="C367" s="178" t="s">
        <v>722</v>
      </c>
      <c r="D367" s="178" t="s">
        <v>460</v>
      </c>
      <c r="E367" s="179" t="s">
        <v>835</v>
      </c>
      <c r="F367" s="180" t="s">
        <v>836</v>
      </c>
      <c r="G367" s="181" t="s">
        <v>467</v>
      </c>
      <c r="H367" s="182">
        <v>6</v>
      </c>
      <c r="I367" s="183"/>
      <c r="J367" s="184"/>
      <c r="K367" s="185">
        <f>ROUND(P367*H367,2)</f>
        <v>0</v>
      </c>
      <c r="L367" s="184"/>
      <c r="M367" s="186"/>
      <c r="N367" s="187" t="s">
        <v>1</v>
      </c>
      <c r="O367" s="151" t="s">
        <v>43</v>
      </c>
      <c r="P367" s="152">
        <f>I367+J367</f>
        <v>0</v>
      </c>
      <c r="Q367" s="152">
        <f>ROUND(I367*H367,2)</f>
        <v>0</v>
      </c>
      <c r="R367" s="152">
        <f>ROUND(J367*H367,2)</f>
        <v>0</v>
      </c>
      <c r="T367" s="153">
        <f>S367*H367</f>
        <v>0</v>
      </c>
      <c r="U367" s="153">
        <v>0.56999999999999995</v>
      </c>
      <c r="V367" s="153">
        <f>U367*H367</f>
        <v>3.42</v>
      </c>
      <c r="W367" s="153">
        <v>0</v>
      </c>
      <c r="X367" s="154">
        <f>W367*H367</f>
        <v>0</v>
      </c>
      <c r="AR367" s="155" t="s">
        <v>254</v>
      </c>
      <c r="AT367" s="155" t="s">
        <v>460</v>
      </c>
      <c r="AU367" s="155" t="s">
        <v>93</v>
      </c>
      <c r="AY367" s="15" t="s">
        <v>219</v>
      </c>
      <c r="BE367" s="156">
        <f>IF(O367="základní",K367,0)</f>
        <v>0</v>
      </c>
      <c r="BF367" s="156">
        <f>IF(O367="snížená",K367,0)</f>
        <v>0</v>
      </c>
      <c r="BG367" s="156">
        <f>IF(O367="zákl. přenesená",K367,0)</f>
        <v>0</v>
      </c>
      <c r="BH367" s="156">
        <f>IF(O367="sníž. přenesená",K367,0)</f>
        <v>0</v>
      </c>
      <c r="BI367" s="156">
        <f>IF(O367="nulová",K367,0)</f>
        <v>0</v>
      </c>
      <c r="BJ367" s="15" t="s">
        <v>87</v>
      </c>
      <c r="BK367" s="156">
        <f>ROUND(P367*H367,2)</f>
        <v>0</v>
      </c>
      <c r="BL367" s="15" t="s">
        <v>158</v>
      </c>
      <c r="BM367" s="155" t="s">
        <v>1268</v>
      </c>
    </row>
    <row r="368" spans="2:65" s="1" customFormat="1" ht="19.5">
      <c r="B368" s="30"/>
      <c r="D368" s="157" t="s">
        <v>226</v>
      </c>
      <c r="F368" s="158" t="s">
        <v>836</v>
      </c>
      <c r="I368" s="159"/>
      <c r="J368" s="159"/>
      <c r="M368" s="30"/>
      <c r="N368" s="160"/>
      <c r="X368" s="54"/>
      <c r="AT368" s="15" t="s">
        <v>226</v>
      </c>
      <c r="AU368" s="15" t="s">
        <v>93</v>
      </c>
    </row>
    <row r="369" spans="2:65" s="12" customFormat="1" ht="11.25">
      <c r="B369" s="161"/>
      <c r="D369" s="157" t="s">
        <v>303</v>
      </c>
      <c r="E369" s="162" t="s">
        <v>1</v>
      </c>
      <c r="F369" s="163" t="s">
        <v>244</v>
      </c>
      <c r="H369" s="164">
        <v>6</v>
      </c>
      <c r="I369" s="165"/>
      <c r="J369" s="165"/>
      <c r="M369" s="161"/>
      <c r="N369" s="166"/>
      <c r="X369" s="167"/>
      <c r="AT369" s="162" t="s">
        <v>303</v>
      </c>
      <c r="AU369" s="162" t="s">
        <v>93</v>
      </c>
      <c r="AV369" s="12" t="s">
        <v>93</v>
      </c>
      <c r="AW369" s="12" t="s">
        <v>5</v>
      </c>
      <c r="AX369" s="12" t="s">
        <v>87</v>
      </c>
      <c r="AY369" s="162" t="s">
        <v>219</v>
      </c>
    </row>
    <row r="370" spans="2:65" s="1" customFormat="1" ht="24.2" customHeight="1">
      <c r="B370" s="30"/>
      <c r="C370" s="142" t="s">
        <v>727</v>
      </c>
      <c r="D370" s="142" t="s">
        <v>220</v>
      </c>
      <c r="E370" s="143" t="s">
        <v>839</v>
      </c>
      <c r="F370" s="144" t="s">
        <v>840</v>
      </c>
      <c r="G370" s="145" t="s">
        <v>467</v>
      </c>
      <c r="H370" s="146">
        <v>6</v>
      </c>
      <c r="I370" s="147"/>
      <c r="J370" s="147"/>
      <c r="K370" s="148">
        <f>ROUND(P370*H370,2)</f>
        <v>0</v>
      </c>
      <c r="L370" s="149"/>
      <c r="M370" s="30"/>
      <c r="N370" s="150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2.8539999999999999E-2</v>
      </c>
      <c r="V370" s="153">
        <f>U370*H370</f>
        <v>0.17124</v>
      </c>
      <c r="W370" s="153">
        <v>0</v>
      </c>
      <c r="X370" s="154">
        <f>W370*H370</f>
        <v>0</v>
      </c>
      <c r="AR370" s="155" t="s">
        <v>158</v>
      </c>
      <c r="AT370" s="155" t="s">
        <v>220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1269</v>
      </c>
    </row>
    <row r="371" spans="2:65" s="1" customFormat="1" ht="19.5">
      <c r="B371" s="30"/>
      <c r="D371" s="157" t="s">
        <v>226</v>
      </c>
      <c r="F371" s="158" t="s">
        <v>840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2" customFormat="1" ht="11.25">
      <c r="B372" s="161"/>
      <c r="D372" s="157" t="s">
        <v>303</v>
      </c>
      <c r="E372" s="162" t="s">
        <v>1</v>
      </c>
      <c r="F372" s="163" t="s">
        <v>244</v>
      </c>
      <c r="H372" s="164">
        <v>6</v>
      </c>
      <c r="I372" s="165"/>
      <c r="J372" s="165"/>
      <c r="M372" s="161"/>
      <c r="N372" s="166"/>
      <c r="X372" s="167"/>
      <c r="AT372" s="162" t="s">
        <v>303</v>
      </c>
      <c r="AU372" s="162" t="s">
        <v>93</v>
      </c>
      <c r="AV372" s="12" t="s">
        <v>93</v>
      </c>
      <c r="AW372" s="12" t="s">
        <v>5</v>
      </c>
      <c r="AX372" s="12" t="s">
        <v>87</v>
      </c>
      <c r="AY372" s="162" t="s">
        <v>219</v>
      </c>
    </row>
    <row r="373" spans="2:65" s="1" customFormat="1" ht="16.5" customHeight="1">
      <c r="B373" s="30"/>
      <c r="C373" s="178" t="s">
        <v>731</v>
      </c>
      <c r="D373" s="178" t="s">
        <v>460</v>
      </c>
      <c r="E373" s="179" t="s">
        <v>843</v>
      </c>
      <c r="F373" s="180" t="s">
        <v>1122</v>
      </c>
      <c r="G373" s="181" t="s">
        <v>467</v>
      </c>
      <c r="H373" s="182">
        <v>6</v>
      </c>
      <c r="I373" s="183"/>
      <c r="J373" s="184"/>
      <c r="K373" s="185">
        <f>ROUND(P373*H373,2)</f>
        <v>0</v>
      </c>
      <c r="L373" s="184"/>
      <c r="M373" s="186"/>
      <c r="N373" s="187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1.8169999999999999</v>
      </c>
      <c r="V373" s="153">
        <f>U373*H373</f>
        <v>10.901999999999999</v>
      </c>
      <c r="W373" s="153">
        <v>0</v>
      </c>
      <c r="X373" s="154">
        <f>W373*H373</f>
        <v>0</v>
      </c>
      <c r="AR373" s="155" t="s">
        <v>254</v>
      </c>
      <c r="AT373" s="155" t="s">
        <v>460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158</v>
      </c>
      <c r="BM373" s="155" t="s">
        <v>1270</v>
      </c>
    </row>
    <row r="374" spans="2:65" s="1" customFormat="1" ht="11.25">
      <c r="B374" s="30"/>
      <c r="D374" s="157" t="s">
        <v>226</v>
      </c>
      <c r="F374" s="158" t="s">
        <v>846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2" customFormat="1" ht="11.25">
      <c r="B375" s="161"/>
      <c r="D375" s="157" t="s">
        <v>303</v>
      </c>
      <c r="E375" s="162" t="s">
        <v>1</v>
      </c>
      <c r="F375" s="163" t="s">
        <v>244</v>
      </c>
      <c r="H375" s="164">
        <v>6</v>
      </c>
      <c r="I375" s="165"/>
      <c r="J375" s="165"/>
      <c r="M375" s="161"/>
      <c r="N375" s="166"/>
      <c r="X375" s="167"/>
      <c r="AT375" s="162" t="s">
        <v>303</v>
      </c>
      <c r="AU375" s="162" t="s">
        <v>93</v>
      </c>
      <c r="AV375" s="12" t="s">
        <v>93</v>
      </c>
      <c r="AW375" s="12" t="s">
        <v>5</v>
      </c>
      <c r="AX375" s="12" t="s">
        <v>87</v>
      </c>
      <c r="AY375" s="162" t="s">
        <v>219</v>
      </c>
    </row>
    <row r="376" spans="2:65" s="1" customFormat="1" ht="24.2" customHeight="1">
      <c r="B376" s="30"/>
      <c r="C376" s="178" t="s">
        <v>735</v>
      </c>
      <c r="D376" s="178" t="s">
        <v>460</v>
      </c>
      <c r="E376" s="179" t="s">
        <v>858</v>
      </c>
      <c r="F376" s="180" t="s">
        <v>859</v>
      </c>
      <c r="G376" s="181" t="s">
        <v>467</v>
      </c>
      <c r="H376" s="182">
        <v>6</v>
      </c>
      <c r="I376" s="183"/>
      <c r="J376" s="184"/>
      <c r="K376" s="185">
        <f>ROUND(P376*H376,2)</f>
        <v>0</v>
      </c>
      <c r="L376" s="184"/>
      <c r="M376" s="186"/>
      <c r="N376" s="187" t="s">
        <v>1</v>
      </c>
      <c r="O376" s="151" t="s">
        <v>43</v>
      </c>
      <c r="P376" s="152">
        <f>I376+J376</f>
        <v>0</v>
      </c>
      <c r="Q376" s="152">
        <f>ROUND(I376*H376,2)</f>
        <v>0</v>
      </c>
      <c r="R376" s="152">
        <f>ROUND(J376*H376,2)</f>
        <v>0</v>
      </c>
      <c r="T376" s="153">
        <f>S376*H376</f>
        <v>0</v>
      </c>
      <c r="U376" s="153">
        <v>5.4600000000000003E-2</v>
      </c>
      <c r="V376" s="153">
        <f>U376*H376</f>
        <v>0.3276</v>
      </c>
      <c r="W376" s="153">
        <v>0</v>
      </c>
      <c r="X376" s="154">
        <f>W376*H376</f>
        <v>0</v>
      </c>
      <c r="AR376" s="155" t="s">
        <v>254</v>
      </c>
      <c r="AT376" s="155" t="s">
        <v>460</v>
      </c>
      <c r="AU376" s="155" t="s">
        <v>93</v>
      </c>
      <c r="AY376" s="15" t="s">
        <v>219</v>
      </c>
      <c r="BE376" s="156">
        <f>IF(O376="základní",K376,0)</f>
        <v>0</v>
      </c>
      <c r="BF376" s="156">
        <f>IF(O376="snížená",K376,0)</f>
        <v>0</v>
      </c>
      <c r="BG376" s="156">
        <f>IF(O376="zákl. přenesená",K376,0)</f>
        <v>0</v>
      </c>
      <c r="BH376" s="156">
        <f>IF(O376="sníž. přenesená",K376,0)</f>
        <v>0</v>
      </c>
      <c r="BI376" s="156">
        <f>IF(O376="nulová",K376,0)</f>
        <v>0</v>
      </c>
      <c r="BJ376" s="15" t="s">
        <v>87</v>
      </c>
      <c r="BK376" s="156">
        <f>ROUND(P376*H376,2)</f>
        <v>0</v>
      </c>
      <c r="BL376" s="15" t="s">
        <v>158</v>
      </c>
      <c r="BM376" s="155" t="s">
        <v>1271</v>
      </c>
    </row>
    <row r="377" spans="2:65" s="1" customFormat="1" ht="19.5">
      <c r="B377" s="30"/>
      <c r="D377" s="157" t="s">
        <v>226</v>
      </c>
      <c r="F377" s="158" t="s">
        <v>859</v>
      </c>
      <c r="I377" s="159"/>
      <c r="J377" s="159"/>
      <c r="M377" s="30"/>
      <c r="N377" s="160"/>
      <c r="X377" s="54"/>
      <c r="AT377" s="15" t="s">
        <v>226</v>
      </c>
      <c r="AU377" s="15" t="s">
        <v>93</v>
      </c>
    </row>
    <row r="378" spans="2:65" s="12" customFormat="1" ht="11.25">
      <c r="B378" s="161"/>
      <c r="D378" s="157" t="s">
        <v>303</v>
      </c>
      <c r="E378" s="162" t="s">
        <v>1</v>
      </c>
      <c r="F378" s="163" t="s">
        <v>244</v>
      </c>
      <c r="H378" s="164">
        <v>6</v>
      </c>
      <c r="I378" s="165"/>
      <c r="J378" s="165"/>
      <c r="M378" s="161"/>
      <c r="N378" s="166"/>
      <c r="X378" s="167"/>
      <c r="AT378" s="162" t="s">
        <v>303</v>
      </c>
      <c r="AU378" s="162" t="s">
        <v>93</v>
      </c>
      <c r="AV378" s="12" t="s">
        <v>93</v>
      </c>
      <c r="AW378" s="12" t="s">
        <v>5</v>
      </c>
      <c r="AX378" s="12" t="s">
        <v>87</v>
      </c>
      <c r="AY378" s="162" t="s">
        <v>219</v>
      </c>
    </row>
    <row r="379" spans="2:65" s="1" customFormat="1" ht="24.2" customHeight="1">
      <c r="B379" s="30"/>
      <c r="C379" s="142" t="s">
        <v>740</v>
      </c>
      <c r="D379" s="142" t="s">
        <v>220</v>
      </c>
      <c r="E379" s="143" t="s">
        <v>852</v>
      </c>
      <c r="F379" s="144" t="s">
        <v>853</v>
      </c>
      <c r="G379" s="145" t="s">
        <v>467</v>
      </c>
      <c r="H379" s="146">
        <v>6</v>
      </c>
      <c r="I379" s="147"/>
      <c r="J379" s="147"/>
      <c r="K379" s="148">
        <f>ROUND(P379*H379,2)</f>
        <v>0</v>
      </c>
      <c r="L379" s="149"/>
      <c r="M379" s="30"/>
      <c r="N379" s="150" t="s">
        <v>1</v>
      </c>
      <c r="O379" s="151" t="s">
        <v>43</v>
      </c>
      <c r="P379" s="152">
        <f>I379+J379</f>
        <v>0</v>
      </c>
      <c r="Q379" s="152">
        <f>ROUND(I379*H379,2)</f>
        <v>0</v>
      </c>
      <c r="R379" s="152">
        <f>ROUND(J379*H379,2)</f>
        <v>0</v>
      </c>
      <c r="T379" s="153">
        <f>S379*H379</f>
        <v>0</v>
      </c>
      <c r="U379" s="153">
        <v>0.09</v>
      </c>
      <c r="V379" s="153">
        <f>U379*H379</f>
        <v>0.54</v>
      </c>
      <c r="W379" s="153">
        <v>0</v>
      </c>
      <c r="X379" s="154">
        <f>W379*H379</f>
        <v>0</v>
      </c>
      <c r="AR379" s="155" t="s">
        <v>158</v>
      </c>
      <c r="AT379" s="155" t="s">
        <v>220</v>
      </c>
      <c r="AU379" s="155" t="s">
        <v>93</v>
      </c>
      <c r="AY379" s="15" t="s">
        <v>219</v>
      </c>
      <c r="BE379" s="156">
        <f>IF(O379="základní",K379,0)</f>
        <v>0</v>
      </c>
      <c r="BF379" s="156">
        <f>IF(O379="snížená",K379,0)</f>
        <v>0</v>
      </c>
      <c r="BG379" s="156">
        <f>IF(O379="zákl. přenesená",K379,0)</f>
        <v>0</v>
      </c>
      <c r="BH379" s="156">
        <f>IF(O379="sníž. přenesená",K379,0)</f>
        <v>0</v>
      </c>
      <c r="BI379" s="156">
        <f>IF(O379="nulová",K379,0)</f>
        <v>0</v>
      </c>
      <c r="BJ379" s="15" t="s">
        <v>87</v>
      </c>
      <c r="BK379" s="156">
        <f>ROUND(P379*H379,2)</f>
        <v>0</v>
      </c>
      <c r="BL379" s="15" t="s">
        <v>158</v>
      </c>
      <c r="BM379" s="155" t="s">
        <v>1272</v>
      </c>
    </row>
    <row r="380" spans="2:65" s="1" customFormat="1" ht="19.5">
      <c r="B380" s="30"/>
      <c r="D380" s="157" t="s">
        <v>226</v>
      </c>
      <c r="F380" s="158" t="s">
        <v>855</v>
      </c>
      <c r="I380" s="159"/>
      <c r="J380" s="159"/>
      <c r="M380" s="30"/>
      <c r="N380" s="160"/>
      <c r="X380" s="54"/>
      <c r="AT380" s="15" t="s">
        <v>226</v>
      </c>
      <c r="AU380" s="15" t="s">
        <v>93</v>
      </c>
    </row>
    <row r="381" spans="2:65" s="12" customFormat="1" ht="11.25">
      <c r="B381" s="161"/>
      <c r="D381" s="157" t="s">
        <v>303</v>
      </c>
      <c r="E381" s="162" t="s">
        <v>1</v>
      </c>
      <c r="F381" s="163" t="s">
        <v>244</v>
      </c>
      <c r="H381" s="164">
        <v>6</v>
      </c>
      <c r="I381" s="165"/>
      <c r="J381" s="165"/>
      <c r="M381" s="161"/>
      <c r="N381" s="166"/>
      <c r="X381" s="167"/>
      <c r="AT381" s="162" t="s">
        <v>303</v>
      </c>
      <c r="AU381" s="162" t="s">
        <v>93</v>
      </c>
      <c r="AV381" s="12" t="s">
        <v>93</v>
      </c>
      <c r="AW381" s="12" t="s">
        <v>5</v>
      </c>
      <c r="AX381" s="12" t="s">
        <v>87</v>
      </c>
      <c r="AY381" s="162" t="s">
        <v>219</v>
      </c>
    </row>
    <row r="382" spans="2:65" s="1" customFormat="1" ht="24.2" customHeight="1">
      <c r="B382" s="30"/>
      <c r="C382" s="142" t="s">
        <v>744</v>
      </c>
      <c r="D382" s="142" t="s">
        <v>220</v>
      </c>
      <c r="E382" s="143" t="s">
        <v>862</v>
      </c>
      <c r="F382" s="144" t="s">
        <v>863</v>
      </c>
      <c r="G382" s="145" t="s">
        <v>467</v>
      </c>
      <c r="H382" s="146">
        <v>6</v>
      </c>
      <c r="I382" s="147"/>
      <c r="J382" s="147"/>
      <c r="K382" s="148">
        <f>ROUND(P382*H382,2)</f>
        <v>0</v>
      </c>
      <c r="L382" s="149"/>
      <c r="M382" s="30"/>
      <c r="N382" s="150" t="s">
        <v>1</v>
      </c>
      <c r="O382" s="151" t="s">
        <v>43</v>
      </c>
      <c r="P382" s="152">
        <f>I382+J382</f>
        <v>0</v>
      </c>
      <c r="Q382" s="152">
        <f>ROUND(I382*H382,2)</f>
        <v>0</v>
      </c>
      <c r="R382" s="152">
        <f>ROUND(J382*H382,2)</f>
        <v>0</v>
      </c>
      <c r="T382" s="153">
        <f>S382*H382</f>
        <v>0</v>
      </c>
      <c r="U382" s="153">
        <v>0.42080000000000001</v>
      </c>
      <c r="V382" s="153">
        <f>U382*H382</f>
        <v>2.5247999999999999</v>
      </c>
      <c r="W382" s="153">
        <v>0</v>
      </c>
      <c r="X382" s="154">
        <f>W382*H382</f>
        <v>0</v>
      </c>
      <c r="AR382" s="155" t="s">
        <v>158</v>
      </c>
      <c r="AT382" s="155" t="s">
        <v>220</v>
      </c>
      <c r="AU382" s="155" t="s">
        <v>93</v>
      </c>
      <c r="AY382" s="15" t="s">
        <v>219</v>
      </c>
      <c r="BE382" s="156">
        <f>IF(O382="základní",K382,0)</f>
        <v>0</v>
      </c>
      <c r="BF382" s="156">
        <f>IF(O382="snížená",K382,0)</f>
        <v>0</v>
      </c>
      <c r="BG382" s="156">
        <f>IF(O382="zákl. přenesená",K382,0)</f>
        <v>0</v>
      </c>
      <c r="BH382" s="156">
        <f>IF(O382="sníž. přenesená",K382,0)</f>
        <v>0</v>
      </c>
      <c r="BI382" s="156">
        <f>IF(O382="nulová",K382,0)</f>
        <v>0</v>
      </c>
      <c r="BJ382" s="15" t="s">
        <v>87</v>
      </c>
      <c r="BK382" s="156">
        <f>ROUND(P382*H382,2)</f>
        <v>0</v>
      </c>
      <c r="BL382" s="15" t="s">
        <v>158</v>
      </c>
      <c r="BM382" s="155" t="s">
        <v>1273</v>
      </c>
    </row>
    <row r="383" spans="2:65" s="1" customFormat="1" ht="19.5">
      <c r="B383" s="30"/>
      <c r="D383" s="157" t="s">
        <v>226</v>
      </c>
      <c r="F383" s="158" t="s">
        <v>865</v>
      </c>
      <c r="I383" s="159"/>
      <c r="J383" s="159"/>
      <c r="M383" s="30"/>
      <c r="N383" s="160"/>
      <c r="X383" s="54"/>
      <c r="AT383" s="15" t="s">
        <v>226</v>
      </c>
      <c r="AU383" s="15" t="s">
        <v>93</v>
      </c>
    </row>
    <row r="384" spans="2:65" s="12" customFormat="1" ht="11.25">
      <c r="B384" s="161"/>
      <c r="D384" s="157" t="s">
        <v>303</v>
      </c>
      <c r="E384" s="162" t="s">
        <v>1</v>
      </c>
      <c r="F384" s="163" t="s">
        <v>244</v>
      </c>
      <c r="H384" s="164">
        <v>6</v>
      </c>
      <c r="I384" s="165"/>
      <c r="J384" s="165"/>
      <c r="M384" s="161"/>
      <c r="N384" s="166"/>
      <c r="X384" s="167"/>
      <c r="AT384" s="162" t="s">
        <v>303</v>
      </c>
      <c r="AU384" s="162" t="s">
        <v>93</v>
      </c>
      <c r="AV384" s="12" t="s">
        <v>93</v>
      </c>
      <c r="AW384" s="12" t="s">
        <v>5</v>
      </c>
      <c r="AX384" s="12" t="s">
        <v>87</v>
      </c>
      <c r="AY384" s="162" t="s">
        <v>219</v>
      </c>
    </row>
    <row r="385" spans="2:65" s="1" customFormat="1" ht="21.75" customHeight="1">
      <c r="B385" s="30"/>
      <c r="C385" s="142" t="s">
        <v>749</v>
      </c>
      <c r="D385" s="142" t="s">
        <v>220</v>
      </c>
      <c r="E385" s="143" t="s">
        <v>872</v>
      </c>
      <c r="F385" s="144" t="s">
        <v>873</v>
      </c>
      <c r="G385" s="145" t="s">
        <v>370</v>
      </c>
      <c r="H385" s="146">
        <v>186.4</v>
      </c>
      <c r="I385" s="147"/>
      <c r="J385" s="147"/>
      <c r="K385" s="148">
        <f>ROUND(P385*H385,2)</f>
        <v>0</v>
      </c>
      <c r="L385" s="149"/>
      <c r="M385" s="30"/>
      <c r="N385" s="150" t="s">
        <v>1</v>
      </c>
      <c r="O385" s="151" t="s">
        <v>43</v>
      </c>
      <c r="P385" s="152">
        <f>I385+J385</f>
        <v>0</v>
      </c>
      <c r="Q385" s="152">
        <f>ROUND(I385*H385,2)</f>
        <v>0</v>
      </c>
      <c r="R385" s="152">
        <f>ROUND(J385*H385,2)</f>
        <v>0</v>
      </c>
      <c r="T385" s="153">
        <f>S385*H385</f>
        <v>0</v>
      </c>
      <c r="U385" s="153">
        <v>1.2999999999999999E-4</v>
      </c>
      <c r="V385" s="153">
        <f>U385*H385</f>
        <v>2.4232E-2</v>
      </c>
      <c r="W385" s="153">
        <v>0</v>
      </c>
      <c r="X385" s="154">
        <f>W385*H385</f>
        <v>0</v>
      </c>
      <c r="AR385" s="155" t="s">
        <v>158</v>
      </c>
      <c r="AT385" s="155" t="s">
        <v>220</v>
      </c>
      <c r="AU385" s="155" t="s">
        <v>93</v>
      </c>
      <c r="AY385" s="15" t="s">
        <v>219</v>
      </c>
      <c r="BE385" s="156">
        <f>IF(O385="základní",K385,0)</f>
        <v>0</v>
      </c>
      <c r="BF385" s="156">
        <f>IF(O385="snížená",K385,0)</f>
        <v>0</v>
      </c>
      <c r="BG385" s="156">
        <f>IF(O385="zákl. přenesená",K385,0)</f>
        <v>0</v>
      </c>
      <c r="BH385" s="156">
        <f>IF(O385="sníž. přenesená",K385,0)</f>
        <v>0</v>
      </c>
      <c r="BI385" s="156">
        <f>IF(O385="nulová",K385,0)</f>
        <v>0</v>
      </c>
      <c r="BJ385" s="15" t="s">
        <v>87</v>
      </c>
      <c r="BK385" s="156">
        <f>ROUND(P385*H385,2)</f>
        <v>0</v>
      </c>
      <c r="BL385" s="15" t="s">
        <v>158</v>
      </c>
      <c r="BM385" s="155" t="s">
        <v>1274</v>
      </c>
    </row>
    <row r="386" spans="2:65" s="1" customFormat="1" ht="11.25">
      <c r="B386" s="30"/>
      <c r="D386" s="157" t="s">
        <v>226</v>
      </c>
      <c r="F386" s="158" t="s">
        <v>875</v>
      </c>
      <c r="I386" s="159"/>
      <c r="J386" s="159"/>
      <c r="M386" s="30"/>
      <c r="N386" s="160"/>
      <c r="X386" s="54"/>
      <c r="AT386" s="15" t="s">
        <v>226</v>
      </c>
      <c r="AU386" s="15" t="s">
        <v>93</v>
      </c>
    </row>
    <row r="387" spans="2:65" s="12" customFormat="1" ht="11.25">
      <c r="B387" s="161"/>
      <c r="D387" s="157" t="s">
        <v>303</v>
      </c>
      <c r="E387" s="162" t="s">
        <v>1</v>
      </c>
      <c r="F387" s="163" t="s">
        <v>1221</v>
      </c>
      <c r="H387" s="164">
        <v>186.4</v>
      </c>
      <c r="I387" s="165"/>
      <c r="J387" s="165"/>
      <c r="M387" s="161"/>
      <c r="N387" s="166"/>
      <c r="X387" s="167"/>
      <c r="AT387" s="162" t="s">
        <v>303</v>
      </c>
      <c r="AU387" s="162" t="s">
        <v>93</v>
      </c>
      <c r="AV387" s="12" t="s">
        <v>93</v>
      </c>
      <c r="AW387" s="12" t="s">
        <v>5</v>
      </c>
      <c r="AX387" s="12" t="s">
        <v>87</v>
      </c>
      <c r="AY387" s="162" t="s">
        <v>219</v>
      </c>
    </row>
    <row r="388" spans="2:65" s="11" customFormat="1" ht="22.9" customHeight="1">
      <c r="B388" s="129"/>
      <c r="D388" s="130" t="s">
        <v>79</v>
      </c>
      <c r="E388" s="140" t="s">
        <v>260</v>
      </c>
      <c r="F388" s="140" t="s">
        <v>877</v>
      </c>
      <c r="I388" s="132"/>
      <c r="J388" s="132"/>
      <c r="K388" s="141">
        <f>BK388</f>
        <v>0</v>
      </c>
      <c r="M388" s="129"/>
      <c r="N388" s="134"/>
      <c r="Q388" s="135">
        <f>Q389+SUM(Q390:Q401)</f>
        <v>0</v>
      </c>
      <c r="R388" s="135">
        <f>R389+SUM(R390:R401)</f>
        <v>0</v>
      </c>
      <c r="T388" s="136">
        <f>T389+SUM(T390:T401)</f>
        <v>0</v>
      </c>
      <c r="V388" s="136">
        <f>V389+SUM(V390:V401)</f>
        <v>0.15284800000000001</v>
      </c>
      <c r="X388" s="137">
        <f>X389+SUM(X390:X401)</f>
        <v>0.48</v>
      </c>
      <c r="AR388" s="130" t="s">
        <v>87</v>
      </c>
      <c r="AT388" s="138" t="s">
        <v>79</v>
      </c>
      <c r="AU388" s="138" t="s">
        <v>87</v>
      </c>
      <c r="AY388" s="130" t="s">
        <v>219</v>
      </c>
      <c r="BK388" s="139">
        <f>BK389+SUM(BK390:BK401)</f>
        <v>0</v>
      </c>
    </row>
    <row r="389" spans="2:65" s="1" customFormat="1" ht="24.2" customHeight="1">
      <c r="B389" s="30"/>
      <c r="C389" s="142" t="s">
        <v>753</v>
      </c>
      <c r="D389" s="142" t="s">
        <v>220</v>
      </c>
      <c r="E389" s="143" t="s">
        <v>878</v>
      </c>
      <c r="F389" s="144" t="s">
        <v>879</v>
      </c>
      <c r="G389" s="145" t="s">
        <v>370</v>
      </c>
      <c r="H389" s="146">
        <v>372.8</v>
      </c>
      <c r="I389" s="147"/>
      <c r="J389" s="147"/>
      <c r="K389" s="148">
        <f>ROUND(P389*H389,2)</f>
        <v>0</v>
      </c>
      <c r="L389" s="149"/>
      <c r="M389" s="30"/>
      <c r="N389" s="150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4.0999999999999999E-4</v>
      </c>
      <c r="V389" s="153">
        <f>U389*H389</f>
        <v>0.15284800000000001</v>
      </c>
      <c r="W389" s="153">
        <v>0</v>
      </c>
      <c r="X389" s="154">
        <f>W389*H389</f>
        <v>0</v>
      </c>
      <c r="AR389" s="155" t="s">
        <v>158</v>
      </c>
      <c r="AT389" s="155" t="s">
        <v>220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1275</v>
      </c>
    </row>
    <row r="390" spans="2:65" s="1" customFormat="1" ht="19.5">
      <c r="B390" s="30"/>
      <c r="D390" s="157" t="s">
        <v>226</v>
      </c>
      <c r="F390" s="158" t="s">
        <v>881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2" customFormat="1" ht="11.25">
      <c r="B391" s="161"/>
      <c r="D391" s="157" t="s">
        <v>303</v>
      </c>
      <c r="E391" s="162" t="s">
        <v>1</v>
      </c>
      <c r="F391" s="163" t="s">
        <v>1276</v>
      </c>
      <c r="H391" s="164">
        <v>372.8</v>
      </c>
      <c r="I391" s="165"/>
      <c r="J391" s="165"/>
      <c r="M391" s="161"/>
      <c r="N391" s="166"/>
      <c r="X391" s="167"/>
      <c r="AT391" s="162" t="s">
        <v>303</v>
      </c>
      <c r="AU391" s="162" t="s">
        <v>93</v>
      </c>
      <c r="AV391" s="12" t="s">
        <v>93</v>
      </c>
      <c r="AW391" s="12" t="s">
        <v>5</v>
      </c>
      <c r="AX391" s="12" t="s">
        <v>87</v>
      </c>
      <c r="AY391" s="162" t="s">
        <v>219</v>
      </c>
    </row>
    <row r="392" spans="2:65" s="1" customFormat="1" ht="24.2" customHeight="1">
      <c r="B392" s="30"/>
      <c r="C392" s="142" t="s">
        <v>759</v>
      </c>
      <c r="D392" s="142" t="s">
        <v>220</v>
      </c>
      <c r="E392" s="143" t="s">
        <v>884</v>
      </c>
      <c r="F392" s="144" t="s">
        <v>885</v>
      </c>
      <c r="G392" s="145" t="s">
        <v>370</v>
      </c>
      <c r="H392" s="146">
        <v>372.8</v>
      </c>
      <c r="I392" s="147"/>
      <c r="J392" s="147"/>
      <c r="K392" s="148">
        <f>ROUND(P392*H392,2)</f>
        <v>0</v>
      </c>
      <c r="L392" s="149"/>
      <c r="M392" s="30"/>
      <c r="N392" s="150" t="s">
        <v>1</v>
      </c>
      <c r="O392" s="151" t="s">
        <v>43</v>
      </c>
      <c r="P392" s="152">
        <f>I392+J392</f>
        <v>0</v>
      </c>
      <c r="Q392" s="152">
        <f>ROUND(I392*H392,2)</f>
        <v>0</v>
      </c>
      <c r="R392" s="152">
        <f>ROUND(J392*H392,2)</f>
        <v>0</v>
      </c>
      <c r="T392" s="153">
        <f>S392*H392</f>
        <v>0</v>
      </c>
      <c r="U392" s="153">
        <v>0</v>
      </c>
      <c r="V392" s="153">
        <f>U392*H392</f>
        <v>0</v>
      </c>
      <c r="W392" s="153">
        <v>0</v>
      </c>
      <c r="X392" s="154">
        <f>W392*H392</f>
        <v>0</v>
      </c>
      <c r="AR392" s="155" t="s">
        <v>158</v>
      </c>
      <c r="AT392" s="155" t="s">
        <v>220</v>
      </c>
      <c r="AU392" s="155" t="s">
        <v>93</v>
      </c>
      <c r="AY392" s="15" t="s">
        <v>219</v>
      </c>
      <c r="BE392" s="156">
        <f>IF(O392="základní",K392,0)</f>
        <v>0</v>
      </c>
      <c r="BF392" s="156">
        <f>IF(O392="snížená",K392,0)</f>
        <v>0</v>
      </c>
      <c r="BG392" s="156">
        <f>IF(O392="zákl. přenesená",K392,0)</f>
        <v>0</v>
      </c>
      <c r="BH392" s="156">
        <f>IF(O392="sníž. přenesená",K392,0)</f>
        <v>0</v>
      </c>
      <c r="BI392" s="156">
        <f>IF(O392="nulová",K392,0)</f>
        <v>0</v>
      </c>
      <c r="BJ392" s="15" t="s">
        <v>87</v>
      </c>
      <c r="BK392" s="156">
        <f>ROUND(P392*H392,2)</f>
        <v>0</v>
      </c>
      <c r="BL392" s="15" t="s">
        <v>158</v>
      </c>
      <c r="BM392" s="155" t="s">
        <v>1277</v>
      </c>
    </row>
    <row r="393" spans="2:65" s="1" customFormat="1" ht="19.5">
      <c r="B393" s="30"/>
      <c r="D393" s="157" t="s">
        <v>226</v>
      </c>
      <c r="F393" s="158" t="s">
        <v>887</v>
      </c>
      <c r="I393" s="159"/>
      <c r="J393" s="159"/>
      <c r="M393" s="30"/>
      <c r="N393" s="160"/>
      <c r="X393" s="54"/>
      <c r="AT393" s="15" t="s">
        <v>226</v>
      </c>
      <c r="AU393" s="15" t="s">
        <v>93</v>
      </c>
    </row>
    <row r="394" spans="2:65" s="12" customFormat="1" ht="11.25">
      <c r="B394" s="161"/>
      <c r="D394" s="157" t="s">
        <v>303</v>
      </c>
      <c r="E394" s="162" t="s">
        <v>1</v>
      </c>
      <c r="F394" s="163" t="s">
        <v>1276</v>
      </c>
      <c r="H394" s="164">
        <v>372.8</v>
      </c>
      <c r="I394" s="165"/>
      <c r="J394" s="165"/>
      <c r="M394" s="161"/>
      <c r="N394" s="166"/>
      <c r="X394" s="167"/>
      <c r="AT394" s="162" t="s">
        <v>303</v>
      </c>
      <c r="AU394" s="162" t="s">
        <v>93</v>
      </c>
      <c r="AV394" s="12" t="s">
        <v>93</v>
      </c>
      <c r="AW394" s="12" t="s">
        <v>5</v>
      </c>
      <c r="AX394" s="12" t="s">
        <v>87</v>
      </c>
      <c r="AY394" s="162" t="s">
        <v>219</v>
      </c>
    </row>
    <row r="395" spans="2:65" s="1" customFormat="1" ht="16.5" customHeight="1">
      <c r="B395" s="30"/>
      <c r="C395" s="142" t="s">
        <v>764</v>
      </c>
      <c r="D395" s="142" t="s">
        <v>220</v>
      </c>
      <c r="E395" s="143" t="s">
        <v>889</v>
      </c>
      <c r="F395" s="144" t="s">
        <v>890</v>
      </c>
      <c r="G395" s="145" t="s">
        <v>370</v>
      </c>
      <c r="H395" s="146">
        <v>24</v>
      </c>
      <c r="I395" s="147"/>
      <c r="J395" s="147"/>
      <c r="K395" s="148">
        <f>ROUND(P395*H395,2)</f>
        <v>0</v>
      </c>
      <c r="L395" s="149"/>
      <c r="M395" s="30"/>
      <c r="N395" s="150" t="s">
        <v>1</v>
      </c>
      <c r="O395" s="151" t="s">
        <v>43</v>
      </c>
      <c r="P395" s="152">
        <f>I395+J395</f>
        <v>0</v>
      </c>
      <c r="Q395" s="152">
        <f>ROUND(I395*H395,2)</f>
        <v>0</v>
      </c>
      <c r="R395" s="152">
        <f>ROUND(J395*H395,2)</f>
        <v>0</v>
      </c>
      <c r="T395" s="153">
        <f>S395*H395</f>
        <v>0</v>
      </c>
      <c r="U395" s="153">
        <v>0</v>
      </c>
      <c r="V395" s="153">
        <f>U395*H395</f>
        <v>0</v>
      </c>
      <c r="W395" s="153">
        <v>0</v>
      </c>
      <c r="X395" s="154">
        <f>W395*H395</f>
        <v>0</v>
      </c>
      <c r="AR395" s="155" t="s">
        <v>158</v>
      </c>
      <c r="AT395" s="155" t="s">
        <v>220</v>
      </c>
      <c r="AU395" s="155" t="s">
        <v>93</v>
      </c>
      <c r="AY395" s="15" t="s">
        <v>219</v>
      </c>
      <c r="BE395" s="156">
        <f>IF(O395="základní",K395,0)</f>
        <v>0</v>
      </c>
      <c r="BF395" s="156">
        <f>IF(O395="snížená",K395,0)</f>
        <v>0</v>
      </c>
      <c r="BG395" s="156">
        <f>IF(O395="zákl. přenesená",K395,0)</f>
        <v>0</v>
      </c>
      <c r="BH395" s="156">
        <f>IF(O395="sníž. přenesená",K395,0)</f>
        <v>0</v>
      </c>
      <c r="BI395" s="156">
        <f>IF(O395="nulová",K395,0)</f>
        <v>0</v>
      </c>
      <c r="BJ395" s="15" t="s">
        <v>87</v>
      </c>
      <c r="BK395" s="156">
        <f>ROUND(P395*H395,2)</f>
        <v>0</v>
      </c>
      <c r="BL395" s="15" t="s">
        <v>158</v>
      </c>
      <c r="BM395" s="155" t="s">
        <v>1278</v>
      </c>
    </row>
    <row r="396" spans="2:65" s="1" customFormat="1" ht="19.5">
      <c r="B396" s="30"/>
      <c r="D396" s="157" t="s">
        <v>226</v>
      </c>
      <c r="F396" s="158" t="s">
        <v>892</v>
      </c>
      <c r="I396" s="159"/>
      <c r="J396" s="159"/>
      <c r="M396" s="30"/>
      <c r="N396" s="160"/>
      <c r="X396" s="54"/>
      <c r="AT396" s="15" t="s">
        <v>226</v>
      </c>
      <c r="AU396" s="15" t="s">
        <v>93</v>
      </c>
    </row>
    <row r="397" spans="2:65" s="12" customFormat="1" ht="11.25">
      <c r="B397" s="161"/>
      <c r="D397" s="157" t="s">
        <v>303</v>
      </c>
      <c r="E397" s="162" t="s">
        <v>1</v>
      </c>
      <c r="F397" s="163" t="s">
        <v>1237</v>
      </c>
      <c r="H397" s="164">
        <v>24</v>
      </c>
      <c r="I397" s="165"/>
      <c r="J397" s="165"/>
      <c r="M397" s="161"/>
      <c r="N397" s="166"/>
      <c r="X397" s="167"/>
      <c r="AT397" s="162" t="s">
        <v>303</v>
      </c>
      <c r="AU397" s="162" t="s">
        <v>93</v>
      </c>
      <c r="AV397" s="12" t="s">
        <v>93</v>
      </c>
      <c r="AW397" s="12" t="s">
        <v>5</v>
      </c>
      <c r="AX397" s="12" t="s">
        <v>87</v>
      </c>
      <c r="AY397" s="162" t="s">
        <v>219</v>
      </c>
    </row>
    <row r="398" spans="2:65" s="1" customFormat="1" ht="16.5" customHeight="1">
      <c r="B398" s="30"/>
      <c r="C398" s="142" t="s">
        <v>769</v>
      </c>
      <c r="D398" s="142" t="s">
        <v>220</v>
      </c>
      <c r="E398" s="143" t="s">
        <v>899</v>
      </c>
      <c r="F398" s="144" t="s">
        <v>900</v>
      </c>
      <c r="G398" s="145" t="s">
        <v>353</v>
      </c>
      <c r="H398" s="146">
        <v>48</v>
      </c>
      <c r="I398" s="147"/>
      <c r="J398" s="147"/>
      <c r="K398" s="148">
        <f>ROUND(P398*H398,2)</f>
        <v>0</v>
      </c>
      <c r="L398" s="149"/>
      <c r="M398" s="30"/>
      <c r="N398" s="150" t="s">
        <v>1</v>
      </c>
      <c r="O398" s="151" t="s">
        <v>43</v>
      </c>
      <c r="P398" s="152">
        <f>I398+J398</f>
        <v>0</v>
      </c>
      <c r="Q398" s="152">
        <f>ROUND(I398*H398,2)</f>
        <v>0</v>
      </c>
      <c r="R398" s="152">
        <f>ROUND(J398*H398,2)</f>
        <v>0</v>
      </c>
      <c r="T398" s="153">
        <f>S398*H398</f>
        <v>0</v>
      </c>
      <c r="U398" s="153">
        <v>0</v>
      </c>
      <c r="V398" s="153">
        <f>U398*H398</f>
        <v>0</v>
      </c>
      <c r="W398" s="153">
        <v>0.01</v>
      </c>
      <c r="X398" s="154">
        <f>W398*H398</f>
        <v>0.48</v>
      </c>
      <c r="AR398" s="155" t="s">
        <v>158</v>
      </c>
      <c r="AT398" s="155" t="s">
        <v>220</v>
      </c>
      <c r="AU398" s="155" t="s">
        <v>93</v>
      </c>
      <c r="AY398" s="15" t="s">
        <v>219</v>
      </c>
      <c r="BE398" s="156">
        <f>IF(O398="základní",K398,0)</f>
        <v>0</v>
      </c>
      <c r="BF398" s="156">
        <f>IF(O398="snížená",K398,0)</f>
        <v>0</v>
      </c>
      <c r="BG398" s="156">
        <f>IF(O398="zákl. přenesená",K398,0)</f>
        <v>0</v>
      </c>
      <c r="BH398" s="156">
        <f>IF(O398="sníž. přenesená",K398,0)</f>
        <v>0</v>
      </c>
      <c r="BI398" s="156">
        <f>IF(O398="nulová",K398,0)</f>
        <v>0</v>
      </c>
      <c r="BJ398" s="15" t="s">
        <v>87</v>
      </c>
      <c r="BK398" s="156">
        <f>ROUND(P398*H398,2)</f>
        <v>0</v>
      </c>
      <c r="BL398" s="15" t="s">
        <v>158</v>
      </c>
      <c r="BM398" s="155" t="s">
        <v>1279</v>
      </c>
    </row>
    <row r="399" spans="2:65" s="1" customFormat="1" ht="19.5">
      <c r="B399" s="30"/>
      <c r="D399" s="157" t="s">
        <v>226</v>
      </c>
      <c r="F399" s="158" t="s">
        <v>902</v>
      </c>
      <c r="I399" s="159"/>
      <c r="J399" s="159"/>
      <c r="M399" s="30"/>
      <c r="N399" s="160"/>
      <c r="X399" s="54"/>
      <c r="AT399" s="15" t="s">
        <v>226</v>
      </c>
      <c r="AU399" s="15" t="s">
        <v>93</v>
      </c>
    </row>
    <row r="400" spans="2:65" s="12" customFormat="1" ht="11.25">
      <c r="B400" s="161"/>
      <c r="D400" s="157" t="s">
        <v>303</v>
      </c>
      <c r="E400" s="162" t="s">
        <v>1</v>
      </c>
      <c r="F400" s="163" t="s">
        <v>1280</v>
      </c>
      <c r="H400" s="164">
        <v>48</v>
      </c>
      <c r="I400" s="165"/>
      <c r="J400" s="165"/>
      <c r="M400" s="161"/>
      <c r="N400" s="166"/>
      <c r="X400" s="167"/>
      <c r="AT400" s="162" t="s">
        <v>303</v>
      </c>
      <c r="AU400" s="162" t="s">
        <v>93</v>
      </c>
      <c r="AV400" s="12" t="s">
        <v>93</v>
      </c>
      <c r="AW400" s="12" t="s">
        <v>5</v>
      </c>
      <c r="AX400" s="12" t="s">
        <v>87</v>
      </c>
      <c r="AY400" s="162" t="s">
        <v>219</v>
      </c>
    </row>
    <row r="401" spans="2:65" s="11" customFormat="1" ht="20.85" customHeight="1">
      <c r="B401" s="129"/>
      <c r="D401" s="130" t="s">
        <v>79</v>
      </c>
      <c r="E401" s="140" t="s">
        <v>871</v>
      </c>
      <c r="F401" s="140" t="s">
        <v>904</v>
      </c>
      <c r="I401" s="132"/>
      <c r="J401" s="132"/>
      <c r="K401" s="141">
        <f>BK401</f>
        <v>0</v>
      </c>
      <c r="M401" s="129"/>
      <c r="N401" s="134"/>
      <c r="Q401" s="135">
        <f>SUM(Q402:Q426)</f>
        <v>0</v>
      </c>
      <c r="R401" s="135">
        <f>SUM(R402:R426)</f>
        <v>0</v>
      </c>
      <c r="T401" s="136">
        <f>SUM(T402:T426)</f>
        <v>0</v>
      </c>
      <c r="V401" s="136">
        <f>SUM(V402:V426)</f>
        <v>0</v>
      </c>
      <c r="X401" s="137">
        <f>SUM(X402:X426)</f>
        <v>0</v>
      </c>
      <c r="AR401" s="130" t="s">
        <v>87</v>
      </c>
      <c r="AT401" s="138" t="s">
        <v>79</v>
      </c>
      <c r="AU401" s="138" t="s">
        <v>93</v>
      </c>
      <c r="AY401" s="130" t="s">
        <v>219</v>
      </c>
      <c r="BK401" s="139">
        <f>SUM(BK402:BK426)</f>
        <v>0</v>
      </c>
    </row>
    <row r="402" spans="2:65" s="1" customFormat="1" ht="21.75" customHeight="1">
      <c r="B402" s="30"/>
      <c r="C402" s="142" t="s">
        <v>773</v>
      </c>
      <c r="D402" s="142" t="s">
        <v>220</v>
      </c>
      <c r="E402" s="143" t="s">
        <v>906</v>
      </c>
      <c r="F402" s="144" t="s">
        <v>907</v>
      </c>
      <c r="G402" s="145" t="s">
        <v>370</v>
      </c>
      <c r="H402" s="146">
        <v>24</v>
      </c>
      <c r="I402" s="147"/>
      <c r="J402" s="147"/>
      <c r="K402" s="148">
        <f>ROUND(P402*H402,2)</f>
        <v>0</v>
      </c>
      <c r="L402" s="149"/>
      <c r="M402" s="30"/>
      <c r="N402" s="150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0</v>
      </c>
      <c r="V402" s="153">
        <f>U402*H402</f>
        <v>0</v>
      </c>
      <c r="W402" s="153">
        <v>0</v>
      </c>
      <c r="X402" s="154">
        <f>W402*H402</f>
        <v>0</v>
      </c>
      <c r="AR402" s="155" t="s">
        <v>158</v>
      </c>
      <c r="AT402" s="155" t="s">
        <v>220</v>
      </c>
      <c r="AU402" s="155" t="s">
        <v>150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1281</v>
      </c>
    </row>
    <row r="403" spans="2:65" s="1" customFormat="1" ht="19.5">
      <c r="B403" s="30"/>
      <c r="D403" s="157" t="s">
        <v>226</v>
      </c>
      <c r="F403" s="158" t="s">
        <v>909</v>
      </c>
      <c r="I403" s="159"/>
      <c r="J403" s="159"/>
      <c r="M403" s="30"/>
      <c r="N403" s="160"/>
      <c r="X403" s="54"/>
      <c r="AT403" s="15" t="s">
        <v>226</v>
      </c>
      <c r="AU403" s="15" t="s">
        <v>150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1237</v>
      </c>
      <c r="H404" s="164">
        <v>24</v>
      </c>
      <c r="I404" s="165"/>
      <c r="J404" s="165"/>
      <c r="M404" s="161"/>
      <c r="N404" s="166"/>
      <c r="X404" s="167"/>
      <c r="AT404" s="162" t="s">
        <v>303</v>
      </c>
      <c r="AU404" s="162" t="s">
        <v>150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24.2" customHeight="1">
      <c r="B405" s="30"/>
      <c r="C405" s="142" t="s">
        <v>777</v>
      </c>
      <c r="D405" s="142" t="s">
        <v>220</v>
      </c>
      <c r="E405" s="143" t="s">
        <v>911</v>
      </c>
      <c r="F405" s="144" t="s">
        <v>912</v>
      </c>
      <c r="G405" s="145" t="s">
        <v>565</v>
      </c>
      <c r="H405" s="146">
        <v>88.68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</v>
      </c>
      <c r="V405" s="153">
        <f>U405*H405</f>
        <v>0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150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1282</v>
      </c>
    </row>
    <row r="406" spans="2:65" s="1" customFormat="1" ht="19.5">
      <c r="B406" s="30"/>
      <c r="D406" s="157" t="s">
        <v>226</v>
      </c>
      <c r="F406" s="158" t="s">
        <v>914</v>
      </c>
      <c r="I406" s="159"/>
      <c r="J406" s="159"/>
      <c r="M406" s="30"/>
      <c r="N406" s="160"/>
      <c r="X406" s="54"/>
      <c r="AT406" s="15" t="s">
        <v>226</v>
      </c>
      <c r="AU406" s="15" t="s">
        <v>150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1283</v>
      </c>
      <c r="H407" s="164">
        <v>6.1199999999999992</v>
      </c>
      <c r="I407" s="165"/>
      <c r="J407" s="165"/>
      <c r="M407" s="161"/>
      <c r="N407" s="166"/>
      <c r="X407" s="167"/>
      <c r="AT407" s="162" t="s">
        <v>303</v>
      </c>
      <c r="AU407" s="162" t="s">
        <v>150</v>
      </c>
      <c r="AV407" s="12" t="s">
        <v>93</v>
      </c>
      <c r="AW407" s="12" t="s">
        <v>5</v>
      </c>
      <c r="AX407" s="12" t="s">
        <v>80</v>
      </c>
      <c r="AY407" s="162" t="s">
        <v>219</v>
      </c>
    </row>
    <row r="408" spans="2:65" s="12" customFormat="1" ht="11.25">
      <c r="B408" s="161"/>
      <c r="D408" s="157" t="s">
        <v>303</v>
      </c>
      <c r="E408" s="162" t="s">
        <v>1</v>
      </c>
      <c r="F408" s="163" t="s">
        <v>1284</v>
      </c>
      <c r="H408" s="164">
        <v>82.56</v>
      </c>
      <c r="I408" s="165"/>
      <c r="J408" s="165"/>
      <c r="M408" s="161"/>
      <c r="N408" s="166"/>
      <c r="X408" s="167"/>
      <c r="AT408" s="162" t="s">
        <v>303</v>
      </c>
      <c r="AU408" s="162" t="s">
        <v>150</v>
      </c>
      <c r="AV408" s="12" t="s">
        <v>93</v>
      </c>
      <c r="AW408" s="12" t="s">
        <v>5</v>
      </c>
      <c r="AX408" s="12" t="s">
        <v>80</v>
      </c>
      <c r="AY408" s="162" t="s">
        <v>219</v>
      </c>
    </row>
    <row r="409" spans="2:65" s="13" customFormat="1" ht="11.25">
      <c r="B409" s="171"/>
      <c r="D409" s="157" t="s">
        <v>303</v>
      </c>
      <c r="E409" s="172" t="s">
        <v>1</v>
      </c>
      <c r="F409" s="173" t="s">
        <v>362</v>
      </c>
      <c r="H409" s="174">
        <v>88.68</v>
      </c>
      <c r="I409" s="175"/>
      <c r="J409" s="175"/>
      <c r="M409" s="171"/>
      <c r="N409" s="176"/>
      <c r="X409" s="177"/>
      <c r="AT409" s="172" t="s">
        <v>303</v>
      </c>
      <c r="AU409" s="172" t="s">
        <v>150</v>
      </c>
      <c r="AV409" s="13" t="s">
        <v>158</v>
      </c>
      <c r="AW409" s="13" t="s">
        <v>4</v>
      </c>
      <c r="AX409" s="13" t="s">
        <v>87</v>
      </c>
      <c r="AY409" s="172" t="s">
        <v>219</v>
      </c>
    </row>
    <row r="410" spans="2:65" s="1" customFormat="1" ht="24.2" customHeight="1">
      <c r="B410" s="30"/>
      <c r="C410" s="142" t="s">
        <v>781</v>
      </c>
      <c r="D410" s="142" t="s">
        <v>220</v>
      </c>
      <c r="E410" s="143" t="s">
        <v>918</v>
      </c>
      <c r="F410" s="144" t="s">
        <v>919</v>
      </c>
      <c r="G410" s="145" t="s">
        <v>565</v>
      </c>
      <c r="H410" s="146">
        <v>620.76</v>
      </c>
      <c r="I410" s="147"/>
      <c r="J410" s="147"/>
      <c r="K410" s="148">
        <f>ROUND(P410*H410,2)</f>
        <v>0</v>
      </c>
      <c r="L410" s="149"/>
      <c r="M410" s="30"/>
      <c r="N410" s="150" t="s">
        <v>1</v>
      </c>
      <c r="O410" s="151" t="s">
        <v>43</v>
      </c>
      <c r="P410" s="152">
        <f>I410+J410</f>
        <v>0</v>
      </c>
      <c r="Q410" s="152">
        <f>ROUND(I410*H410,2)</f>
        <v>0</v>
      </c>
      <c r="R410" s="152">
        <f>ROUND(J410*H410,2)</f>
        <v>0</v>
      </c>
      <c r="T410" s="153">
        <f>S410*H410</f>
        <v>0</v>
      </c>
      <c r="U410" s="153">
        <v>0</v>
      </c>
      <c r="V410" s="153">
        <f>U410*H410</f>
        <v>0</v>
      </c>
      <c r="W410" s="153">
        <v>0</v>
      </c>
      <c r="X410" s="154">
        <f>W410*H410</f>
        <v>0</v>
      </c>
      <c r="AR410" s="155" t="s">
        <v>158</v>
      </c>
      <c r="AT410" s="155" t="s">
        <v>220</v>
      </c>
      <c r="AU410" s="155" t="s">
        <v>150</v>
      </c>
      <c r="AY410" s="15" t="s">
        <v>219</v>
      </c>
      <c r="BE410" s="156">
        <f>IF(O410="základní",K410,0)</f>
        <v>0</v>
      </c>
      <c r="BF410" s="156">
        <f>IF(O410="snížená",K410,0)</f>
        <v>0</v>
      </c>
      <c r="BG410" s="156">
        <f>IF(O410="zákl. přenesená",K410,0)</f>
        <v>0</v>
      </c>
      <c r="BH410" s="156">
        <f>IF(O410="sníž. přenesená",K410,0)</f>
        <v>0</v>
      </c>
      <c r="BI410" s="156">
        <f>IF(O410="nulová",K410,0)</f>
        <v>0</v>
      </c>
      <c r="BJ410" s="15" t="s">
        <v>87</v>
      </c>
      <c r="BK410" s="156">
        <f>ROUND(P410*H410,2)</f>
        <v>0</v>
      </c>
      <c r="BL410" s="15" t="s">
        <v>158</v>
      </c>
      <c r="BM410" s="155" t="s">
        <v>1285</v>
      </c>
    </row>
    <row r="411" spans="2:65" s="1" customFormat="1" ht="19.5">
      <c r="B411" s="30"/>
      <c r="D411" s="157" t="s">
        <v>226</v>
      </c>
      <c r="F411" s="158" t="s">
        <v>919</v>
      </c>
      <c r="I411" s="159"/>
      <c r="J411" s="159"/>
      <c r="M411" s="30"/>
      <c r="N411" s="160"/>
      <c r="X411" s="54"/>
      <c r="AT411" s="15" t="s">
        <v>226</v>
      </c>
      <c r="AU411" s="15" t="s">
        <v>150</v>
      </c>
    </row>
    <row r="412" spans="2:65" s="12" customFormat="1" ht="11.25">
      <c r="B412" s="161"/>
      <c r="D412" s="157" t="s">
        <v>303</v>
      </c>
      <c r="E412" s="162" t="s">
        <v>1</v>
      </c>
      <c r="F412" s="163" t="s">
        <v>1286</v>
      </c>
      <c r="H412" s="164">
        <v>620.76</v>
      </c>
      <c r="I412" s="165"/>
      <c r="J412" s="165"/>
      <c r="M412" s="161"/>
      <c r="N412" s="166"/>
      <c r="X412" s="167"/>
      <c r="AT412" s="162" t="s">
        <v>303</v>
      </c>
      <c r="AU412" s="162" t="s">
        <v>150</v>
      </c>
      <c r="AV412" s="12" t="s">
        <v>93</v>
      </c>
      <c r="AW412" s="12" t="s">
        <v>5</v>
      </c>
      <c r="AX412" s="12" t="s">
        <v>80</v>
      </c>
      <c r="AY412" s="162" t="s">
        <v>219</v>
      </c>
    </row>
    <row r="413" spans="2:65" s="13" customFormat="1" ht="11.25">
      <c r="B413" s="171"/>
      <c r="D413" s="157" t="s">
        <v>303</v>
      </c>
      <c r="E413" s="172" t="s">
        <v>1</v>
      </c>
      <c r="F413" s="173" t="s">
        <v>362</v>
      </c>
      <c r="H413" s="174">
        <v>620.76</v>
      </c>
      <c r="I413" s="175"/>
      <c r="J413" s="175"/>
      <c r="M413" s="171"/>
      <c r="N413" s="176"/>
      <c r="X413" s="177"/>
      <c r="AT413" s="172" t="s">
        <v>303</v>
      </c>
      <c r="AU413" s="172" t="s">
        <v>150</v>
      </c>
      <c r="AV413" s="13" t="s">
        <v>158</v>
      </c>
      <c r="AW413" s="13" t="s">
        <v>4</v>
      </c>
      <c r="AX413" s="13" t="s">
        <v>87</v>
      </c>
      <c r="AY413" s="172" t="s">
        <v>219</v>
      </c>
    </row>
    <row r="414" spans="2:65" s="1" customFormat="1" ht="24.2" customHeight="1">
      <c r="B414" s="30"/>
      <c r="C414" s="142" t="s">
        <v>785</v>
      </c>
      <c r="D414" s="142" t="s">
        <v>220</v>
      </c>
      <c r="E414" s="143" t="s">
        <v>923</v>
      </c>
      <c r="F414" s="144" t="s">
        <v>924</v>
      </c>
      <c r="G414" s="145" t="s">
        <v>565</v>
      </c>
      <c r="H414" s="146">
        <v>88.68</v>
      </c>
      <c r="I414" s="147"/>
      <c r="J414" s="147"/>
      <c r="K414" s="148">
        <f>ROUND(P414*H414,2)</f>
        <v>0</v>
      </c>
      <c r="L414" s="149"/>
      <c r="M414" s="30"/>
      <c r="N414" s="150" t="s">
        <v>1</v>
      </c>
      <c r="O414" s="151" t="s">
        <v>43</v>
      </c>
      <c r="P414" s="152">
        <f>I414+J414</f>
        <v>0</v>
      </c>
      <c r="Q414" s="152">
        <f>ROUND(I414*H414,2)</f>
        <v>0</v>
      </c>
      <c r="R414" s="152">
        <f>ROUND(J414*H414,2)</f>
        <v>0</v>
      </c>
      <c r="T414" s="153">
        <f>S414*H414</f>
        <v>0</v>
      </c>
      <c r="U414" s="153">
        <v>0</v>
      </c>
      <c r="V414" s="153">
        <f>U414*H414</f>
        <v>0</v>
      </c>
      <c r="W414" s="153">
        <v>0</v>
      </c>
      <c r="X414" s="154">
        <f>W414*H414</f>
        <v>0</v>
      </c>
      <c r="AR414" s="155" t="s">
        <v>158</v>
      </c>
      <c r="AT414" s="155" t="s">
        <v>220</v>
      </c>
      <c r="AU414" s="155" t="s">
        <v>150</v>
      </c>
      <c r="AY414" s="15" t="s">
        <v>219</v>
      </c>
      <c r="BE414" s="156">
        <f>IF(O414="základní",K414,0)</f>
        <v>0</v>
      </c>
      <c r="BF414" s="156">
        <f>IF(O414="snížená",K414,0)</f>
        <v>0</v>
      </c>
      <c r="BG414" s="156">
        <f>IF(O414="zákl. přenesená",K414,0)</f>
        <v>0</v>
      </c>
      <c r="BH414" s="156">
        <f>IF(O414="sníž. přenesená",K414,0)</f>
        <v>0</v>
      </c>
      <c r="BI414" s="156">
        <f>IF(O414="nulová",K414,0)</f>
        <v>0</v>
      </c>
      <c r="BJ414" s="15" t="s">
        <v>87</v>
      </c>
      <c r="BK414" s="156">
        <f>ROUND(P414*H414,2)</f>
        <v>0</v>
      </c>
      <c r="BL414" s="15" t="s">
        <v>158</v>
      </c>
      <c r="BM414" s="155" t="s">
        <v>1287</v>
      </c>
    </row>
    <row r="415" spans="2:65" s="1" customFormat="1" ht="19.5">
      <c r="B415" s="30"/>
      <c r="D415" s="157" t="s">
        <v>226</v>
      </c>
      <c r="F415" s="158" t="s">
        <v>926</v>
      </c>
      <c r="I415" s="159"/>
      <c r="J415" s="159"/>
      <c r="M415" s="30"/>
      <c r="N415" s="160"/>
      <c r="X415" s="54"/>
      <c r="AT415" s="15" t="s">
        <v>226</v>
      </c>
      <c r="AU415" s="15" t="s">
        <v>150</v>
      </c>
    </row>
    <row r="416" spans="2:65" s="12" customFormat="1" ht="11.25">
      <c r="B416" s="161"/>
      <c r="D416" s="157" t="s">
        <v>303</v>
      </c>
      <c r="E416" s="162" t="s">
        <v>1</v>
      </c>
      <c r="F416" s="163" t="s">
        <v>1283</v>
      </c>
      <c r="H416" s="164">
        <v>6.1199999999999992</v>
      </c>
      <c r="I416" s="165"/>
      <c r="J416" s="165"/>
      <c r="M416" s="161"/>
      <c r="N416" s="166"/>
      <c r="X416" s="167"/>
      <c r="AT416" s="162" t="s">
        <v>303</v>
      </c>
      <c r="AU416" s="162" t="s">
        <v>150</v>
      </c>
      <c r="AV416" s="12" t="s">
        <v>93</v>
      </c>
      <c r="AW416" s="12" t="s">
        <v>5</v>
      </c>
      <c r="AX416" s="12" t="s">
        <v>80</v>
      </c>
      <c r="AY416" s="162" t="s">
        <v>219</v>
      </c>
    </row>
    <row r="417" spans="2:65" s="12" customFormat="1" ht="11.25">
      <c r="B417" s="161"/>
      <c r="D417" s="157" t="s">
        <v>303</v>
      </c>
      <c r="E417" s="162" t="s">
        <v>1</v>
      </c>
      <c r="F417" s="163" t="s">
        <v>1284</v>
      </c>
      <c r="H417" s="164">
        <v>82.56</v>
      </c>
      <c r="I417" s="165"/>
      <c r="J417" s="165"/>
      <c r="M417" s="161"/>
      <c r="N417" s="166"/>
      <c r="X417" s="167"/>
      <c r="AT417" s="162" t="s">
        <v>303</v>
      </c>
      <c r="AU417" s="162" t="s">
        <v>150</v>
      </c>
      <c r="AV417" s="12" t="s">
        <v>93</v>
      </c>
      <c r="AW417" s="12" t="s">
        <v>5</v>
      </c>
      <c r="AX417" s="12" t="s">
        <v>80</v>
      </c>
      <c r="AY417" s="162" t="s">
        <v>219</v>
      </c>
    </row>
    <row r="418" spans="2:65" s="13" customFormat="1" ht="11.25">
      <c r="B418" s="171"/>
      <c r="D418" s="157" t="s">
        <v>303</v>
      </c>
      <c r="E418" s="172" t="s">
        <v>1</v>
      </c>
      <c r="F418" s="173" t="s">
        <v>362</v>
      </c>
      <c r="H418" s="174">
        <v>88.68</v>
      </c>
      <c r="I418" s="175"/>
      <c r="J418" s="175"/>
      <c r="M418" s="171"/>
      <c r="N418" s="176"/>
      <c r="X418" s="177"/>
      <c r="AT418" s="172" t="s">
        <v>303</v>
      </c>
      <c r="AU418" s="172" t="s">
        <v>150</v>
      </c>
      <c r="AV418" s="13" t="s">
        <v>158</v>
      </c>
      <c r="AW418" s="13" t="s">
        <v>4</v>
      </c>
      <c r="AX418" s="13" t="s">
        <v>87</v>
      </c>
      <c r="AY418" s="172" t="s">
        <v>219</v>
      </c>
    </row>
    <row r="419" spans="2:65" s="1" customFormat="1" ht="33" customHeight="1">
      <c r="B419" s="30"/>
      <c r="C419" s="142" t="s">
        <v>790</v>
      </c>
      <c r="D419" s="142" t="s">
        <v>220</v>
      </c>
      <c r="E419" s="143" t="s">
        <v>928</v>
      </c>
      <c r="F419" s="144" t="s">
        <v>929</v>
      </c>
      <c r="G419" s="145" t="s">
        <v>565</v>
      </c>
      <c r="H419" s="146">
        <v>171.24</v>
      </c>
      <c r="I419" s="147"/>
      <c r="J419" s="147"/>
      <c r="K419" s="148">
        <f>ROUND(P419*H419,2)</f>
        <v>0</v>
      </c>
      <c r="L419" s="149"/>
      <c r="M419" s="30"/>
      <c r="N419" s="150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0</v>
      </c>
      <c r="V419" s="153">
        <f>U419*H419</f>
        <v>0</v>
      </c>
      <c r="W419" s="153">
        <v>0</v>
      </c>
      <c r="X419" s="154">
        <f>W419*H419</f>
        <v>0</v>
      </c>
      <c r="AR419" s="155" t="s">
        <v>158</v>
      </c>
      <c r="AT419" s="155" t="s">
        <v>220</v>
      </c>
      <c r="AU419" s="155" t="s">
        <v>150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1288</v>
      </c>
    </row>
    <row r="420" spans="2:65" s="1" customFormat="1" ht="29.25">
      <c r="B420" s="30"/>
      <c r="D420" s="157" t="s">
        <v>226</v>
      </c>
      <c r="F420" s="158" t="s">
        <v>931</v>
      </c>
      <c r="I420" s="159"/>
      <c r="J420" s="159"/>
      <c r="M420" s="30"/>
      <c r="N420" s="160"/>
      <c r="X420" s="54"/>
      <c r="AT420" s="15" t="s">
        <v>226</v>
      </c>
      <c r="AU420" s="15" t="s">
        <v>150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1283</v>
      </c>
      <c r="H421" s="164">
        <v>6.1199999999999992</v>
      </c>
      <c r="I421" s="165"/>
      <c r="J421" s="165"/>
      <c r="M421" s="161"/>
      <c r="N421" s="166"/>
      <c r="X421" s="167"/>
      <c r="AT421" s="162" t="s">
        <v>303</v>
      </c>
      <c r="AU421" s="162" t="s">
        <v>150</v>
      </c>
      <c r="AV421" s="12" t="s">
        <v>93</v>
      </c>
      <c r="AW421" s="12" t="s">
        <v>5</v>
      </c>
      <c r="AX421" s="12" t="s">
        <v>80</v>
      </c>
      <c r="AY421" s="162" t="s">
        <v>219</v>
      </c>
    </row>
    <row r="422" spans="2:65" s="12" customFormat="1" ht="11.25">
      <c r="B422" s="161"/>
      <c r="D422" s="157" t="s">
        <v>303</v>
      </c>
      <c r="E422" s="162" t="s">
        <v>1</v>
      </c>
      <c r="F422" s="163" t="s">
        <v>1289</v>
      </c>
      <c r="H422" s="164">
        <v>165.12</v>
      </c>
      <c r="I422" s="165"/>
      <c r="J422" s="165"/>
      <c r="M422" s="161"/>
      <c r="N422" s="166"/>
      <c r="X422" s="167"/>
      <c r="AT422" s="162" t="s">
        <v>303</v>
      </c>
      <c r="AU422" s="162" t="s">
        <v>150</v>
      </c>
      <c r="AV422" s="12" t="s">
        <v>93</v>
      </c>
      <c r="AW422" s="12" t="s">
        <v>5</v>
      </c>
      <c r="AX422" s="12" t="s">
        <v>80</v>
      </c>
      <c r="AY422" s="162" t="s">
        <v>219</v>
      </c>
    </row>
    <row r="423" spans="2:65" s="13" customFormat="1" ht="11.25">
      <c r="B423" s="171"/>
      <c r="D423" s="157" t="s">
        <v>303</v>
      </c>
      <c r="E423" s="172" t="s">
        <v>1</v>
      </c>
      <c r="F423" s="173" t="s">
        <v>362</v>
      </c>
      <c r="H423" s="174">
        <v>171.24</v>
      </c>
      <c r="I423" s="175"/>
      <c r="J423" s="175"/>
      <c r="M423" s="171"/>
      <c r="N423" s="176"/>
      <c r="X423" s="177"/>
      <c r="AT423" s="172" t="s">
        <v>303</v>
      </c>
      <c r="AU423" s="172" t="s">
        <v>150</v>
      </c>
      <c r="AV423" s="13" t="s">
        <v>158</v>
      </c>
      <c r="AW423" s="13" t="s">
        <v>4</v>
      </c>
      <c r="AX423" s="13" t="s">
        <v>87</v>
      </c>
      <c r="AY423" s="172" t="s">
        <v>219</v>
      </c>
    </row>
    <row r="424" spans="2:65" s="1" customFormat="1" ht="24.2" customHeight="1">
      <c r="B424" s="30"/>
      <c r="C424" s="142" t="s">
        <v>794</v>
      </c>
      <c r="D424" s="142" t="s">
        <v>220</v>
      </c>
      <c r="E424" s="143" t="s">
        <v>934</v>
      </c>
      <c r="F424" s="144" t="s">
        <v>935</v>
      </c>
      <c r="G424" s="145" t="s">
        <v>565</v>
      </c>
      <c r="H424" s="146">
        <v>18</v>
      </c>
      <c r="I424" s="147"/>
      <c r="J424" s="147"/>
      <c r="K424" s="148">
        <f>ROUND(P424*H424,2)</f>
        <v>0</v>
      </c>
      <c r="L424" s="149"/>
      <c r="M424" s="30"/>
      <c r="N424" s="150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0</v>
      </c>
      <c r="V424" s="153">
        <f>U424*H424</f>
        <v>0</v>
      </c>
      <c r="W424" s="153">
        <v>0</v>
      </c>
      <c r="X424" s="154">
        <f>W424*H424</f>
        <v>0</v>
      </c>
      <c r="AR424" s="155" t="s">
        <v>158</v>
      </c>
      <c r="AT424" s="155" t="s">
        <v>220</v>
      </c>
      <c r="AU424" s="155" t="s">
        <v>150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1290</v>
      </c>
    </row>
    <row r="425" spans="2:65" s="1" customFormat="1" ht="29.25">
      <c r="B425" s="30"/>
      <c r="D425" s="157" t="s">
        <v>226</v>
      </c>
      <c r="F425" s="158" t="s">
        <v>937</v>
      </c>
      <c r="I425" s="159"/>
      <c r="J425" s="159"/>
      <c r="M425" s="30"/>
      <c r="N425" s="160"/>
      <c r="X425" s="54"/>
      <c r="AT425" s="15" t="s">
        <v>226</v>
      </c>
      <c r="AU425" s="15" t="s">
        <v>150</v>
      </c>
    </row>
    <row r="426" spans="2:65" s="12" customFormat="1" ht="11.25">
      <c r="B426" s="161"/>
      <c r="D426" s="157" t="s">
        <v>303</v>
      </c>
      <c r="E426" s="162" t="s">
        <v>1</v>
      </c>
      <c r="F426" s="163" t="s">
        <v>1291</v>
      </c>
      <c r="H426" s="164">
        <v>18</v>
      </c>
      <c r="I426" s="165"/>
      <c r="J426" s="165"/>
      <c r="M426" s="161"/>
      <c r="N426" s="166"/>
      <c r="X426" s="167"/>
      <c r="AT426" s="162" t="s">
        <v>303</v>
      </c>
      <c r="AU426" s="162" t="s">
        <v>150</v>
      </c>
      <c r="AV426" s="12" t="s">
        <v>93</v>
      </c>
      <c r="AW426" s="12" t="s">
        <v>5</v>
      </c>
      <c r="AX426" s="12" t="s">
        <v>87</v>
      </c>
      <c r="AY426" s="162" t="s">
        <v>219</v>
      </c>
    </row>
    <row r="427" spans="2:65" s="11" customFormat="1" ht="22.9" customHeight="1">
      <c r="B427" s="129"/>
      <c r="D427" s="130" t="s">
        <v>79</v>
      </c>
      <c r="E427" s="140" t="s">
        <v>939</v>
      </c>
      <c r="F427" s="140" t="s">
        <v>940</v>
      </c>
      <c r="I427" s="132"/>
      <c r="J427" s="132"/>
      <c r="K427" s="141">
        <f>BK427</f>
        <v>0</v>
      </c>
      <c r="M427" s="129"/>
      <c r="N427" s="134"/>
      <c r="Q427" s="135">
        <f>SUM(Q428:Q433)</f>
        <v>0</v>
      </c>
      <c r="R427" s="135">
        <f>SUM(R428:R433)</f>
        <v>0</v>
      </c>
      <c r="T427" s="136">
        <f>SUM(T428:T433)</f>
        <v>0</v>
      </c>
      <c r="V427" s="136">
        <f>SUM(V428:V433)</f>
        <v>0</v>
      </c>
      <c r="X427" s="137">
        <f>SUM(X428:X433)</f>
        <v>0</v>
      </c>
      <c r="AR427" s="130" t="s">
        <v>87</v>
      </c>
      <c r="AT427" s="138" t="s">
        <v>79</v>
      </c>
      <c r="AU427" s="138" t="s">
        <v>87</v>
      </c>
      <c r="AY427" s="130" t="s">
        <v>219</v>
      </c>
      <c r="BK427" s="139">
        <f>SUM(BK428:BK433)</f>
        <v>0</v>
      </c>
    </row>
    <row r="428" spans="2:65" s="1" customFormat="1" ht="33" customHeight="1">
      <c r="B428" s="30"/>
      <c r="C428" s="142" t="s">
        <v>799</v>
      </c>
      <c r="D428" s="142" t="s">
        <v>220</v>
      </c>
      <c r="E428" s="143" t="s">
        <v>942</v>
      </c>
      <c r="F428" s="144" t="s">
        <v>943</v>
      </c>
      <c r="G428" s="145" t="s">
        <v>565</v>
      </c>
      <c r="H428" s="146">
        <v>6.12</v>
      </c>
      <c r="I428" s="147"/>
      <c r="J428" s="147"/>
      <c r="K428" s="148">
        <f>ROUND(P428*H428,2)</f>
        <v>0</v>
      </c>
      <c r="L428" s="149"/>
      <c r="M428" s="30"/>
      <c r="N428" s="150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0</v>
      </c>
      <c r="V428" s="153">
        <f>U428*H428</f>
        <v>0</v>
      </c>
      <c r="W428" s="153">
        <v>0</v>
      </c>
      <c r="X428" s="154">
        <f>W428*H428</f>
        <v>0</v>
      </c>
      <c r="AR428" s="155" t="s">
        <v>158</v>
      </c>
      <c r="AT428" s="155" t="s">
        <v>220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1292</v>
      </c>
    </row>
    <row r="429" spans="2:65" s="1" customFormat="1" ht="29.25">
      <c r="B429" s="30"/>
      <c r="D429" s="157" t="s">
        <v>226</v>
      </c>
      <c r="F429" s="158" t="s">
        <v>945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2" customFormat="1" ht="11.25">
      <c r="B430" s="161"/>
      <c r="D430" s="157" t="s">
        <v>303</v>
      </c>
      <c r="E430" s="162" t="s">
        <v>1</v>
      </c>
      <c r="F430" s="163" t="s">
        <v>1283</v>
      </c>
      <c r="H430" s="164">
        <v>6.1199999999999992</v>
      </c>
      <c r="I430" s="165"/>
      <c r="J430" s="165"/>
      <c r="M430" s="161"/>
      <c r="N430" s="166"/>
      <c r="X430" s="167"/>
      <c r="AT430" s="162" t="s">
        <v>303</v>
      </c>
      <c r="AU430" s="162" t="s">
        <v>93</v>
      </c>
      <c r="AV430" s="12" t="s">
        <v>93</v>
      </c>
      <c r="AW430" s="12" t="s">
        <v>5</v>
      </c>
      <c r="AX430" s="12" t="s">
        <v>87</v>
      </c>
      <c r="AY430" s="162" t="s">
        <v>219</v>
      </c>
    </row>
    <row r="431" spans="2:65" s="1" customFormat="1" ht="44.25" customHeight="1">
      <c r="B431" s="30"/>
      <c r="C431" s="142" t="s">
        <v>803</v>
      </c>
      <c r="D431" s="142" t="s">
        <v>220</v>
      </c>
      <c r="E431" s="143" t="s">
        <v>947</v>
      </c>
      <c r="F431" s="144" t="s">
        <v>948</v>
      </c>
      <c r="G431" s="145" t="s">
        <v>565</v>
      </c>
      <c r="H431" s="146">
        <v>82.56</v>
      </c>
      <c r="I431" s="147"/>
      <c r="J431" s="147"/>
      <c r="K431" s="148">
        <f>ROUND(P431*H431,2)</f>
        <v>0</v>
      </c>
      <c r="L431" s="149"/>
      <c r="M431" s="30"/>
      <c r="N431" s="150" t="s">
        <v>1</v>
      </c>
      <c r="O431" s="151" t="s">
        <v>43</v>
      </c>
      <c r="P431" s="152">
        <f>I431+J431</f>
        <v>0</v>
      </c>
      <c r="Q431" s="152">
        <f>ROUND(I431*H431,2)</f>
        <v>0</v>
      </c>
      <c r="R431" s="152">
        <f>ROUND(J431*H431,2)</f>
        <v>0</v>
      </c>
      <c r="T431" s="153">
        <f>S431*H431</f>
        <v>0</v>
      </c>
      <c r="U431" s="153">
        <v>0</v>
      </c>
      <c r="V431" s="153">
        <f>U431*H431</f>
        <v>0</v>
      </c>
      <c r="W431" s="153">
        <v>0</v>
      </c>
      <c r="X431" s="154">
        <f>W431*H431</f>
        <v>0</v>
      </c>
      <c r="AR431" s="155" t="s">
        <v>158</v>
      </c>
      <c r="AT431" s="155" t="s">
        <v>220</v>
      </c>
      <c r="AU431" s="155" t="s">
        <v>93</v>
      </c>
      <c r="AY431" s="15" t="s">
        <v>219</v>
      </c>
      <c r="BE431" s="156">
        <f>IF(O431="základní",K431,0)</f>
        <v>0</v>
      </c>
      <c r="BF431" s="156">
        <f>IF(O431="snížená",K431,0)</f>
        <v>0</v>
      </c>
      <c r="BG431" s="156">
        <f>IF(O431="zákl. přenesená",K431,0)</f>
        <v>0</v>
      </c>
      <c r="BH431" s="156">
        <f>IF(O431="sníž. přenesená",K431,0)</f>
        <v>0</v>
      </c>
      <c r="BI431" s="156">
        <f>IF(O431="nulová",K431,0)</f>
        <v>0</v>
      </c>
      <c r="BJ431" s="15" t="s">
        <v>87</v>
      </c>
      <c r="BK431" s="156">
        <f>ROUND(P431*H431,2)</f>
        <v>0</v>
      </c>
      <c r="BL431" s="15" t="s">
        <v>158</v>
      </c>
      <c r="BM431" s="155" t="s">
        <v>1293</v>
      </c>
    </row>
    <row r="432" spans="2:65" s="1" customFormat="1" ht="29.25">
      <c r="B432" s="30"/>
      <c r="D432" s="157" t="s">
        <v>226</v>
      </c>
      <c r="F432" s="158" t="s">
        <v>948</v>
      </c>
      <c r="I432" s="159"/>
      <c r="J432" s="159"/>
      <c r="M432" s="30"/>
      <c r="N432" s="160"/>
      <c r="X432" s="54"/>
      <c r="AT432" s="15" t="s">
        <v>226</v>
      </c>
      <c r="AU432" s="15" t="s">
        <v>93</v>
      </c>
    </row>
    <row r="433" spans="2:65" s="12" customFormat="1" ht="11.25">
      <c r="B433" s="161"/>
      <c r="D433" s="157" t="s">
        <v>303</v>
      </c>
      <c r="E433" s="162" t="s">
        <v>1</v>
      </c>
      <c r="F433" s="163" t="s">
        <v>1284</v>
      </c>
      <c r="H433" s="164">
        <v>82.56</v>
      </c>
      <c r="I433" s="165"/>
      <c r="J433" s="165"/>
      <c r="M433" s="161"/>
      <c r="N433" s="166"/>
      <c r="X433" s="167"/>
      <c r="AT433" s="162" t="s">
        <v>303</v>
      </c>
      <c r="AU433" s="162" t="s">
        <v>93</v>
      </c>
      <c r="AV433" s="12" t="s">
        <v>93</v>
      </c>
      <c r="AW433" s="12" t="s">
        <v>5</v>
      </c>
      <c r="AX433" s="12" t="s">
        <v>87</v>
      </c>
      <c r="AY433" s="162" t="s">
        <v>219</v>
      </c>
    </row>
    <row r="434" spans="2:65" s="11" customFormat="1" ht="22.9" customHeight="1">
      <c r="B434" s="129"/>
      <c r="D434" s="130" t="s">
        <v>79</v>
      </c>
      <c r="E434" s="140" t="s">
        <v>950</v>
      </c>
      <c r="F434" s="140" t="s">
        <v>904</v>
      </c>
      <c r="I434" s="132"/>
      <c r="J434" s="132"/>
      <c r="K434" s="141">
        <f>BK434</f>
        <v>0</v>
      </c>
      <c r="M434" s="129"/>
      <c r="N434" s="134"/>
      <c r="Q434" s="135">
        <f>SUM(Q435:Q436)</f>
        <v>0</v>
      </c>
      <c r="R434" s="135">
        <f>SUM(R435:R436)</f>
        <v>0</v>
      </c>
      <c r="T434" s="136">
        <f>SUM(T435:T436)</f>
        <v>0</v>
      </c>
      <c r="V434" s="136">
        <f>SUM(V435:V436)</f>
        <v>0</v>
      </c>
      <c r="X434" s="137">
        <f>SUM(X435:X436)</f>
        <v>0</v>
      </c>
      <c r="AR434" s="130" t="s">
        <v>87</v>
      </c>
      <c r="AT434" s="138" t="s">
        <v>79</v>
      </c>
      <c r="AU434" s="138" t="s">
        <v>87</v>
      </c>
      <c r="AY434" s="130" t="s">
        <v>219</v>
      </c>
      <c r="BK434" s="139">
        <f>SUM(BK435:BK436)</f>
        <v>0</v>
      </c>
    </row>
    <row r="435" spans="2:65" s="1" customFormat="1" ht="24.2" customHeight="1">
      <c r="B435" s="30"/>
      <c r="C435" s="142" t="s">
        <v>807</v>
      </c>
      <c r="D435" s="142" t="s">
        <v>220</v>
      </c>
      <c r="E435" s="143" t="s">
        <v>952</v>
      </c>
      <c r="F435" s="144" t="s">
        <v>953</v>
      </c>
      <c r="G435" s="145" t="s">
        <v>565</v>
      </c>
      <c r="H435" s="146">
        <v>264.93799999999999</v>
      </c>
      <c r="I435" s="147"/>
      <c r="J435" s="147"/>
      <c r="K435" s="148">
        <f>ROUND(P435*H435,2)</f>
        <v>0</v>
      </c>
      <c r="L435" s="149"/>
      <c r="M435" s="30"/>
      <c r="N435" s="150" t="s">
        <v>1</v>
      </c>
      <c r="O435" s="151" t="s">
        <v>43</v>
      </c>
      <c r="P435" s="152">
        <f>I435+J435</f>
        <v>0</v>
      </c>
      <c r="Q435" s="152">
        <f>ROUND(I435*H435,2)</f>
        <v>0</v>
      </c>
      <c r="R435" s="152">
        <f>ROUND(J435*H435,2)</f>
        <v>0</v>
      </c>
      <c r="T435" s="153">
        <f>S435*H435</f>
        <v>0</v>
      </c>
      <c r="U435" s="153">
        <v>0</v>
      </c>
      <c r="V435" s="153">
        <f>U435*H435</f>
        <v>0</v>
      </c>
      <c r="W435" s="153">
        <v>0</v>
      </c>
      <c r="X435" s="154">
        <f>W435*H435</f>
        <v>0</v>
      </c>
      <c r="AR435" s="155" t="s">
        <v>158</v>
      </c>
      <c r="AT435" s="155" t="s">
        <v>220</v>
      </c>
      <c r="AU435" s="155" t="s">
        <v>93</v>
      </c>
      <c r="AY435" s="15" t="s">
        <v>219</v>
      </c>
      <c r="BE435" s="156">
        <f>IF(O435="základní",K435,0)</f>
        <v>0</v>
      </c>
      <c r="BF435" s="156">
        <f>IF(O435="snížená",K435,0)</f>
        <v>0</v>
      </c>
      <c r="BG435" s="156">
        <f>IF(O435="zákl. přenesená",K435,0)</f>
        <v>0</v>
      </c>
      <c r="BH435" s="156">
        <f>IF(O435="sníž. přenesená",K435,0)</f>
        <v>0</v>
      </c>
      <c r="BI435" s="156">
        <f>IF(O435="nulová",K435,0)</f>
        <v>0</v>
      </c>
      <c r="BJ435" s="15" t="s">
        <v>87</v>
      </c>
      <c r="BK435" s="156">
        <f>ROUND(P435*H435,2)</f>
        <v>0</v>
      </c>
      <c r="BL435" s="15" t="s">
        <v>158</v>
      </c>
      <c r="BM435" s="155" t="s">
        <v>1294</v>
      </c>
    </row>
    <row r="436" spans="2:65" s="1" customFormat="1" ht="19.5">
      <c r="B436" s="30"/>
      <c r="D436" s="157" t="s">
        <v>226</v>
      </c>
      <c r="F436" s="158" t="s">
        <v>955</v>
      </c>
      <c r="I436" s="159"/>
      <c r="J436" s="159"/>
      <c r="M436" s="30"/>
      <c r="N436" s="160"/>
      <c r="X436" s="54"/>
      <c r="AT436" s="15" t="s">
        <v>226</v>
      </c>
      <c r="AU436" s="15" t="s">
        <v>93</v>
      </c>
    </row>
    <row r="437" spans="2:65" s="11" customFormat="1" ht="25.9" customHeight="1">
      <c r="B437" s="129"/>
      <c r="D437" s="130" t="s">
        <v>79</v>
      </c>
      <c r="E437" s="131" t="s">
        <v>957</v>
      </c>
      <c r="F437" s="131" t="s">
        <v>958</v>
      </c>
      <c r="I437" s="132"/>
      <c r="J437" s="132"/>
      <c r="K437" s="133">
        <f>BK437</f>
        <v>0</v>
      </c>
      <c r="M437" s="129"/>
      <c r="N437" s="134"/>
      <c r="Q437" s="135">
        <f>Q438</f>
        <v>0</v>
      </c>
      <c r="R437" s="135">
        <f>R438</f>
        <v>0</v>
      </c>
      <c r="T437" s="136">
        <f>T438</f>
        <v>0</v>
      </c>
      <c r="V437" s="136">
        <f>V438</f>
        <v>0</v>
      </c>
      <c r="X437" s="137">
        <f>X438</f>
        <v>0</v>
      </c>
      <c r="AR437" s="130" t="s">
        <v>93</v>
      </c>
      <c r="AT437" s="138" t="s">
        <v>79</v>
      </c>
      <c r="AU437" s="138" t="s">
        <v>80</v>
      </c>
      <c r="AY437" s="130" t="s">
        <v>219</v>
      </c>
      <c r="BK437" s="139">
        <f>BK438</f>
        <v>0</v>
      </c>
    </row>
    <row r="438" spans="2:65" s="11" customFormat="1" ht="22.9" customHeight="1">
      <c r="B438" s="129"/>
      <c r="D438" s="130" t="s">
        <v>79</v>
      </c>
      <c r="E438" s="140" t="s">
        <v>959</v>
      </c>
      <c r="F438" s="140" t="s">
        <v>960</v>
      </c>
      <c r="I438" s="132"/>
      <c r="J438" s="132"/>
      <c r="K438" s="141">
        <f>BK438</f>
        <v>0</v>
      </c>
      <c r="M438" s="129"/>
      <c r="N438" s="134"/>
      <c r="Q438" s="135">
        <f>SUM(Q439:Q441)</f>
        <v>0</v>
      </c>
      <c r="R438" s="135">
        <f>SUM(R439:R441)</f>
        <v>0</v>
      </c>
      <c r="T438" s="136">
        <f>SUM(T439:T441)</f>
        <v>0</v>
      </c>
      <c r="V438" s="136">
        <f>SUM(V439:V441)</f>
        <v>0</v>
      </c>
      <c r="X438" s="137">
        <f>SUM(X439:X441)</f>
        <v>0</v>
      </c>
      <c r="AR438" s="130" t="s">
        <v>93</v>
      </c>
      <c r="AT438" s="138" t="s">
        <v>79</v>
      </c>
      <c r="AU438" s="138" t="s">
        <v>87</v>
      </c>
      <c r="AY438" s="130" t="s">
        <v>219</v>
      </c>
      <c r="BK438" s="139">
        <f>SUM(BK439:BK441)</f>
        <v>0</v>
      </c>
    </row>
    <row r="439" spans="2:65" s="1" customFormat="1" ht="24.2" customHeight="1">
      <c r="B439" s="30"/>
      <c r="C439" s="142" t="s">
        <v>798</v>
      </c>
      <c r="D439" s="142" t="s">
        <v>220</v>
      </c>
      <c r="E439" s="143" t="s">
        <v>962</v>
      </c>
      <c r="F439" s="144" t="s">
        <v>963</v>
      </c>
      <c r="G439" s="145" t="s">
        <v>370</v>
      </c>
      <c r="H439" s="146">
        <v>186.4</v>
      </c>
      <c r="I439" s="147"/>
      <c r="J439" s="147"/>
      <c r="K439" s="148">
        <f>ROUND(P439*H439,2)</f>
        <v>0</v>
      </c>
      <c r="L439" s="149"/>
      <c r="M439" s="30"/>
      <c r="N439" s="150" t="s">
        <v>1</v>
      </c>
      <c r="O439" s="151" t="s">
        <v>43</v>
      </c>
      <c r="P439" s="152">
        <f>I439+J439</f>
        <v>0</v>
      </c>
      <c r="Q439" s="152">
        <f>ROUND(I439*H439,2)</f>
        <v>0</v>
      </c>
      <c r="R439" s="152">
        <f>ROUND(J439*H439,2)</f>
        <v>0</v>
      </c>
      <c r="T439" s="153">
        <f>S439*H439</f>
        <v>0</v>
      </c>
      <c r="U439" s="153">
        <v>0</v>
      </c>
      <c r="V439" s="153">
        <f>U439*H439</f>
        <v>0</v>
      </c>
      <c r="W439" s="153">
        <v>0</v>
      </c>
      <c r="X439" s="154">
        <f>W439*H439</f>
        <v>0</v>
      </c>
      <c r="AR439" s="155" t="s">
        <v>298</v>
      </c>
      <c r="AT439" s="155" t="s">
        <v>220</v>
      </c>
      <c r="AU439" s="155" t="s">
        <v>93</v>
      </c>
      <c r="AY439" s="15" t="s">
        <v>219</v>
      </c>
      <c r="BE439" s="156">
        <f>IF(O439="základní",K439,0)</f>
        <v>0</v>
      </c>
      <c r="BF439" s="156">
        <f>IF(O439="snížená",K439,0)</f>
        <v>0</v>
      </c>
      <c r="BG439" s="156">
        <f>IF(O439="zákl. přenesená",K439,0)</f>
        <v>0</v>
      </c>
      <c r="BH439" s="156">
        <f>IF(O439="sníž. přenesená",K439,0)</f>
        <v>0</v>
      </c>
      <c r="BI439" s="156">
        <f>IF(O439="nulová",K439,0)</f>
        <v>0</v>
      </c>
      <c r="BJ439" s="15" t="s">
        <v>87</v>
      </c>
      <c r="BK439" s="156">
        <f>ROUND(P439*H439,2)</f>
        <v>0</v>
      </c>
      <c r="BL439" s="15" t="s">
        <v>298</v>
      </c>
      <c r="BM439" s="155" t="s">
        <v>1295</v>
      </c>
    </row>
    <row r="440" spans="2:65" s="1" customFormat="1" ht="19.5">
      <c r="B440" s="30"/>
      <c r="D440" s="157" t="s">
        <v>226</v>
      </c>
      <c r="F440" s="158" t="s">
        <v>963</v>
      </c>
      <c r="I440" s="159"/>
      <c r="J440" s="159"/>
      <c r="M440" s="30"/>
      <c r="N440" s="160"/>
      <c r="X440" s="54"/>
      <c r="AT440" s="15" t="s">
        <v>226</v>
      </c>
      <c r="AU440" s="15" t="s">
        <v>93</v>
      </c>
    </row>
    <row r="441" spans="2:65" s="12" customFormat="1" ht="11.25">
      <c r="B441" s="161"/>
      <c r="D441" s="157" t="s">
        <v>303</v>
      </c>
      <c r="E441" s="162" t="s">
        <v>1</v>
      </c>
      <c r="F441" s="163" t="s">
        <v>1221</v>
      </c>
      <c r="H441" s="164">
        <v>186.4</v>
      </c>
      <c r="I441" s="165"/>
      <c r="J441" s="165"/>
      <c r="M441" s="161"/>
      <c r="N441" s="166"/>
      <c r="X441" s="167"/>
      <c r="AT441" s="162" t="s">
        <v>303</v>
      </c>
      <c r="AU441" s="162" t="s">
        <v>93</v>
      </c>
      <c r="AV441" s="12" t="s">
        <v>93</v>
      </c>
      <c r="AW441" s="12" t="s">
        <v>5</v>
      </c>
      <c r="AX441" s="12" t="s">
        <v>87</v>
      </c>
      <c r="AY441" s="162" t="s">
        <v>219</v>
      </c>
    </row>
    <row r="442" spans="2:65" s="11" customFormat="1" ht="25.9" customHeight="1">
      <c r="B442" s="129"/>
      <c r="D442" s="130" t="s">
        <v>79</v>
      </c>
      <c r="E442" s="131" t="s">
        <v>460</v>
      </c>
      <c r="F442" s="131" t="s">
        <v>965</v>
      </c>
      <c r="I442" s="132"/>
      <c r="J442" s="132"/>
      <c r="K442" s="133">
        <f>BK442</f>
        <v>0</v>
      </c>
      <c r="M442" s="129"/>
      <c r="N442" s="134"/>
      <c r="Q442" s="135">
        <f>Q443</f>
        <v>0</v>
      </c>
      <c r="R442" s="135">
        <f>R443</f>
        <v>0</v>
      </c>
      <c r="T442" s="136">
        <f>T443</f>
        <v>0</v>
      </c>
      <c r="V442" s="136">
        <f>V443</f>
        <v>2.1000000000000001E-4</v>
      </c>
      <c r="X442" s="137">
        <f>X443</f>
        <v>0</v>
      </c>
      <c r="AR442" s="130" t="s">
        <v>150</v>
      </c>
      <c r="AT442" s="138" t="s">
        <v>79</v>
      </c>
      <c r="AU442" s="138" t="s">
        <v>80</v>
      </c>
      <c r="AY442" s="130" t="s">
        <v>219</v>
      </c>
      <c r="BK442" s="139">
        <f>BK443</f>
        <v>0</v>
      </c>
    </row>
    <row r="443" spans="2:65" s="11" customFormat="1" ht="22.9" customHeight="1">
      <c r="B443" s="129"/>
      <c r="D443" s="130" t="s">
        <v>79</v>
      </c>
      <c r="E443" s="140" t="s">
        <v>966</v>
      </c>
      <c r="F443" s="140" t="s">
        <v>967</v>
      </c>
      <c r="I443" s="132"/>
      <c r="J443" s="132"/>
      <c r="K443" s="141">
        <f>BK443</f>
        <v>0</v>
      </c>
      <c r="M443" s="129"/>
      <c r="N443" s="134"/>
      <c r="Q443" s="135">
        <f>SUM(Q444:Q446)</f>
        <v>0</v>
      </c>
      <c r="R443" s="135">
        <f>SUM(R444:R446)</f>
        <v>0</v>
      </c>
      <c r="T443" s="136">
        <f>SUM(T444:T446)</f>
        <v>0</v>
      </c>
      <c r="V443" s="136">
        <f>SUM(V444:V446)</f>
        <v>2.1000000000000001E-4</v>
      </c>
      <c r="X443" s="137">
        <f>SUM(X444:X446)</f>
        <v>0</v>
      </c>
      <c r="AR443" s="130" t="s">
        <v>150</v>
      </c>
      <c r="AT443" s="138" t="s">
        <v>79</v>
      </c>
      <c r="AU443" s="138" t="s">
        <v>87</v>
      </c>
      <c r="AY443" s="130" t="s">
        <v>219</v>
      </c>
      <c r="BK443" s="139">
        <f>SUM(BK444:BK446)</f>
        <v>0</v>
      </c>
    </row>
    <row r="444" spans="2:65" s="1" customFormat="1" ht="33" customHeight="1">
      <c r="B444" s="30"/>
      <c r="C444" s="142" t="s">
        <v>814</v>
      </c>
      <c r="D444" s="142" t="s">
        <v>220</v>
      </c>
      <c r="E444" s="143" t="s">
        <v>969</v>
      </c>
      <c r="F444" s="144" t="s">
        <v>970</v>
      </c>
      <c r="G444" s="145" t="s">
        <v>971</v>
      </c>
      <c r="H444" s="146">
        <v>1</v>
      </c>
      <c r="I444" s="147"/>
      <c r="J444" s="147"/>
      <c r="K444" s="148">
        <f>ROUND(P444*H444,2)</f>
        <v>0</v>
      </c>
      <c r="L444" s="149"/>
      <c r="M444" s="30"/>
      <c r="N444" s="150" t="s">
        <v>1</v>
      </c>
      <c r="O444" s="151" t="s">
        <v>43</v>
      </c>
      <c r="P444" s="152">
        <f>I444+J444</f>
        <v>0</v>
      </c>
      <c r="Q444" s="152">
        <f>ROUND(I444*H444,2)</f>
        <v>0</v>
      </c>
      <c r="R444" s="152">
        <f>ROUND(J444*H444,2)</f>
        <v>0</v>
      </c>
      <c r="T444" s="153">
        <f>S444*H444</f>
        <v>0</v>
      </c>
      <c r="U444" s="153">
        <v>2.1000000000000001E-4</v>
      </c>
      <c r="V444" s="153">
        <f>U444*H444</f>
        <v>2.1000000000000001E-4</v>
      </c>
      <c r="W444" s="153">
        <v>0</v>
      </c>
      <c r="X444" s="154">
        <f>W444*H444</f>
        <v>0</v>
      </c>
      <c r="AR444" s="155" t="s">
        <v>716</v>
      </c>
      <c r="AT444" s="155" t="s">
        <v>220</v>
      </c>
      <c r="AU444" s="155" t="s">
        <v>93</v>
      </c>
      <c r="AY444" s="15" t="s">
        <v>219</v>
      </c>
      <c r="BE444" s="156">
        <f>IF(O444="základní",K444,0)</f>
        <v>0</v>
      </c>
      <c r="BF444" s="156">
        <f>IF(O444="snížená",K444,0)</f>
        <v>0</v>
      </c>
      <c r="BG444" s="156">
        <f>IF(O444="zákl. přenesená",K444,0)</f>
        <v>0</v>
      </c>
      <c r="BH444" s="156">
        <f>IF(O444="sníž. přenesená",K444,0)</f>
        <v>0</v>
      </c>
      <c r="BI444" s="156">
        <f>IF(O444="nulová",K444,0)</f>
        <v>0</v>
      </c>
      <c r="BJ444" s="15" t="s">
        <v>87</v>
      </c>
      <c r="BK444" s="156">
        <f>ROUND(P444*H444,2)</f>
        <v>0</v>
      </c>
      <c r="BL444" s="15" t="s">
        <v>716</v>
      </c>
      <c r="BM444" s="155" t="s">
        <v>1296</v>
      </c>
    </row>
    <row r="445" spans="2:65" s="1" customFormat="1" ht="19.5">
      <c r="B445" s="30"/>
      <c r="D445" s="157" t="s">
        <v>226</v>
      </c>
      <c r="F445" s="158" t="s">
        <v>970</v>
      </c>
      <c r="I445" s="159"/>
      <c r="J445" s="159"/>
      <c r="M445" s="30"/>
      <c r="N445" s="160"/>
      <c r="X445" s="54"/>
      <c r="AT445" s="15" t="s">
        <v>226</v>
      </c>
      <c r="AU445" s="15" t="s">
        <v>93</v>
      </c>
    </row>
    <row r="446" spans="2:65" s="12" customFormat="1" ht="11.25">
      <c r="B446" s="161"/>
      <c r="D446" s="157" t="s">
        <v>303</v>
      </c>
      <c r="E446" s="162" t="s">
        <v>1</v>
      </c>
      <c r="F446" s="163" t="s">
        <v>87</v>
      </c>
      <c r="H446" s="164">
        <v>1</v>
      </c>
      <c r="I446" s="165"/>
      <c r="J446" s="165"/>
      <c r="M446" s="161"/>
      <c r="N446" s="188"/>
      <c r="O446" s="189"/>
      <c r="P446" s="189"/>
      <c r="Q446" s="189"/>
      <c r="R446" s="189"/>
      <c r="S446" s="189"/>
      <c r="T446" s="189"/>
      <c r="U446" s="189"/>
      <c r="V446" s="189"/>
      <c r="W446" s="189"/>
      <c r="X446" s="190"/>
      <c r="AT446" s="162" t="s">
        <v>303</v>
      </c>
      <c r="AU446" s="162" t="s">
        <v>93</v>
      </c>
      <c r="AV446" s="12" t="s">
        <v>93</v>
      </c>
      <c r="AW446" s="12" t="s">
        <v>5</v>
      </c>
      <c r="AX446" s="12" t="s">
        <v>87</v>
      </c>
      <c r="AY446" s="162" t="s">
        <v>219</v>
      </c>
    </row>
    <row r="447" spans="2:65" s="1" customFormat="1" ht="6.95" customHeight="1">
      <c r="B447" s="42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30"/>
    </row>
  </sheetData>
  <sheetProtection algorithmName="SHA-512" hashValue="vCEFuOcpgUbDUM4UPhNc7o+V5Yj7qjHPO+O2RVjG3Tfbdg22QSgpG7d7I4JTDVJ0FH/jEi9LMtQyBQ39pKvFjw==" saltValue="5VhwOEC76SK2FfiO4LaHRGkQ4p1T4qjklUdw1Jid5d31wCigTeOWvfcdCT+SOVWM59YOheTib1qZ8YOXUVQ0Gw==" spinCount="100000" sheet="1" objects="1" scenarios="1" formatColumns="0" formatRows="0" autoFilter="0"/>
  <autoFilter ref="C134:L446" xr:uid="{00000000-0009-0000-0000-000004000000}"/>
  <mergeCells count="12">
    <mergeCell ref="E127:H127"/>
    <mergeCell ref="M2:Z2"/>
    <mergeCell ref="E84:H84"/>
    <mergeCell ref="E86:H86"/>
    <mergeCell ref="E88:H88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37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107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1297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ROUND(K133,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ROUND((SUM(BE133:BE375)),  2)</f>
        <v>0</v>
      </c>
      <c r="I37" s="99">
        <v>0.21</v>
      </c>
      <c r="K37" s="86">
        <f>ROUND(((SUM(BE133:BE375))*I37),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ROUND((SUM(BF133:BF375)),  2)</f>
        <v>0</v>
      </c>
      <c r="I38" s="99">
        <v>0.12</v>
      </c>
      <c r="K38" s="86">
        <f>ROUND(((SUM(BF133:BF375))*I38),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ROUND((SUM(BG133:BG375)),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ROUND((SUM(BH133:BH375)),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ROUND((SUM(BI133:BI375)),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2022_4.4 - IO 03.2 Stoka C1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Q133</f>
        <v>0</v>
      </c>
      <c r="J97" s="64">
        <f t="shared" si="0"/>
        <v>0</v>
      </c>
      <c r="K97" s="64">
        <f>K133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K134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K135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Q247</f>
        <v>0</v>
      </c>
      <c r="J100" s="118">
        <f>R247</f>
        <v>0</v>
      </c>
      <c r="K100" s="118">
        <f>K247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Q251</f>
        <v>0</v>
      </c>
      <c r="J101" s="118">
        <f>R251</f>
        <v>0</v>
      </c>
      <c r="K101" s="118">
        <f>K251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Q255</f>
        <v>0</v>
      </c>
      <c r="J102" s="118">
        <f>R255</f>
        <v>0</v>
      </c>
      <c r="K102" s="118">
        <f>K255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Q259</f>
        <v>0</v>
      </c>
      <c r="J103" s="118">
        <f>R259</f>
        <v>0</v>
      </c>
      <c r="K103" s="118">
        <f>K259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Q269</f>
        <v>0</v>
      </c>
      <c r="J104" s="118">
        <f>R269</f>
        <v>0</v>
      </c>
      <c r="K104" s="118">
        <f>K269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Q273</f>
        <v>0</v>
      </c>
      <c r="J105" s="118">
        <f>R273</f>
        <v>0</v>
      </c>
      <c r="K105" s="118">
        <f>K273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Q334</f>
        <v>0</v>
      </c>
      <c r="J106" s="118">
        <f>R334</f>
        <v>0</v>
      </c>
      <c r="K106" s="118">
        <f>K334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Q344</f>
        <v>0</v>
      </c>
      <c r="J107" s="118">
        <f>R344</f>
        <v>0</v>
      </c>
      <c r="K107" s="118">
        <f>K344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Q364</f>
        <v>0</v>
      </c>
      <c r="J108" s="118">
        <f>R364</f>
        <v>0</v>
      </c>
      <c r="K108" s="118">
        <f>K364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Q368</f>
        <v>0</v>
      </c>
      <c r="J109" s="118">
        <f>R368</f>
        <v>0</v>
      </c>
      <c r="K109" s="118">
        <f>K368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Q371</f>
        <v>0</v>
      </c>
      <c r="J110" s="114">
        <f>R371</f>
        <v>0</v>
      </c>
      <c r="K110" s="114">
        <f>K371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Q372</f>
        <v>0</v>
      </c>
      <c r="J111" s="118">
        <f>R372</f>
        <v>0</v>
      </c>
      <c r="K111" s="118">
        <f>K372</f>
        <v>0</v>
      </c>
      <c r="M111" s="115"/>
    </row>
    <row r="112" spans="2:47" s="1" customFormat="1" ht="21.75" customHeight="1">
      <c r="B112" s="30"/>
      <c r="M112" s="30"/>
    </row>
    <row r="113" spans="2:13" s="1" customFormat="1" ht="6.95" customHeight="1"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30"/>
    </row>
    <row r="117" spans="2:13" s="1" customFormat="1" ht="6.95" customHeight="1">
      <c r="B117" s="44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30"/>
    </row>
    <row r="118" spans="2:13" s="1" customFormat="1" ht="24.95" customHeight="1">
      <c r="B118" s="30"/>
      <c r="C118" s="19" t="s">
        <v>199</v>
      </c>
      <c r="M118" s="30"/>
    </row>
    <row r="119" spans="2:13" s="1" customFormat="1" ht="6.95" customHeight="1">
      <c r="B119" s="30"/>
      <c r="M119" s="30"/>
    </row>
    <row r="120" spans="2:13" s="1" customFormat="1" ht="12" customHeight="1">
      <c r="B120" s="30"/>
      <c r="C120" s="25" t="s">
        <v>17</v>
      </c>
      <c r="M120" s="30"/>
    </row>
    <row r="121" spans="2:13" s="1" customFormat="1" ht="16.5" customHeight="1">
      <c r="B121" s="30"/>
      <c r="E121" s="234" t="str">
        <f>E7</f>
        <v>Splašková kanalizace Lada</v>
      </c>
      <c r="F121" s="235"/>
      <c r="G121" s="235"/>
      <c r="H121" s="235"/>
      <c r="M121" s="30"/>
    </row>
    <row r="122" spans="2:13" ht="12" customHeight="1">
      <c r="B122" s="18"/>
      <c r="C122" s="25" t="s">
        <v>170</v>
      </c>
      <c r="M122" s="18"/>
    </row>
    <row r="123" spans="2:13" s="1" customFormat="1" ht="16.5" customHeight="1">
      <c r="B123" s="30"/>
      <c r="E123" s="234" t="s">
        <v>171</v>
      </c>
      <c r="F123" s="236"/>
      <c r="G123" s="236"/>
      <c r="H123" s="236"/>
      <c r="M123" s="30"/>
    </row>
    <row r="124" spans="2:13" s="1" customFormat="1" ht="12" customHeight="1">
      <c r="B124" s="30"/>
      <c r="C124" s="25" t="s">
        <v>172</v>
      </c>
      <c r="M124" s="30"/>
    </row>
    <row r="125" spans="2:13" s="1" customFormat="1" ht="16.5" customHeight="1">
      <c r="B125" s="30"/>
      <c r="E125" s="195" t="str">
        <f>E11</f>
        <v>2022_4.4 - IO 03.2 Stoka C1</v>
      </c>
      <c r="F125" s="236"/>
      <c r="G125" s="236"/>
      <c r="H125" s="236"/>
      <c r="M125" s="30"/>
    </row>
    <row r="126" spans="2:13" s="1" customFormat="1" ht="6.95" customHeight="1">
      <c r="B126" s="30"/>
      <c r="M126" s="30"/>
    </row>
    <row r="127" spans="2:13" s="1" customFormat="1" ht="12" customHeight="1">
      <c r="B127" s="30"/>
      <c r="C127" s="25" t="s">
        <v>21</v>
      </c>
      <c r="F127" s="23" t="str">
        <f>F14</f>
        <v>Česká Lípa</v>
      </c>
      <c r="I127" s="25" t="s">
        <v>23</v>
      </c>
      <c r="J127" s="50" t="str">
        <f>IF(J14="","",J14)</f>
        <v>2. 4. 2025</v>
      </c>
      <c r="M127" s="30"/>
    </row>
    <row r="128" spans="2:13" s="1" customFormat="1" ht="6.95" customHeight="1">
      <c r="B128" s="30"/>
      <c r="M128" s="30"/>
    </row>
    <row r="129" spans="2:65" s="1" customFormat="1" ht="25.7" customHeight="1">
      <c r="B129" s="30"/>
      <c r="C129" s="25" t="s">
        <v>25</v>
      </c>
      <c r="F129" s="23" t="str">
        <f>E17</f>
        <v>Město Česká Lípa</v>
      </c>
      <c r="I129" s="25" t="s">
        <v>32</v>
      </c>
      <c r="J129" s="28" t="str">
        <f>E23</f>
        <v>Vodohospodářský rozvoj a výstavba a.s.</v>
      </c>
      <c r="M129" s="30"/>
    </row>
    <row r="130" spans="2:65" s="1" customFormat="1" ht="15.2" customHeight="1">
      <c r="B130" s="30"/>
      <c r="C130" s="25" t="s">
        <v>30</v>
      </c>
      <c r="F130" s="23" t="str">
        <f>IF(E20="","",E20)</f>
        <v>Vyplň údaj</v>
      </c>
      <c r="I130" s="25" t="s">
        <v>35</v>
      </c>
      <c r="J130" s="28" t="str">
        <f>E26</f>
        <v>Dvořák</v>
      </c>
      <c r="M130" s="30"/>
    </row>
    <row r="131" spans="2:65" s="1" customFormat="1" ht="10.35" customHeight="1">
      <c r="B131" s="30"/>
      <c r="M131" s="30"/>
    </row>
    <row r="132" spans="2:65" s="10" customFormat="1" ht="29.25" customHeight="1">
      <c r="B132" s="119"/>
      <c r="C132" s="120" t="s">
        <v>200</v>
      </c>
      <c r="D132" s="121" t="s">
        <v>63</v>
      </c>
      <c r="E132" s="121" t="s">
        <v>59</v>
      </c>
      <c r="F132" s="121" t="s">
        <v>60</v>
      </c>
      <c r="G132" s="121" t="s">
        <v>201</v>
      </c>
      <c r="H132" s="121" t="s">
        <v>202</v>
      </c>
      <c r="I132" s="121" t="s">
        <v>203</v>
      </c>
      <c r="J132" s="121" t="s">
        <v>204</v>
      </c>
      <c r="K132" s="122" t="s">
        <v>190</v>
      </c>
      <c r="L132" s="123" t="s">
        <v>205</v>
      </c>
      <c r="M132" s="119"/>
      <c r="N132" s="57" t="s">
        <v>1</v>
      </c>
      <c r="O132" s="58" t="s">
        <v>42</v>
      </c>
      <c r="P132" s="58" t="s">
        <v>206</v>
      </c>
      <c r="Q132" s="58" t="s">
        <v>207</v>
      </c>
      <c r="R132" s="58" t="s">
        <v>208</v>
      </c>
      <c r="S132" s="58" t="s">
        <v>209</v>
      </c>
      <c r="T132" s="58" t="s">
        <v>210</v>
      </c>
      <c r="U132" s="58" t="s">
        <v>211</v>
      </c>
      <c r="V132" s="58" t="s">
        <v>212</v>
      </c>
      <c r="W132" s="58" t="s">
        <v>213</v>
      </c>
      <c r="X132" s="59" t="s">
        <v>214</v>
      </c>
    </row>
    <row r="133" spans="2:65" s="1" customFormat="1" ht="22.9" customHeight="1">
      <c r="B133" s="30"/>
      <c r="C133" s="62" t="s">
        <v>215</v>
      </c>
      <c r="K133" s="124">
        <f>BK133</f>
        <v>0</v>
      </c>
      <c r="M133" s="30"/>
      <c r="N133" s="60"/>
      <c r="O133" s="51"/>
      <c r="P133" s="51"/>
      <c r="Q133" s="125">
        <f>Q134+Q371</f>
        <v>0</v>
      </c>
      <c r="R133" s="125">
        <f>R134+R371</f>
        <v>0</v>
      </c>
      <c r="S133" s="51"/>
      <c r="T133" s="126">
        <f>T134+T371</f>
        <v>0</v>
      </c>
      <c r="U133" s="51"/>
      <c r="V133" s="126">
        <f>V134+V371</f>
        <v>40.323691000000004</v>
      </c>
      <c r="W133" s="51"/>
      <c r="X133" s="127">
        <f>X134+X371</f>
        <v>9.7349999999999994</v>
      </c>
      <c r="AT133" s="15" t="s">
        <v>79</v>
      </c>
      <c r="AU133" s="15" t="s">
        <v>192</v>
      </c>
      <c r="BK133" s="128">
        <f>BK134+BK371</f>
        <v>0</v>
      </c>
    </row>
    <row r="134" spans="2:65" s="11" customFormat="1" ht="25.9" customHeight="1">
      <c r="B134" s="129"/>
      <c r="D134" s="130" t="s">
        <v>79</v>
      </c>
      <c r="E134" s="131" t="s">
        <v>348</v>
      </c>
      <c r="F134" s="131" t="s">
        <v>349</v>
      </c>
      <c r="I134" s="132"/>
      <c r="J134" s="132"/>
      <c r="K134" s="133">
        <f>BK134</f>
        <v>0</v>
      </c>
      <c r="M134" s="129"/>
      <c r="N134" s="134"/>
      <c r="Q134" s="135">
        <f>Q135+Q247+Q251+Q255+Q259+Q269+Q273+Q334+Q364+Q368</f>
        <v>0</v>
      </c>
      <c r="R134" s="135">
        <f>R135+R247+R251+R255+R259+R269+R273+R334+R364+R368</f>
        <v>0</v>
      </c>
      <c r="T134" s="136">
        <f>T135+T247+T251+T255+T259+T269+T273+T334+T364+T368</f>
        <v>0</v>
      </c>
      <c r="V134" s="136">
        <f>V135+V247+V251+V255+V259+V269+V273+V334+V364+V368</f>
        <v>40.323691000000004</v>
      </c>
      <c r="X134" s="137">
        <f>X135+X247+X251+X255+X259+X269+X273+X334+X364+X368</f>
        <v>9.7349999999999994</v>
      </c>
      <c r="AR134" s="130" t="s">
        <v>87</v>
      </c>
      <c r="AT134" s="138" t="s">
        <v>79</v>
      </c>
      <c r="AU134" s="138" t="s">
        <v>80</v>
      </c>
      <c r="AY134" s="130" t="s">
        <v>219</v>
      </c>
      <c r="BK134" s="139">
        <f>BK135+BK247+BK251+BK255+BK259+BK269+BK273+BK334+BK364+BK368</f>
        <v>0</v>
      </c>
    </row>
    <row r="135" spans="2:65" s="11" customFormat="1" ht="22.9" customHeight="1">
      <c r="B135" s="129"/>
      <c r="D135" s="130" t="s">
        <v>79</v>
      </c>
      <c r="E135" s="140" t="s">
        <v>87</v>
      </c>
      <c r="F135" s="140" t="s">
        <v>350</v>
      </c>
      <c r="I135" s="132"/>
      <c r="J135" s="132"/>
      <c r="K135" s="141">
        <f>BK135</f>
        <v>0</v>
      </c>
      <c r="M135" s="129"/>
      <c r="N135" s="134"/>
      <c r="Q135" s="135">
        <f>SUM(Q136:Q246)</f>
        <v>0</v>
      </c>
      <c r="R135" s="135">
        <f>SUM(R136:R246)</f>
        <v>0</v>
      </c>
      <c r="T135" s="136">
        <f>SUM(T136:T246)</f>
        <v>0</v>
      </c>
      <c r="V135" s="136">
        <f>SUM(V136:V246)</f>
        <v>25.801966</v>
      </c>
      <c r="X135" s="137">
        <f>SUM(X136:X246)</f>
        <v>8.5549999999999997</v>
      </c>
      <c r="AR135" s="130" t="s">
        <v>87</v>
      </c>
      <c r="AT135" s="138" t="s">
        <v>79</v>
      </c>
      <c r="AU135" s="138" t="s">
        <v>87</v>
      </c>
      <c r="AY135" s="130" t="s">
        <v>219</v>
      </c>
      <c r="BK135" s="139">
        <f>SUM(BK136:BK246)</f>
        <v>0</v>
      </c>
    </row>
    <row r="136" spans="2:65" s="1" customFormat="1" ht="24.2" customHeight="1">
      <c r="B136" s="30"/>
      <c r="C136" s="142" t="s">
        <v>87</v>
      </c>
      <c r="D136" s="142" t="s">
        <v>220</v>
      </c>
      <c r="E136" s="143" t="s">
        <v>351</v>
      </c>
      <c r="F136" s="144" t="s">
        <v>352</v>
      </c>
      <c r="G136" s="145" t="s">
        <v>353</v>
      </c>
      <c r="H136" s="146">
        <v>29.5</v>
      </c>
      <c r="I136" s="147"/>
      <c r="J136" s="147"/>
      <c r="K136" s="148">
        <f>ROUND(P136*H136,2)</f>
        <v>0</v>
      </c>
      <c r="L136" s="149"/>
      <c r="M136" s="30"/>
      <c r="N136" s="150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0</v>
      </c>
      <c r="V136" s="153">
        <f>U136*H136</f>
        <v>0</v>
      </c>
      <c r="W136" s="153">
        <v>0.28999999999999998</v>
      </c>
      <c r="X136" s="154">
        <f>W136*H136</f>
        <v>8.5549999999999997</v>
      </c>
      <c r="AR136" s="155" t="s">
        <v>158</v>
      </c>
      <c r="AT136" s="155" t="s">
        <v>220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158</v>
      </c>
      <c r="BM136" s="155" t="s">
        <v>1298</v>
      </c>
    </row>
    <row r="137" spans="2:65" s="1" customFormat="1" ht="39">
      <c r="B137" s="30"/>
      <c r="D137" s="157" t="s">
        <v>226</v>
      </c>
      <c r="F137" s="158" t="s">
        <v>355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2" customFormat="1" ht="11.25">
      <c r="B138" s="161"/>
      <c r="D138" s="157" t="s">
        <v>303</v>
      </c>
      <c r="E138" s="162" t="s">
        <v>1</v>
      </c>
      <c r="F138" s="163" t="s">
        <v>1299</v>
      </c>
      <c r="H138" s="164">
        <v>29.5</v>
      </c>
      <c r="I138" s="165"/>
      <c r="J138" s="165"/>
      <c r="M138" s="161"/>
      <c r="N138" s="166"/>
      <c r="X138" s="167"/>
      <c r="AT138" s="162" t="s">
        <v>303</v>
      </c>
      <c r="AU138" s="162" t="s">
        <v>93</v>
      </c>
      <c r="AV138" s="12" t="s">
        <v>93</v>
      </c>
      <c r="AW138" s="12" t="s">
        <v>5</v>
      </c>
      <c r="AX138" s="12" t="s">
        <v>87</v>
      </c>
      <c r="AY138" s="162" t="s">
        <v>219</v>
      </c>
    </row>
    <row r="139" spans="2:65" s="1" customFormat="1" ht="16.5" customHeight="1">
      <c r="B139" s="30"/>
      <c r="C139" s="142" t="s">
        <v>93</v>
      </c>
      <c r="D139" s="142" t="s">
        <v>220</v>
      </c>
      <c r="E139" s="143" t="s">
        <v>368</v>
      </c>
      <c r="F139" s="144" t="s">
        <v>369</v>
      </c>
      <c r="G139" s="145" t="s">
        <v>370</v>
      </c>
      <c r="H139" s="146">
        <v>10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7.1900000000000002E-3</v>
      </c>
      <c r="V139" s="153">
        <f>U139*H139</f>
        <v>7.1900000000000006E-2</v>
      </c>
      <c r="W139" s="153">
        <v>0</v>
      </c>
      <c r="X139" s="154">
        <f>W139*H139</f>
        <v>0</v>
      </c>
      <c r="AR139" s="155" t="s">
        <v>158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158</v>
      </c>
      <c r="BM139" s="155" t="s">
        <v>1300</v>
      </c>
    </row>
    <row r="140" spans="2:65" s="1" customFormat="1" ht="11.25">
      <c r="B140" s="30"/>
      <c r="D140" s="157" t="s">
        <v>226</v>
      </c>
      <c r="F140" s="158" t="s">
        <v>372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265</v>
      </c>
      <c r="H141" s="164">
        <v>10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24.2" customHeight="1">
      <c r="B142" s="30"/>
      <c r="C142" s="142" t="s">
        <v>150</v>
      </c>
      <c r="D142" s="142" t="s">
        <v>220</v>
      </c>
      <c r="E142" s="143" t="s">
        <v>374</v>
      </c>
      <c r="F142" s="144" t="s">
        <v>375</v>
      </c>
      <c r="G142" s="145" t="s">
        <v>376</v>
      </c>
      <c r="H142" s="146">
        <v>5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4.0000000000000003E-5</v>
      </c>
      <c r="V142" s="153">
        <f>U142*H142</f>
        <v>2.0000000000000001E-4</v>
      </c>
      <c r="W142" s="153">
        <v>0</v>
      </c>
      <c r="X142" s="154">
        <f>W142*H142</f>
        <v>0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1301</v>
      </c>
    </row>
    <row r="143" spans="2:65" s="1" customFormat="1" ht="19.5">
      <c r="B143" s="30"/>
      <c r="D143" s="157" t="s">
        <v>226</v>
      </c>
      <c r="F143" s="158" t="s">
        <v>378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1302</v>
      </c>
      <c r="H144" s="164">
        <v>5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24.2" customHeight="1">
      <c r="B145" s="30"/>
      <c r="C145" s="142" t="s">
        <v>158</v>
      </c>
      <c r="D145" s="142" t="s">
        <v>220</v>
      </c>
      <c r="E145" s="143" t="s">
        <v>380</v>
      </c>
      <c r="F145" s="144" t="s">
        <v>381</v>
      </c>
      <c r="G145" s="145" t="s">
        <v>382</v>
      </c>
      <c r="H145" s="146">
        <v>2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0</v>
      </c>
      <c r="V145" s="153">
        <f>U145*H145</f>
        <v>0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1303</v>
      </c>
    </row>
    <row r="146" spans="2:65" s="1" customFormat="1" ht="19.5">
      <c r="B146" s="30"/>
      <c r="D146" s="157" t="s">
        <v>226</v>
      </c>
      <c r="F146" s="158" t="s">
        <v>384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93</v>
      </c>
      <c r="H147" s="164">
        <v>2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218</v>
      </c>
      <c r="D148" s="142" t="s">
        <v>220</v>
      </c>
      <c r="E148" s="143" t="s">
        <v>386</v>
      </c>
      <c r="F148" s="144" t="s">
        <v>387</v>
      </c>
      <c r="G148" s="145" t="s">
        <v>370</v>
      </c>
      <c r="H148" s="146">
        <v>2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8.6800000000000002E-3</v>
      </c>
      <c r="V148" s="153">
        <f>U148*H148</f>
        <v>1.736E-2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1304</v>
      </c>
    </row>
    <row r="149" spans="2:65" s="1" customFormat="1" ht="58.5">
      <c r="B149" s="30"/>
      <c r="D149" s="157" t="s">
        <v>226</v>
      </c>
      <c r="F149" s="158" t="s">
        <v>389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93</v>
      </c>
      <c r="H150" s="164">
        <v>2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244</v>
      </c>
      <c r="D151" s="142" t="s">
        <v>220</v>
      </c>
      <c r="E151" s="143" t="s">
        <v>391</v>
      </c>
      <c r="F151" s="144" t="s">
        <v>392</v>
      </c>
      <c r="G151" s="145" t="s">
        <v>370</v>
      </c>
      <c r="H151" s="146">
        <v>2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3.6900000000000002E-2</v>
      </c>
      <c r="V151" s="153">
        <f>U151*H151</f>
        <v>7.3800000000000004E-2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1305</v>
      </c>
    </row>
    <row r="152" spans="2:65" s="1" customFormat="1" ht="58.5">
      <c r="B152" s="30"/>
      <c r="D152" s="157" t="s">
        <v>226</v>
      </c>
      <c r="F152" s="158" t="s">
        <v>394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93</v>
      </c>
      <c r="H153" s="164">
        <v>2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249</v>
      </c>
      <c r="D154" s="142" t="s">
        <v>220</v>
      </c>
      <c r="E154" s="143" t="s">
        <v>396</v>
      </c>
      <c r="F154" s="144" t="s">
        <v>397</v>
      </c>
      <c r="G154" s="145" t="s">
        <v>398</v>
      </c>
      <c r="H154" s="146">
        <v>5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1306</v>
      </c>
    </row>
    <row r="155" spans="2:65" s="1" customFormat="1" ht="19.5">
      <c r="B155" s="30"/>
      <c r="D155" s="157" t="s">
        <v>226</v>
      </c>
      <c r="F155" s="158" t="s">
        <v>400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1307</v>
      </c>
      <c r="H156" s="164">
        <v>5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33" customHeight="1">
      <c r="B157" s="30"/>
      <c r="C157" s="142" t="s">
        <v>254</v>
      </c>
      <c r="D157" s="142" t="s">
        <v>220</v>
      </c>
      <c r="E157" s="143" t="s">
        <v>1168</v>
      </c>
      <c r="F157" s="144" t="s">
        <v>1169</v>
      </c>
      <c r="G157" s="145" t="s">
        <v>398</v>
      </c>
      <c r="H157" s="146">
        <v>25.452000000000002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0</v>
      </c>
      <c r="V157" s="153">
        <f>U157*H157</f>
        <v>0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1308</v>
      </c>
    </row>
    <row r="158" spans="2:65" s="1" customFormat="1" ht="29.25">
      <c r="B158" s="30"/>
      <c r="D158" s="157" t="s">
        <v>226</v>
      </c>
      <c r="F158" s="158" t="s">
        <v>1171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22.5">
      <c r="B159" s="161"/>
      <c r="D159" s="157" t="s">
        <v>303</v>
      </c>
      <c r="E159" s="162" t="s">
        <v>1</v>
      </c>
      <c r="F159" s="163" t="s">
        <v>1309</v>
      </c>
      <c r="H159" s="164">
        <v>27.876000000000001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80</v>
      </c>
      <c r="AY159" s="162" t="s">
        <v>219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1310</v>
      </c>
      <c r="H160" s="164">
        <v>-2.4240000000000004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3" customFormat="1" ht="11.25">
      <c r="B161" s="171"/>
      <c r="D161" s="157" t="s">
        <v>303</v>
      </c>
      <c r="E161" s="172" t="s">
        <v>1</v>
      </c>
      <c r="F161" s="173" t="s">
        <v>362</v>
      </c>
      <c r="H161" s="174">
        <v>25.452000000000002</v>
      </c>
      <c r="I161" s="175"/>
      <c r="J161" s="175"/>
      <c r="M161" s="171"/>
      <c r="N161" s="176"/>
      <c r="X161" s="177"/>
      <c r="AT161" s="172" t="s">
        <v>303</v>
      </c>
      <c r="AU161" s="172" t="s">
        <v>93</v>
      </c>
      <c r="AV161" s="13" t="s">
        <v>158</v>
      </c>
      <c r="AW161" s="13" t="s">
        <v>4</v>
      </c>
      <c r="AX161" s="13" t="s">
        <v>87</v>
      </c>
      <c r="AY161" s="172" t="s">
        <v>219</v>
      </c>
    </row>
    <row r="162" spans="2:65" s="1" customFormat="1" ht="37.9" customHeight="1">
      <c r="B162" s="30"/>
      <c r="C162" s="142" t="s">
        <v>260</v>
      </c>
      <c r="D162" s="142" t="s">
        <v>220</v>
      </c>
      <c r="E162" s="143" t="s">
        <v>428</v>
      </c>
      <c r="F162" s="144" t="s">
        <v>429</v>
      </c>
      <c r="G162" s="145" t="s">
        <v>398</v>
      </c>
      <c r="H162" s="146">
        <v>8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0</v>
      </c>
      <c r="V162" s="153">
        <f>U162*H162</f>
        <v>0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1311</v>
      </c>
    </row>
    <row r="163" spans="2:65" s="1" customFormat="1" ht="39">
      <c r="B163" s="30"/>
      <c r="D163" s="157" t="s">
        <v>226</v>
      </c>
      <c r="F163" s="158" t="s">
        <v>431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254</v>
      </c>
      <c r="H164" s="164">
        <v>8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33" customHeight="1">
      <c r="B165" s="30"/>
      <c r="C165" s="142" t="s">
        <v>265</v>
      </c>
      <c r="D165" s="142" t="s">
        <v>220</v>
      </c>
      <c r="E165" s="143" t="s">
        <v>1175</v>
      </c>
      <c r="F165" s="144" t="s">
        <v>1176</v>
      </c>
      <c r="G165" s="145" t="s">
        <v>398</v>
      </c>
      <c r="H165" s="146">
        <v>23.815000000000001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1312</v>
      </c>
    </row>
    <row r="166" spans="2:65" s="1" customFormat="1" ht="29.25">
      <c r="B166" s="30"/>
      <c r="D166" s="157" t="s">
        <v>226</v>
      </c>
      <c r="F166" s="158" t="s">
        <v>1178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22.5">
      <c r="B167" s="161"/>
      <c r="D167" s="157" t="s">
        <v>303</v>
      </c>
      <c r="E167" s="162" t="s">
        <v>1</v>
      </c>
      <c r="F167" s="163" t="s">
        <v>1313</v>
      </c>
      <c r="H167" s="164">
        <v>26.844999999999999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80</v>
      </c>
      <c r="AY167" s="162" t="s">
        <v>219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1314</v>
      </c>
      <c r="H168" s="164">
        <v>-3.0300000000000002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3" customFormat="1" ht="11.25">
      <c r="B169" s="171"/>
      <c r="D169" s="157" t="s">
        <v>303</v>
      </c>
      <c r="E169" s="172" t="s">
        <v>1</v>
      </c>
      <c r="F169" s="173" t="s">
        <v>362</v>
      </c>
      <c r="H169" s="174">
        <v>23.814999999999998</v>
      </c>
      <c r="I169" s="175"/>
      <c r="J169" s="175"/>
      <c r="M169" s="171"/>
      <c r="N169" s="176"/>
      <c r="X169" s="177"/>
      <c r="AT169" s="172" t="s">
        <v>303</v>
      </c>
      <c r="AU169" s="172" t="s">
        <v>93</v>
      </c>
      <c r="AV169" s="13" t="s">
        <v>158</v>
      </c>
      <c r="AW169" s="13" t="s">
        <v>4</v>
      </c>
      <c r="AX169" s="13" t="s">
        <v>87</v>
      </c>
      <c r="AY169" s="172" t="s">
        <v>219</v>
      </c>
    </row>
    <row r="170" spans="2:65" s="1" customFormat="1" ht="33" customHeight="1">
      <c r="B170" s="30"/>
      <c r="C170" s="142" t="s">
        <v>270</v>
      </c>
      <c r="D170" s="142" t="s">
        <v>220</v>
      </c>
      <c r="E170" s="143" t="s">
        <v>444</v>
      </c>
      <c r="F170" s="144" t="s">
        <v>445</v>
      </c>
      <c r="G170" s="145" t="s">
        <v>398</v>
      </c>
      <c r="H170" s="146">
        <v>3.1819999999999999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1315</v>
      </c>
    </row>
    <row r="171" spans="2:65" s="1" customFormat="1" ht="29.25">
      <c r="B171" s="30"/>
      <c r="D171" s="157" t="s">
        <v>226</v>
      </c>
      <c r="F171" s="158" t="s">
        <v>447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22.5">
      <c r="B172" s="161"/>
      <c r="D172" s="157" t="s">
        <v>303</v>
      </c>
      <c r="E172" s="162" t="s">
        <v>1</v>
      </c>
      <c r="F172" s="163" t="s">
        <v>1316</v>
      </c>
      <c r="H172" s="164">
        <v>3.4845000000000002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80</v>
      </c>
      <c r="AY172" s="162" t="s">
        <v>219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1317</v>
      </c>
      <c r="H173" s="164">
        <v>-0.30300000000000005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80</v>
      </c>
      <c r="AY173" s="162" t="s">
        <v>219</v>
      </c>
    </row>
    <row r="174" spans="2:65" s="13" customFormat="1" ht="11.25">
      <c r="B174" s="171"/>
      <c r="D174" s="157" t="s">
        <v>303</v>
      </c>
      <c r="E174" s="172" t="s">
        <v>1</v>
      </c>
      <c r="F174" s="173" t="s">
        <v>362</v>
      </c>
      <c r="H174" s="174">
        <v>3.1815000000000002</v>
      </c>
      <c r="I174" s="175"/>
      <c r="J174" s="175"/>
      <c r="M174" s="171"/>
      <c r="N174" s="176"/>
      <c r="X174" s="177"/>
      <c r="AT174" s="172" t="s">
        <v>303</v>
      </c>
      <c r="AU174" s="172" t="s">
        <v>93</v>
      </c>
      <c r="AV174" s="13" t="s">
        <v>158</v>
      </c>
      <c r="AW174" s="13" t="s">
        <v>4</v>
      </c>
      <c r="AX174" s="13" t="s">
        <v>87</v>
      </c>
      <c r="AY174" s="172" t="s">
        <v>219</v>
      </c>
    </row>
    <row r="175" spans="2:65" s="1" customFormat="1" ht="33" customHeight="1">
      <c r="B175" s="30"/>
      <c r="C175" s="142" t="s">
        <v>9</v>
      </c>
      <c r="D175" s="142" t="s">
        <v>220</v>
      </c>
      <c r="E175" s="143" t="s">
        <v>450</v>
      </c>
      <c r="F175" s="144" t="s">
        <v>451</v>
      </c>
      <c r="G175" s="145" t="s">
        <v>398</v>
      </c>
      <c r="H175" s="146">
        <v>3.1819999999999999</v>
      </c>
      <c r="I175" s="147"/>
      <c r="J175" s="147"/>
      <c r="K175" s="148">
        <f>ROUND(P175*H175,2)</f>
        <v>0</v>
      </c>
      <c r="L175" s="149"/>
      <c r="M175" s="30"/>
      <c r="N175" s="150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0</v>
      </c>
      <c r="V175" s="153">
        <f>U175*H175</f>
        <v>0</v>
      </c>
      <c r="W175" s="153">
        <v>0</v>
      </c>
      <c r="X175" s="154">
        <f>W175*H175</f>
        <v>0</v>
      </c>
      <c r="AR175" s="155" t="s">
        <v>158</v>
      </c>
      <c r="AT175" s="155" t="s">
        <v>220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158</v>
      </c>
      <c r="BM175" s="155" t="s">
        <v>1318</v>
      </c>
    </row>
    <row r="176" spans="2:65" s="1" customFormat="1" ht="29.25">
      <c r="B176" s="30"/>
      <c r="D176" s="157" t="s">
        <v>226</v>
      </c>
      <c r="F176" s="158" t="s">
        <v>453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22.5">
      <c r="B177" s="161"/>
      <c r="D177" s="157" t="s">
        <v>303</v>
      </c>
      <c r="E177" s="162" t="s">
        <v>1</v>
      </c>
      <c r="F177" s="163" t="s">
        <v>1316</v>
      </c>
      <c r="H177" s="164">
        <v>3.4845000000000002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2" customFormat="1" ht="11.25">
      <c r="B178" s="161"/>
      <c r="D178" s="157" t="s">
        <v>303</v>
      </c>
      <c r="E178" s="162" t="s">
        <v>1</v>
      </c>
      <c r="F178" s="163" t="s">
        <v>1317</v>
      </c>
      <c r="H178" s="164">
        <v>-0.30300000000000005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80</v>
      </c>
      <c r="AY178" s="162" t="s">
        <v>219</v>
      </c>
    </row>
    <row r="179" spans="2:65" s="13" customFormat="1" ht="11.25">
      <c r="B179" s="171"/>
      <c r="D179" s="157" t="s">
        <v>303</v>
      </c>
      <c r="E179" s="172" t="s">
        <v>1</v>
      </c>
      <c r="F179" s="173" t="s">
        <v>362</v>
      </c>
      <c r="H179" s="174">
        <v>3.1815000000000002</v>
      </c>
      <c r="I179" s="175"/>
      <c r="J179" s="175"/>
      <c r="M179" s="171"/>
      <c r="N179" s="176"/>
      <c r="X179" s="177"/>
      <c r="AT179" s="172" t="s">
        <v>303</v>
      </c>
      <c r="AU179" s="172" t="s">
        <v>93</v>
      </c>
      <c r="AV179" s="13" t="s">
        <v>158</v>
      </c>
      <c r="AW179" s="13" t="s">
        <v>4</v>
      </c>
      <c r="AX179" s="13" t="s">
        <v>87</v>
      </c>
      <c r="AY179" s="172" t="s">
        <v>219</v>
      </c>
    </row>
    <row r="180" spans="2:65" s="1" customFormat="1" ht="21.75" customHeight="1">
      <c r="B180" s="30"/>
      <c r="C180" s="142" t="s">
        <v>279</v>
      </c>
      <c r="D180" s="142" t="s">
        <v>220</v>
      </c>
      <c r="E180" s="143" t="s">
        <v>503</v>
      </c>
      <c r="F180" s="144" t="s">
        <v>504</v>
      </c>
      <c r="G180" s="145" t="s">
        <v>353</v>
      </c>
      <c r="H180" s="146">
        <v>135.69999999999999</v>
      </c>
      <c r="I180" s="147"/>
      <c r="J180" s="147"/>
      <c r="K180" s="148">
        <f>ROUND(P180*H180,2)</f>
        <v>0</v>
      </c>
      <c r="L180" s="149"/>
      <c r="M180" s="30"/>
      <c r="N180" s="150" t="s">
        <v>1</v>
      </c>
      <c r="O180" s="151" t="s">
        <v>43</v>
      </c>
      <c r="P180" s="152">
        <f>I180+J180</f>
        <v>0</v>
      </c>
      <c r="Q180" s="152">
        <f>ROUND(I180*H180,2)</f>
        <v>0</v>
      </c>
      <c r="R180" s="152">
        <f>ROUND(J180*H180,2)</f>
        <v>0</v>
      </c>
      <c r="T180" s="153">
        <f>S180*H180</f>
        <v>0</v>
      </c>
      <c r="U180" s="153">
        <v>5.8E-4</v>
      </c>
      <c r="V180" s="153">
        <f>U180*H180</f>
        <v>7.8705999999999998E-2</v>
      </c>
      <c r="W180" s="153">
        <v>0</v>
      </c>
      <c r="X180" s="154">
        <f>W180*H180</f>
        <v>0</v>
      </c>
      <c r="AR180" s="155" t="s">
        <v>158</v>
      </c>
      <c r="AT180" s="155" t="s">
        <v>220</v>
      </c>
      <c r="AU180" s="155" t="s">
        <v>93</v>
      </c>
      <c r="AY180" s="15" t="s">
        <v>219</v>
      </c>
      <c r="BE180" s="156">
        <f>IF(O180="základní",K180,0)</f>
        <v>0</v>
      </c>
      <c r="BF180" s="156">
        <f>IF(O180="snížená",K180,0)</f>
        <v>0</v>
      </c>
      <c r="BG180" s="156">
        <f>IF(O180="zákl. přenesená",K180,0)</f>
        <v>0</v>
      </c>
      <c r="BH180" s="156">
        <f>IF(O180="sníž. přenesená",K180,0)</f>
        <v>0</v>
      </c>
      <c r="BI180" s="156">
        <f>IF(O180="nulová",K180,0)</f>
        <v>0</v>
      </c>
      <c r="BJ180" s="15" t="s">
        <v>87</v>
      </c>
      <c r="BK180" s="156">
        <f>ROUND(P180*H180,2)</f>
        <v>0</v>
      </c>
      <c r="BL180" s="15" t="s">
        <v>158</v>
      </c>
      <c r="BM180" s="155" t="s">
        <v>1319</v>
      </c>
    </row>
    <row r="181" spans="2:65" s="1" customFormat="1" ht="19.5">
      <c r="B181" s="30"/>
      <c r="D181" s="157" t="s">
        <v>226</v>
      </c>
      <c r="F181" s="158" t="s">
        <v>506</v>
      </c>
      <c r="I181" s="159"/>
      <c r="J181" s="159"/>
      <c r="M181" s="30"/>
      <c r="N181" s="160"/>
      <c r="X181" s="54"/>
      <c r="AT181" s="15" t="s">
        <v>226</v>
      </c>
      <c r="AU181" s="15" t="s">
        <v>93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1320</v>
      </c>
      <c r="H182" s="164">
        <v>135.69999999999999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87</v>
      </c>
      <c r="AY182" s="162" t="s">
        <v>219</v>
      </c>
    </row>
    <row r="183" spans="2:65" s="1" customFormat="1" ht="21.75" customHeight="1">
      <c r="B183" s="30"/>
      <c r="C183" s="142" t="s">
        <v>284</v>
      </c>
      <c r="D183" s="142" t="s">
        <v>220</v>
      </c>
      <c r="E183" s="143" t="s">
        <v>508</v>
      </c>
      <c r="F183" s="144" t="s">
        <v>509</v>
      </c>
      <c r="G183" s="145" t="s">
        <v>353</v>
      </c>
      <c r="H183" s="146">
        <v>135.69999999999999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1321</v>
      </c>
    </row>
    <row r="184" spans="2:65" s="1" customFormat="1" ht="19.5">
      <c r="B184" s="30"/>
      <c r="D184" s="157" t="s">
        <v>226</v>
      </c>
      <c r="F184" s="158" t="s">
        <v>511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11.25">
      <c r="B185" s="161"/>
      <c r="D185" s="157" t="s">
        <v>303</v>
      </c>
      <c r="E185" s="162" t="s">
        <v>1</v>
      </c>
      <c r="F185" s="163" t="s">
        <v>1320</v>
      </c>
      <c r="H185" s="164">
        <v>135.69999999999999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87</v>
      </c>
      <c r="AY185" s="162" t="s">
        <v>219</v>
      </c>
    </row>
    <row r="186" spans="2:65" s="1" customFormat="1" ht="24.2" customHeight="1">
      <c r="B186" s="30"/>
      <c r="C186" s="142" t="s">
        <v>291</v>
      </c>
      <c r="D186" s="142" t="s">
        <v>220</v>
      </c>
      <c r="E186" s="143" t="s">
        <v>513</v>
      </c>
      <c r="F186" s="144" t="s">
        <v>514</v>
      </c>
      <c r="G186" s="145" t="s">
        <v>398</v>
      </c>
      <c r="H186" s="146">
        <v>114.53400000000001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1322</v>
      </c>
    </row>
    <row r="187" spans="2:65" s="1" customFormat="1" ht="39">
      <c r="B187" s="30"/>
      <c r="D187" s="157" t="s">
        <v>226</v>
      </c>
      <c r="F187" s="158" t="s">
        <v>516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1323</v>
      </c>
      <c r="H188" s="164">
        <v>125.44199999999999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1324</v>
      </c>
      <c r="H189" s="164">
        <v>-10.908000000000001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114.53399999999999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24.2" customHeight="1">
      <c r="B191" s="30"/>
      <c r="C191" s="142" t="s">
        <v>298</v>
      </c>
      <c r="D191" s="142" t="s">
        <v>220</v>
      </c>
      <c r="E191" s="143" t="s">
        <v>521</v>
      </c>
      <c r="F191" s="144" t="s">
        <v>522</v>
      </c>
      <c r="G191" s="145" t="s">
        <v>398</v>
      </c>
      <c r="H191" s="146">
        <v>12.726000000000001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1325</v>
      </c>
    </row>
    <row r="192" spans="2:65" s="1" customFormat="1" ht="39">
      <c r="B192" s="30"/>
      <c r="D192" s="157" t="s">
        <v>226</v>
      </c>
      <c r="F192" s="158" t="s">
        <v>524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1326</v>
      </c>
      <c r="H193" s="164">
        <v>13.938000000000001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1327</v>
      </c>
      <c r="H194" s="164">
        <v>-1.2120000000000002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3" customFormat="1" ht="11.25">
      <c r="B195" s="171"/>
      <c r="D195" s="157" t="s">
        <v>303</v>
      </c>
      <c r="E195" s="172" t="s">
        <v>1</v>
      </c>
      <c r="F195" s="173" t="s">
        <v>362</v>
      </c>
      <c r="H195" s="174">
        <v>12.726000000000001</v>
      </c>
      <c r="I195" s="175"/>
      <c r="J195" s="175"/>
      <c r="M195" s="171"/>
      <c r="N195" s="176"/>
      <c r="X195" s="177"/>
      <c r="AT195" s="172" t="s">
        <v>303</v>
      </c>
      <c r="AU195" s="172" t="s">
        <v>93</v>
      </c>
      <c r="AV195" s="13" t="s">
        <v>158</v>
      </c>
      <c r="AW195" s="13" t="s">
        <v>4</v>
      </c>
      <c r="AX195" s="13" t="s">
        <v>87</v>
      </c>
      <c r="AY195" s="172" t="s">
        <v>219</v>
      </c>
    </row>
    <row r="196" spans="2:65" s="1" customFormat="1" ht="33" customHeight="1">
      <c r="B196" s="30"/>
      <c r="C196" s="142" t="s">
        <v>306</v>
      </c>
      <c r="D196" s="142" t="s">
        <v>220</v>
      </c>
      <c r="E196" s="143" t="s">
        <v>529</v>
      </c>
      <c r="F196" s="144" t="s">
        <v>530</v>
      </c>
      <c r="G196" s="145" t="s">
        <v>398</v>
      </c>
      <c r="H196" s="146">
        <v>114.53400000000001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1328</v>
      </c>
    </row>
    <row r="197" spans="2:65" s="1" customFormat="1" ht="39">
      <c r="B197" s="30"/>
      <c r="D197" s="157" t="s">
        <v>226</v>
      </c>
      <c r="F197" s="158" t="s">
        <v>532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1323</v>
      </c>
      <c r="H198" s="164">
        <v>125.44199999999999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1324</v>
      </c>
      <c r="H199" s="164">
        <v>-10.908000000000001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114.53399999999999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3" customHeight="1">
      <c r="B201" s="30"/>
      <c r="C201" s="142" t="s">
        <v>313</v>
      </c>
      <c r="D201" s="142" t="s">
        <v>220</v>
      </c>
      <c r="E201" s="143" t="s">
        <v>534</v>
      </c>
      <c r="F201" s="144" t="s">
        <v>535</v>
      </c>
      <c r="G201" s="145" t="s">
        <v>398</v>
      </c>
      <c r="H201" s="146">
        <v>12.726000000000001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1329</v>
      </c>
    </row>
    <row r="202" spans="2:65" s="1" customFormat="1" ht="39">
      <c r="B202" s="30"/>
      <c r="D202" s="157" t="s">
        <v>226</v>
      </c>
      <c r="F202" s="158" t="s">
        <v>537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22.5">
      <c r="B203" s="161"/>
      <c r="D203" s="157" t="s">
        <v>303</v>
      </c>
      <c r="E203" s="162" t="s">
        <v>1</v>
      </c>
      <c r="F203" s="163" t="s">
        <v>1326</v>
      </c>
      <c r="H203" s="164">
        <v>13.938000000000001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1327</v>
      </c>
      <c r="H204" s="164">
        <v>-1.2120000000000002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3" customFormat="1" ht="11.25">
      <c r="B205" s="171"/>
      <c r="D205" s="157" t="s">
        <v>303</v>
      </c>
      <c r="E205" s="172" t="s">
        <v>1</v>
      </c>
      <c r="F205" s="173" t="s">
        <v>362</v>
      </c>
      <c r="H205" s="174">
        <v>12.726000000000001</v>
      </c>
      <c r="I205" s="175"/>
      <c r="J205" s="175"/>
      <c r="M205" s="171"/>
      <c r="N205" s="176"/>
      <c r="X205" s="177"/>
      <c r="AT205" s="172" t="s">
        <v>303</v>
      </c>
      <c r="AU205" s="172" t="s">
        <v>93</v>
      </c>
      <c r="AV205" s="13" t="s">
        <v>158</v>
      </c>
      <c r="AW205" s="13" t="s">
        <v>4</v>
      </c>
      <c r="AX205" s="13" t="s">
        <v>87</v>
      </c>
      <c r="AY205" s="172" t="s">
        <v>219</v>
      </c>
    </row>
    <row r="206" spans="2:65" s="1" customFormat="1" ht="37.9" customHeight="1">
      <c r="B206" s="30"/>
      <c r="C206" s="142" t="s">
        <v>318</v>
      </c>
      <c r="D206" s="142" t="s">
        <v>220</v>
      </c>
      <c r="E206" s="143" t="s">
        <v>1034</v>
      </c>
      <c r="F206" s="144" t="s">
        <v>1035</v>
      </c>
      <c r="G206" s="145" t="s">
        <v>398</v>
      </c>
      <c r="H206" s="146">
        <v>23.422000000000001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1330</v>
      </c>
    </row>
    <row r="207" spans="2:65" s="1" customFormat="1" ht="39">
      <c r="B207" s="30"/>
      <c r="D207" s="157" t="s">
        <v>226</v>
      </c>
      <c r="F207" s="158" t="s">
        <v>1037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1331</v>
      </c>
      <c r="H208" s="164">
        <v>23.422000000000001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37.9" customHeight="1">
      <c r="B209" s="30"/>
      <c r="C209" s="142" t="s">
        <v>323</v>
      </c>
      <c r="D209" s="142" t="s">
        <v>220</v>
      </c>
      <c r="E209" s="143" t="s">
        <v>1039</v>
      </c>
      <c r="F209" s="144" t="s">
        <v>1040</v>
      </c>
      <c r="G209" s="145" t="s">
        <v>398</v>
      </c>
      <c r="H209" s="146">
        <v>6.3630000000000004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1332</v>
      </c>
    </row>
    <row r="210" spans="2:65" s="1" customFormat="1" ht="39">
      <c r="B210" s="30"/>
      <c r="D210" s="157" t="s">
        <v>226</v>
      </c>
      <c r="F210" s="158" t="s">
        <v>1042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1333</v>
      </c>
      <c r="H211" s="164">
        <v>6.9690000000000003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1334</v>
      </c>
      <c r="H212" s="164">
        <v>-0.60600000000000009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6.3630000000000004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24.2" customHeight="1">
      <c r="B214" s="30"/>
      <c r="C214" s="142" t="s">
        <v>8</v>
      </c>
      <c r="D214" s="142" t="s">
        <v>220</v>
      </c>
      <c r="E214" s="143" t="s">
        <v>1043</v>
      </c>
      <c r="F214" s="144" t="s">
        <v>1044</v>
      </c>
      <c r="G214" s="145" t="s">
        <v>398</v>
      </c>
      <c r="H214" s="146">
        <v>114.53400000000001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1335</v>
      </c>
    </row>
    <row r="215" spans="2:65" s="1" customFormat="1" ht="29.25">
      <c r="B215" s="30"/>
      <c r="D215" s="157" t="s">
        <v>226</v>
      </c>
      <c r="F215" s="158" t="s">
        <v>1046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22.5">
      <c r="B216" s="161"/>
      <c r="D216" s="157" t="s">
        <v>303</v>
      </c>
      <c r="E216" s="162" t="s">
        <v>1</v>
      </c>
      <c r="F216" s="163" t="s">
        <v>1323</v>
      </c>
      <c r="H216" s="164">
        <v>125.44199999999999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1324</v>
      </c>
      <c r="H217" s="164">
        <v>-10.908000000000001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80</v>
      </c>
      <c r="AY217" s="162" t="s">
        <v>219</v>
      </c>
    </row>
    <row r="218" spans="2:65" s="13" customFormat="1" ht="11.25">
      <c r="B218" s="171"/>
      <c r="D218" s="157" t="s">
        <v>303</v>
      </c>
      <c r="E218" s="172" t="s">
        <v>1</v>
      </c>
      <c r="F218" s="173" t="s">
        <v>362</v>
      </c>
      <c r="H218" s="174">
        <v>114.53399999999999</v>
      </c>
      <c r="I218" s="175"/>
      <c r="J218" s="175"/>
      <c r="M218" s="171"/>
      <c r="N218" s="176"/>
      <c r="X218" s="177"/>
      <c r="AT218" s="172" t="s">
        <v>303</v>
      </c>
      <c r="AU218" s="172" t="s">
        <v>93</v>
      </c>
      <c r="AV218" s="13" t="s">
        <v>158</v>
      </c>
      <c r="AW218" s="13" t="s">
        <v>4</v>
      </c>
      <c r="AX218" s="13" t="s">
        <v>87</v>
      </c>
      <c r="AY218" s="172" t="s">
        <v>219</v>
      </c>
    </row>
    <row r="219" spans="2:65" s="1" customFormat="1" ht="24.2" customHeight="1">
      <c r="B219" s="30"/>
      <c r="C219" s="142" t="s">
        <v>464</v>
      </c>
      <c r="D219" s="142" t="s">
        <v>220</v>
      </c>
      <c r="E219" s="143" t="s">
        <v>550</v>
      </c>
      <c r="F219" s="144" t="s">
        <v>551</v>
      </c>
      <c r="G219" s="145" t="s">
        <v>398</v>
      </c>
      <c r="H219" s="146">
        <v>12.726000000000001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1336</v>
      </c>
    </row>
    <row r="220" spans="2:65" s="1" customFormat="1" ht="29.25">
      <c r="B220" s="30"/>
      <c r="D220" s="157" t="s">
        <v>226</v>
      </c>
      <c r="F220" s="158" t="s">
        <v>553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1326</v>
      </c>
      <c r="H221" s="164">
        <v>13.938000000000001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1327</v>
      </c>
      <c r="H222" s="164">
        <v>-1.2120000000000002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12.726000000000001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16.5" customHeight="1">
      <c r="B224" s="30"/>
      <c r="C224" s="142" t="s">
        <v>470</v>
      </c>
      <c r="D224" s="142" t="s">
        <v>220</v>
      </c>
      <c r="E224" s="143" t="s">
        <v>556</v>
      </c>
      <c r="F224" s="144" t="s">
        <v>557</v>
      </c>
      <c r="G224" s="145" t="s">
        <v>398</v>
      </c>
      <c r="H224" s="146">
        <v>29.785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1337</v>
      </c>
    </row>
    <row r="225" spans="2:65" s="1" customFormat="1" ht="19.5">
      <c r="B225" s="30"/>
      <c r="D225" s="157" t="s">
        <v>226</v>
      </c>
      <c r="F225" s="158" t="s">
        <v>559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33.75">
      <c r="B226" s="161"/>
      <c r="D226" s="157" t="s">
        <v>303</v>
      </c>
      <c r="E226" s="162" t="s">
        <v>1</v>
      </c>
      <c r="F226" s="163" t="s">
        <v>1338</v>
      </c>
      <c r="H226" s="164">
        <v>29.785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87</v>
      </c>
      <c r="AY226" s="162" t="s">
        <v>219</v>
      </c>
    </row>
    <row r="227" spans="2:65" s="1" customFormat="1" ht="33" customHeight="1">
      <c r="B227" s="30"/>
      <c r="C227" s="142" t="s">
        <v>474</v>
      </c>
      <c r="D227" s="142" t="s">
        <v>220</v>
      </c>
      <c r="E227" s="143" t="s">
        <v>563</v>
      </c>
      <c r="F227" s="144" t="s">
        <v>564</v>
      </c>
      <c r="G227" s="145" t="s">
        <v>565</v>
      </c>
      <c r="H227" s="146">
        <v>59.57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1339</v>
      </c>
    </row>
    <row r="228" spans="2:65" s="1" customFormat="1" ht="29.25">
      <c r="B228" s="30"/>
      <c r="D228" s="157" t="s">
        <v>226</v>
      </c>
      <c r="F228" s="158" t="s">
        <v>567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11.25">
      <c r="B229" s="161"/>
      <c r="D229" s="157" t="s">
        <v>303</v>
      </c>
      <c r="E229" s="162" t="s">
        <v>1</v>
      </c>
      <c r="F229" s="163" t="s">
        <v>1340</v>
      </c>
      <c r="H229" s="164">
        <v>59.57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87</v>
      </c>
      <c r="AY229" s="162" t="s">
        <v>219</v>
      </c>
    </row>
    <row r="230" spans="2:65" s="1" customFormat="1" ht="24.2" customHeight="1">
      <c r="B230" s="30"/>
      <c r="C230" s="142" t="s">
        <v>480</v>
      </c>
      <c r="D230" s="142" t="s">
        <v>220</v>
      </c>
      <c r="E230" s="143" t="s">
        <v>570</v>
      </c>
      <c r="F230" s="144" t="s">
        <v>571</v>
      </c>
      <c r="G230" s="145" t="s">
        <v>398</v>
      </c>
      <c r="H230" s="146">
        <v>40.405000000000001</v>
      </c>
      <c r="I230" s="147"/>
      <c r="J230" s="147"/>
      <c r="K230" s="148">
        <f>ROUND(P230*H230,2)</f>
        <v>0</v>
      </c>
      <c r="L230" s="149"/>
      <c r="M230" s="30"/>
      <c r="N230" s="150" t="s">
        <v>1</v>
      </c>
      <c r="O230" s="151" t="s">
        <v>43</v>
      </c>
      <c r="P230" s="152">
        <f>I230+J230</f>
        <v>0</v>
      </c>
      <c r="Q230" s="152">
        <f>ROUND(I230*H230,2)</f>
        <v>0</v>
      </c>
      <c r="R230" s="152">
        <f>ROUND(J230*H230,2)</f>
        <v>0</v>
      </c>
      <c r="T230" s="153">
        <f>S230*H230</f>
        <v>0</v>
      </c>
      <c r="U230" s="153">
        <v>0</v>
      </c>
      <c r="V230" s="153">
        <f>U230*H230</f>
        <v>0</v>
      </c>
      <c r="W230" s="153">
        <v>0</v>
      </c>
      <c r="X230" s="154">
        <f>W230*H230</f>
        <v>0</v>
      </c>
      <c r="AR230" s="155" t="s">
        <v>158</v>
      </c>
      <c r="AT230" s="155" t="s">
        <v>220</v>
      </c>
      <c r="AU230" s="155" t="s">
        <v>93</v>
      </c>
      <c r="AY230" s="15" t="s">
        <v>219</v>
      </c>
      <c r="BE230" s="156">
        <f>IF(O230="základní",K230,0)</f>
        <v>0</v>
      </c>
      <c r="BF230" s="156">
        <f>IF(O230="snížená",K230,0)</f>
        <v>0</v>
      </c>
      <c r="BG230" s="156">
        <f>IF(O230="zákl. přenesená",K230,0)</f>
        <v>0</v>
      </c>
      <c r="BH230" s="156">
        <f>IF(O230="sníž. přenesená",K230,0)</f>
        <v>0</v>
      </c>
      <c r="BI230" s="156">
        <f>IF(O230="nulová",K230,0)</f>
        <v>0</v>
      </c>
      <c r="BJ230" s="15" t="s">
        <v>87</v>
      </c>
      <c r="BK230" s="156">
        <f>ROUND(P230*H230,2)</f>
        <v>0</v>
      </c>
      <c r="BL230" s="15" t="s">
        <v>158</v>
      </c>
      <c r="BM230" s="155" t="s">
        <v>1341</v>
      </c>
    </row>
    <row r="231" spans="2:65" s="1" customFormat="1" ht="29.25">
      <c r="B231" s="30"/>
      <c r="D231" s="157" t="s">
        <v>226</v>
      </c>
      <c r="F231" s="158" t="s">
        <v>573</v>
      </c>
      <c r="I231" s="159"/>
      <c r="J231" s="159"/>
      <c r="M231" s="30"/>
      <c r="N231" s="160"/>
      <c r="X231" s="54"/>
      <c r="AT231" s="15" t="s">
        <v>226</v>
      </c>
      <c r="AU231" s="15" t="s">
        <v>93</v>
      </c>
    </row>
    <row r="232" spans="2:65" s="12" customFormat="1" ht="22.5">
      <c r="B232" s="161"/>
      <c r="D232" s="157" t="s">
        <v>303</v>
      </c>
      <c r="E232" s="162" t="s">
        <v>1</v>
      </c>
      <c r="F232" s="163" t="s">
        <v>1342</v>
      </c>
      <c r="H232" s="164">
        <v>69.69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1343</v>
      </c>
      <c r="H233" s="164">
        <v>-6.0600000000000005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80</v>
      </c>
      <c r="AY233" s="162" t="s">
        <v>219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1344</v>
      </c>
      <c r="H234" s="164">
        <v>-22.725000000000001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2" customFormat="1" ht="11.25">
      <c r="B235" s="161"/>
      <c r="D235" s="157" t="s">
        <v>303</v>
      </c>
      <c r="E235" s="162" t="s">
        <v>1</v>
      </c>
      <c r="F235" s="163" t="s">
        <v>1345</v>
      </c>
      <c r="H235" s="164">
        <v>-0.5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3" customFormat="1" ht="11.25">
      <c r="B236" s="171"/>
      <c r="D236" s="157" t="s">
        <v>303</v>
      </c>
      <c r="E236" s="172" t="s">
        <v>1</v>
      </c>
      <c r="F236" s="173" t="s">
        <v>362</v>
      </c>
      <c r="H236" s="174">
        <v>40.404999999999994</v>
      </c>
      <c r="I236" s="175"/>
      <c r="J236" s="175"/>
      <c r="M236" s="171"/>
      <c r="N236" s="176"/>
      <c r="X236" s="177"/>
      <c r="AT236" s="172" t="s">
        <v>303</v>
      </c>
      <c r="AU236" s="172" t="s">
        <v>93</v>
      </c>
      <c r="AV236" s="13" t="s">
        <v>158</v>
      </c>
      <c r="AW236" s="13" t="s">
        <v>4</v>
      </c>
      <c r="AX236" s="13" t="s">
        <v>87</v>
      </c>
      <c r="AY236" s="172" t="s">
        <v>219</v>
      </c>
    </row>
    <row r="237" spans="2:65" s="1" customFormat="1" ht="24.2" customHeight="1">
      <c r="B237" s="30"/>
      <c r="C237" s="142" t="s">
        <v>485</v>
      </c>
      <c r="D237" s="142" t="s">
        <v>220</v>
      </c>
      <c r="E237" s="143" t="s">
        <v>580</v>
      </c>
      <c r="F237" s="144" t="s">
        <v>581</v>
      </c>
      <c r="G237" s="145" t="s">
        <v>398</v>
      </c>
      <c r="H237" s="146">
        <v>12.78</v>
      </c>
      <c r="I237" s="147"/>
      <c r="J237" s="147"/>
      <c r="K237" s="148">
        <f>ROUND(P237*H237,2)</f>
        <v>0</v>
      </c>
      <c r="L237" s="149"/>
      <c r="M237" s="30"/>
      <c r="N237" s="150" t="s">
        <v>1</v>
      </c>
      <c r="O237" s="151" t="s">
        <v>43</v>
      </c>
      <c r="P237" s="152">
        <f>I237+J237</f>
        <v>0</v>
      </c>
      <c r="Q237" s="152">
        <f>ROUND(I237*H237,2)</f>
        <v>0</v>
      </c>
      <c r="R237" s="152">
        <f>ROUND(J237*H237,2)</f>
        <v>0</v>
      </c>
      <c r="T237" s="153">
        <f>S237*H237</f>
        <v>0</v>
      </c>
      <c r="U237" s="153">
        <v>0</v>
      </c>
      <c r="V237" s="153">
        <f>U237*H237</f>
        <v>0</v>
      </c>
      <c r="W237" s="153">
        <v>0</v>
      </c>
      <c r="X237" s="154">
        <f>W237*H237</f>
        <v>0</v>
      </c>
      <c r="AR237" s="155" t="s">
        <v>158</v>
      </c>
      <c r="AT237" s="155" t="s">
        <v>220</v>
      </c>
      <c r="AU237" s="155" t="s">
        <v>93</v>
      </c>
      <c r="AY237" s="15" t="s">
        <v>219</v>
      </c>
      <c r="BE237" s="156">
        <f>IF(O237="základní",K237,0)</f>
        <v>0</v>
      </c>
      <c r="BF237" s="156">
        <f>IF(O237="snížená",K237,0)</f>
        <v>0</v>
      </c>
      <c r="BG237" s="156">
        <f>IF(O237="zákl. přenesená",K237,0)</f>
        <v>0</v>
      </c>
      <c r="BH237" s="156">
        <f>IF(O237="sníž. přenesená",K237,0)</f>
        <v>0</v>
      </c>
      <c r="BI237" s="156">
        <f>IF(O237="nulová",K237,0)</f>
        <v>0</v>
      </c>
      <c r="BJ237" s="15" t="s">
        <v>87</v>
      </c>
      <c r="BK237" s="156">
        <f>ROUND(P237*H237,2)</f>
        <v>0</v>
      </c>
      <c r="BL237" s="15" t="s">
        <v>158</v>
      </c>
      <c r="BM237" s="155" t="s">
        <v>1346</v>
      </c>
    </row>
    <row r="238" spans="2:65" s="1" customFormat="1" ht="39">
      <c r="B238" s="30"/>
      <c r="D238" s="157" t="s">
        <v>226</v>
      </c>
      <c r="F238" s="158" t="s">
        <v>583</v>
      </c>
      <c r="I238" s="159"/>
      <c r="J238" s="159"/>
      <c r="M238" s="30"/>
      <c r="N238" s="160"/>
      <c r="X238" s="54"/>
      <c r="AT238" s="15" t="s">
        <v>226</v>
      </c>
      <c r="AU238" s="15" t="s">
        <v>93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1347</v>
      </c>
      <c r="H239" s="164">
        <v>-5.4001270000000003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1348</v>
      </c>
      <c r="H240" s="164">
        <v>18.18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3" customFormat="1" ht="11.25">
      <c r="B241" s="171"/>
      <c r="D241" s="157" t="s">
        <v>303</v>
      </c>
      <c r="E241" s="172" t="s">
        <v>1</v>
      </c>
      <c r="F241" s="173" t="s">
        <v>362</v>
      </c>
      <c r="H241" s="174">
        <v>12.779872999999998</v>
      </c>
      <c r="I241" s="175"/>
      <c r="J241" s="175"/>
      <c r="M241" s="171"/>
      <c r="N241" s="176"/>
      <c r="X241" s="177"/>
      <c r="AT241" s="172" t="s">
        <v>303</v>
      </c>
      <c r="AU241" s="172" t="s">
        <v>93</v>
      </c>
      <c r="AV241" s="13" t="s">
        <v>158</v>
      </c>
      <c r="AW241" s="13" t="s">
        <v>4</v>
      </c>
      <c r="AX241" s="13" t="s">
        <v>87</v>
      </c>
      <c r="AY241" s="172" t="s">
        <v>219</v>
      </c>
    </row>
    <row r="242" spans="2:65" s="1" customFormat="1" ht="16.5" customHeight="1">
      <c r="B242" s="30"/>
      <c r="C242" s="178" t="s">
        <v>491</v>
      </c>
      <c r="D242" s="178" t="s">
        <v>460</v>
      </c>
      <c r="E242" s="179" t="s">
        <v>588</v>
      </c>
      <c r="F242" s="180" t="s">
        <v>589</v>
      </c>
      <c r="G242" s="181" t="s">
        <v>565</v>
      </c>
      <c r="H242" s="182">
        <v>25.56</v>
      </c>
      <c r="I242" s="183"/>
      <c r="J242" s="184"/>
      <c r="K242" s="185">
        <f>ROUND(P242*H242,2)</f>
        <v>0</v>
      </c>
      <c r="L242" s="184"/>
      <c r="M242" s="186"/>
      <c r="N242" s="187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1</v>
      </c>
      <c r="V242" s="153">
        <f>U242*H242</f>
        <v>25.56</v>
      </c>
      <c r="W242" s="153">
        <v>0</v>
      </c>
      <c r="X242" s="154">
        <f>W242*H242</f>
        <v>0</v>
      </c>
      <c r="AR242" s="155" t="s">
        <v>254</v>
      </c>
      <c r="AT242" s="155" t="s">
        <v>460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1349</v>
      </c>
    </row>
    <row r="243" spans="2:65" s="1" customFormat="1" ht="11.25">
      <c r="B243" s="30"/>
      <c r="D243" s="157" t="s">
        <v>226</v>
      </c>
      <c r="F243" s="158" t="s">
        <v>589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1350</v>
      </c>
      <c r="H244" s="164">
        <v>-10.800254000000001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1351</v>
      </c>
      <c r="H245" s="164">
        <v>36.36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25.559745999999997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1" customFormat="1" ht="22.9" customHeight="1">
      <c r="B247" s="129"/>
      <c r="D247" s="130" t="s">
        <v>79</v>
      </c>
      <c r="E247" s="140" t="s">
        <v>93</v>
      </c>
      <c r="F247" s="140" t="s">
        <v>593</v>
      </c>
      <c r="I247" s="132"/>
      <c r="J247" s="132"/>
      <c r="K247" s="141">
        <f>BK247</f>
        <v>0</v>
      </c>
      <c r="M247" s="129"/>
      <c r="N247" s="134"/>
      <c r="Q247" s="135">
        <f>SUM(Q248:Q250)</f>
        <v>0</v>
      </c>
      <c r="R247" s="135">
        <f>SUM(R248:R250)</f>
        <v>0</v>
      </c>
      <c r="T247" s="136">
        <f>SUM(T248:T250)</f>
        <v>0</v>
      </c>
      <c r="V247" s="136">
        <f>SUM(V248:V250)</f>
        <v>0</v>
      </c>
      <c r="X247" s="137">
        <f>SUM(X248:X250)</f>
        <v>0</v>
      </c>
      <c r="AR247" s="130" t="s">
        <v>87</v>
      </c>
      <c r="AT247" s="138" t="s">
        <v>79</v>
      </c>
      <c r="AU247" s="138" t="s">
        <v>87</v>
      </c>
      <c r="AY247" s="130" t="s">
        <v>219</v>
      </c>
      <c r="BK247" s="139">
        <f>SUM(BK248:BK250)</f>
        <v>0</v>
      </c>
    </row>
    <row r="248" spans="2:65" s="1" customFormat="1" ht="16.5" customHeight="1">
      <c r="B248" s="30"/>
      <c r="C248" s="142" t="s">
        <v>496</v>
      </c>
      <c r="D248" s="142" t="s">
        <v>220</v>
      </c>
      <c r="E248" s="143" t="s">
        <v>595</v>
      </c>
      <c r="F248" s="144" t="s">
        <v>596</v>
      </c>
      <c r="G248" s="145" t="s">
        <v>398</v>
      </c>
      <c r="H248" s="146">
        <v>4.5449999999999999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158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1352</v>
      </c>
    </row>
    <row r="249" spans="2:65" s="1" customFormat="1" ht="11.25">
      <c r="B249" s="30"/>
      <c r="D249" s="157" t="s">
        <v>226</v>
      </c>
      <c r="F249" s="158" t="s">
        <v>598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1353</v>
      </c>
      <c r="H250" s="164">
        <v>4.5449999999999999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1" customFormat="1" ht="22.9" customHeight="1">
      <c r="B251" s="129"/>
      <c r="D251" s="130" t="s">
        <v>79</v>
      </c>
      <c r="E251" s="140" t="s">
        <v>150</v>
      </c>
      <c r="F251" s="140" t="s">
        <v>606</v>
      </c>
      <c r="I251" s="132"/>
      <c r="J251" s="132"/>
      <c r="K251" s="141">
        <f>BK251</f>
        <v>0</v>
      </c>
      <c r="M251" s="129"/>
      <c r="N251" s="134"/>
      <c r="Q251" s="135">
        <f>SUM(Q252:Q254)</f>
        <v>0</v>
      </c>
      <c r="R251" s="135">
        <f>SUM(R252:R254)</f>
        <v>0</v>
      </c>
      <c r="T251" s="136">
        <f>SUM(T252:T254)</f>
        <v>0</v>
      </c>
      <c r="V251" s="136">
        <f>SUM(V252:V254)</f>
        <v>0</v>
      </c>
      <c r="X251" s="137">
        <f>SUM(X252:X254)</f>
        <v>0</v>
      </c>
      <c r="AR251" s="130" t="s">
        <v>87</v>
      </c>
      <c r="AT251" s="138" t="s">
        <v>79</v>
      </c>
      <c r="AU251" s="138" t="s">
        <v>87</v>
      </c>
      <c r="AY251" s="130" t="s">
        <v>219</v>
      </c>
      <c r="BK251" s="139">
        <f>SUM(BK252:BK254)</f>
        <v>0</v>
      </c>
    </row>
    <row r="252" spans="2:65" s="1" customFormat="1" ht="21.75" customHeight="1">
      <c r="B252" s="30"/>
      <c r="C252" s="142" t="s">
        <v>502</v>
      </c>
      <c r="D252" s="142" t="s">
        <v>220</v>
      </c>
      <c r="E252" s="143" t="s">
        <v>608</v>
      </c>
      <c r="F252" s="144" t="s">
        <v>609</v>
      </c>
      <c r="G252" s="145" t="s">
        <v>370</v>
      </c>
      <c r="H252" s="146">
        <v>29.5</v>
      </c>
      <c r="I252" s="147"/>
      <c r="J252" s="147"/>
      <c r="K252" s="148">
        <f>ROUND(P252*H252,2)</f>
        <v>0</v>
      </c>
      <c r="L252" s="149"/>
      <c r="M252" s="30"/>
      <c r="N252" s="150" t="s">
        <v>1</v>
      </c>
      <c r="O252" s="151" t="s">
        <v>43</v>
      </c>
      <c r="P252" s="152">
        <f>I252+J252</f>
        <v>0</v>
      </c>
      <c r="Q252" s="152">
        <f>ROUND(I252*H252,2)</f>
        <v>0</v>
      </c>
      <c r="R252" s="152">
        <f>ROUND(J252*H252,2)</f>
        <v>0</v>
      </c>
      <c r="T252" s="153">
        <f>S252*H252</f>
        <v>0</v>
      </c>
      <c r="U252" s="153">
        <v>0</v>
      </c>
      <c r="V252" s="153">
        <f>U252*H252</f>
        <v>0</v>
      </c>
      <c r="W252" s="153">
        <v>0</v>
      </c>
      <c r="X252" s="154">
        <f>W252*H252</f>
        <v>0</v>
      </c>
      <c r="AR252" s="155" t="s">
        <v>158</v>
      </c>
      <c r="AT252" s="155" t="s">
        <v>220</v>
      </c>
      <c r="AU252" s="155" t="s">
        <v>93</v>
      </c>
      <c r="AY252" s="15" t="s">
        <v>219</v>
      </c>
      <c r="BE252" s="156">
        <f>IF(O252="základní",K252,0)</f>
        <v>0</v>
      </c>
      <c r="BF252" s="156">
        <f>IF(O252="snížená",K252,0)</f>
        <v>0</v>
      </c>
      <c r="BG252" s="156">
        <f>IF(O252="zákl. přenesená",K252,0)</f>
        <v>0</v>
      </c>
      <c r="BH252" s="156">
        <f>IF(O252="sníž. přenesená",K252,0)</f>
        <v>0</v>
      </c>
      <c r="BI252" s="156">
        <f>IF(O252="nulová",K252,0)</f>
        <v>0</v>
      </c>
      <c r="BJ252" s="15" t="s">
        <v>87</v>
      </c>
      <c r="BK252" s="156">
        <f>ROUND(P252*H252,2)</f>
        <v>0</v>
      </c>
      <c r="BL252" s="15" t="s">
        <v>158</v>
      </c>
      <c r="BM252" s="155" t="s">
        <v>1354</v>
      </c>
    </row>
    <row r="253" spans="2:65" s="1" customFormat="1" ht="11.25">
      <c r="B253" s="30"/>
      <c r="D253" s="157" t="s">
        <v>226</v>
      </c>
      <c r="F253" s="158" t="s">
        <v>611</v>
      </c>
      <c r="I253" s="159"/>
      <c r="J253" s="159"/>
      <c r="M253" s="30"/>
      <c r="N253" s="160"/>
      <c r="X253" s="54"/>
      <c r="AT253" s="15" t="s">
        <v>226</v>
      </c>
      <c r="AU253" s="15" t="s">
        <v>93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1355</v>
      </c>
      <c r="H254" s="164">
        <v>29.5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87</v>
      </c>
      <c r="AY254" s="162" t="s">
        <v>219</v>
      </c>
    </row>
    <row r="255" spans="2:65" s="11" customFormat="1" ht="22.9" customHeight="1">
      <c r="B255" s="129"/>
      <c r="D255" s="130" t="s">
        <v>79</v>
      </c>
      <c r="E255" s="140" t="s">
        <v>158</v>
      </c>
      <c r="F255" s="140" t="s">
        <v>613</v>
      </c>
      <c r="I255" s="132"/>
      <c r="J255" s="132"/>
      <c r="K255" s="141">
        <f>BK255</f>
        <v>0</v>
      </c>
      <c r="M255" s="129"/>
      <c r="N255" s="134"/>
      <c r="Q255" s="135">
        <f>SUM(Q256:Q258)</f>
        <v>0</v>
      </c>
      <c r="R255" s="135">
        <f>SUM(R256:R258)</f>
        <v>0</v>
      </c>
      <c r="T255" s="136">
        <f>SUM(T256:T258)</f>
        <v>0</v>
      </c>
      <c r="V255" s="136">
        <f>SUM(V256:V258)</f>
        <v>0</v>
      </c>
      <c r="X255" s="137">
        <f>SUM(X256:X258)</f>
        <v>0</v>
      </c>
      <c r="AR255" s="130" t="s">
        <v>87</v>
      </c>
      <c r="AT255" s="138" t="s">
        <v>79</v>
      </c>
      <c r="AU255" s="138" t="s">
        <v>87</v>
      </c>
      <c r="AY255" s="130" t="s">
        <v>219</v>
      </c>
      <c r="BK255" s="139">
        <f>SUM(BK256:BK258)</f>
        <v>0</v>
      </c>
    </row>
    <row r="256" spans="2:65" s="1" customFormat="1" ht="16.5" customHeight="1">
      <c r="B256" s="30"/>
      <c r="C256" s="142" t="s">
        <v>385</v>
      </c>
      <c r="D256" s="142" t="s">
        <v>220</v>
      </c>
      <c r="E256" s="143" t="s">
        <v>615</v>
      </c>
      <c r="F256" s="144" t="s">
        <v>616</v>
      </c>
      <c r="G256" s="145" t="s">
        <v>370</v>
      </c>
      <c r="H256" s="146">
        <v>29.5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</v>
      </c>
      <c r="V256" s="153">
        <f>U256*H256</f>
        <v>0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1356</v>
      </c>
    </row>
    <row r="257" spans="2:65" s="1" customFormat="1" ht="11.25">
      <c r="B257" s="30"/>
      <c r="D257" s="157" t="s">
        <v>226</v>
      </c>
      <c r="F257" s="158" t="s">
        <v>618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1355</v>
      </c>
      <c r="H258" s="164">
        <v>29.5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1" customFormat="1" ht="22.9" customHeight="1">
      <c r="B259" s="129"/>
      <c r="D259" s="130" t="s">
        <v>79</v>
      </c>
      <c r="E259" s="140" t="s">
        <v>218</v>
      </c>
      <c r="F259" s="140" t="s">
        <v>631</v>
      </c>
      <c r="I259" s="132"/>
      <c r="J259" s="132"/>
      <c r="K259" s="141">
        <f>BK259</f>
        <v>0</v>
      </c>
      <c r="M259" s="129"/>
      <c r="N259" s="134"/>
      <c r="Q259" s="135">
        <f>SUM(Q260:Q268)</f>
        <v>0</v>
      </c>
      <c r="R259" s="135">
        <f>SUM(R260:R268)</f>
        <v>0</v>
      </c>
      <c r="T259" s="136">
        <f>SUM(T260:T268)</f>
        <v>0</v>
      </c>
      <c r="V259" s="136">
        <f>SUM(V260:V268)</f>
        <v>7.3945000000000007</v>
      </c>
      <c r="X259" s="137">
        <f>SUM(X260:X268)</f>
        <v>0</v>
      </c>
      <c r="AR259" s="130" t="s">
        <v>87</v>
      </c>
      <c r="AT259" s="138" t="s">
        <v>79</v>
      </c>
      <c r="AU259" s="138" t="s">
        <v>87</v>
      </c>
      <c r="AY259" s="130" t="s">
        <v>219</v>
      </c>
      <c r="BK259" s="139">
        <f>SUM(BK260:BK268)</f>
        <v>0</v>
      </c>
    </row>
    <row r="260" spans="2:65" s="1" customFormat="1" ht="24.2" customHeight="1">
      <c r="B260" s="30"/>
      <c r="C260" s="142" t="s">
        <v>512</v>
      </c>
      <c r="D260" s="142" t="s">
        <v>220</v>
      </c>
      <c r="E260" s="143" t="s">
        <v>633</v>
      </c>
      <c r="F260" s="144" t="s">
        <v>634</v>
      </c>
      <c r="G260" s="145" t="s">
        <v>353</v>
      </c>
      <c r="H260" s="146">
        <v>59.6</v>
      </c>
      <c r="I260" s="147"/>
      <c r="J260" s="147"/>
      <c r="K260" s="148">
        <f>ROUND(P260*H260,2)</f>
        <v>0</v>
      </c>
      <c r="L260" s="149"/>
      <c r="M260" s="30"/>
      <c r="N260" s="150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0</v>
      </c>
      <c r="V260" s="153">
        <f>U260*H260</f>
        <v>0</v>
      </c>
      <c r="W260" s="153">
        <v>0</v>
      </c>
      <c r="X260" s="154">
        <f>W260*H260</f>
        <v>0</v>
      </c>
      <c r="AR260" s="155" t="s">
        <v>158</v>
      </c>
      <c r="AT260" s="155" t="s">
        <v>220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158</v>
      </c>
      <c r="BM260" s="155" t="s">
        <v>1357</v>
      </c>
    </row>
    <row r="261" spans="2:65" s="1" customFormat="1" ht="19.5">
      <c r="B261" s="30"/>
      <c r="D261" s="157" t="s">
        <v>226</v>
      </c>
      <c r="F261" s="158" t="s">
        <v>636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1358</v>
      </c>
      <c r="H262" s="164">
        <v>59.6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87</v>
      </c>
      <c r="AY262" s="162" t="s">
        <v>219</v>
      </c>
    </row>
    <row r="263" spans="2:65" s="1" customFormat="1" ht="24.2" customHeight="1">
      <c r="B263" s="30"/>
      <c r="C263" s="142" t="s">
        <v>520</v>
      </c>
      <c r="D263" s="142" t="s">
        <v>220</v>
      </c>
      <c r="E263" s="143" t="s">
        <v>644</v>
      </c>
      <c r="F263" s="144" t="s">
        <v>645</v>
      </c>
      <c r="G263" s="145" t="s">
        <v>353</v>
      </c>
      <c r="H263" s="146">
        <v>14.75</v>
      </c>
      <c r="I263" s="147"/>
      <c r="J263" s="147"/>
      <c r="K263" s="148">
        <f>ROUND(P263*H263,2)</f>
        <v>0</v>
      </c>
      <c r="L263" s="149"/>
      <c r="M263" s="30"/>
      <c r="N263" s="150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0.23</v>
      </c>
      <c r="V263" s="153">
        <f>U263*H263</f>
        <v>3.3925000000000001</v>
      </c>
      <c r="W263" s="153">
        <v>0</v>
      </c>
      <c r="X263" s="154">
        <f>W263*H263</f>
        <v>0</v>
      </c>
      <c r="AR263" s="155" t="s">
        <v>158</v>
      </c>
      <c r="AT263" s="155" t="s">
        <v>220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1359</v>
      </c>
    </row>
    <row r="264" spans="2:65" s="1" customFormat="1" ht="29.25">
      <c r="B264" s="30"/>
      <c r="D264" s="157" t="s">
        <v>226</v>
      </c>
      <c r="F264" s="158" t="s">
        <v>647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1360</v>
      </c>
      <c r="H265" s="164">
        <v>14.75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" customFormat="1" ht="24.2" customHeight="1">
      <c r="B266" s="30"/>
      <c r="C266" s="142" t="s">
        <v>716</v>
      </c>
      <c r="D266" s="142" t="s">
        <v>220</v>
      </c>
      <c r="E266" s="143" t="s">
        <v>650</v>
      </c>
      <c r="F266" s="144" t="s">
        <v>651</v>
      </c>
      <c r="G266" s="145" t="s">
        <v>353</v>
      </c>
      <c r="H266" s="146">
        <v>29</v>
      </c>
      <c r="I266" s="147"/>
      <c r="J266" s="147"/>
      <c r="K266" s="148">
        <f>ROUND(P266*H266,2)</f>
        <v>0</v>
      </c>
      <c r="L266" s="149"/>
      <c r="M266" s="30"/>
      <c r="N266" s="150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0.13800000000000001</v>
      </c>
      <c r="V266" s="153">
        <f>U266*H266</f>
        <v>4.0020000000000007</v>
      </c>
      <c r="W266" s="153">
        <v>0</v>
      </c>
      <c r="X266" s="154">
        <f>W266*H266</f>
        <v>0</v>
      </c>
      <c r="AR266" s="155" t="s">
        <v>158</v>
      </c>
      <c r="AT266" s="155" t="s">
        <v>220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158</v>
      </c>
      <c r="BM266" s="155" t="s">
        <v>1361</v>
      </c>
    </row>
    <row r="267" spans="2:65" s="1" customFormat="1" ht="19.5">
      <c r="B267" s="30"/>
      <c r="D267" s="157" t="s">
        <v>226</v>
      </c>
      <c r="F267" s="158" t="s">
        <v>651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1362</v>
      </c>
      <c r="H268" s="164">
        <v>29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1" customFormat="1" ht="22.9" customHeight="1">
      <c r="B269" s="129"/>
      <c r="D269" s="130" t="s">
        <v>79</v>
      </c>
      <c r="E269" s="140" t="s">
        <v>244</v>
      </c>
      <c r="F269" s="140" t="s">
        <v>687</v>
      </c>
      <c r="I269" s="132"/>
      <c r="J269" s="132"/>
      <c r="K269" s="141">
        <f>BK269</f>
        <v>0</v>
      </c>
      <c r="M269" s="129"/>
      <c r="N269" s="134"/>
      <c r="Q269" s="135">
        <f>SUM(Q270:Q272)</f>
        <v>0</v>
      </c>
      <c r="R269" s="135">
        <f>SUM(R270:R272)</f>
        <v>0</v>
      </c>
      <c r="T269" s="136">
        <f>SUM(T270:T272)</f>
        <v>0</v>
      </c>
      <c r="V269" s="136">
        <f>SUM(V270:V272)</f>
        <v>8.0000000000000002E-3</v>
      </c>
      <c r="X269" s="137">
        <f>SUM(X270:X272)</f>
        <v>0</v>
      </c>
      <c r="AR269" s="130" t="s">
        <v>87</v>
      </c>
      <c r="AT269" s="138" t="s">
        <v>79</v>
      </c>
      <c r="AU269" s="138" t="s">
        <v>87</v>
      </c>
      <c r="AY269" s="130" t="s">
        <v>219</v>
      </c>
      <c r="BK269" s="139">
        <f>SUM(BK270:BK272)</f>
        <v>0</v>
      </c>
    </row>
    <row r="270" spans="2:65" s="1" customFormat="1" ht="16.5" customHeight="1">
      <c r="B270" s="30"/>
      <c r="C270" s="142" t="s">
        <v>528</v>
      </c>
      <c r="D270" s="142" t="s">
        <v>220</v>
      </c>
      <c r="E270" s="143" t="s">
        <v>689</v>
      </c>
      <c r="F270" s="144" t="s">
        <v>690</v>
      </c>
      <c r="G270" s="145" t="s">
        <v>691</v>
      </c>
      <c r="H270" s="146">
        <v>1</v>
      </c>
      <c r="I270" s="147"/>
      <c r="J270" s="147"/>
      <c r="K270" s="148">
        <f>ROUND(P270*H270,2)</f>
        <v>0</v>
      </c>
      <c r="L270" s="149"/>
      <c r="M270" s="30"/>
      <c r="N270" s="150" t="s">
        <v>1</v>
      </c>
      <c r="O270" s="151" t="s">
        <v>43</v>
      </c>
      <c r="P270" s="152">
        <f>I270+J270</f>
        <v>0</v>
      </c>
      <c r="Q270" s="152">
        <f>ROUND(I270*H270,2)</f>
        <v>0</v>
      </c>
      <c r="R270" s="152">
        <f>ROUND(J270*H270,2)</f>
        <v>0</v>
      </c>
      <c r="T270" s="153">
        <f>S270*H270</f>
        <v>0</v>
      </c>
      <c r="U270" s="153">
        <v>8.0000000000000002E-3</v>
      </c>
      <c r="V270" s="153">
        <f>U270*H270</f>
        <v>8.0000000000000002E-3</v>
      </c>
      <c r="W270" s="153">
        <v>0</v>
      </c>
      <c r="X270" s="154">
        <f>W270*H270</f>
        <v>0</v>
      </c>
      <c r="AR270" s="155" t="s">
        <v>158</v>
      </c>
      <c r="AT270" s="155" t="s">
        <v>220</v>
      </c>
      <c r="AU270" s="155" t="s">
        <v>93</v>
      </c>
      <c r="AY270" s="15" t="s">
        <v>219</v>
      </c>
      <c r="BE270" s="156">
        <f>IF(O270="základní",K270,0)</f>
        <v>0</v>
      </c>
      <c r="BF270" s="156">
        <f>IF(O270="snížená",K270,0)</f>
        <v>0</v>
      </c>
      <c r="BG270" s="156">
        <f>IF(O270="zákl. přenesená",K270,0)</f>
        <v>0</v>
      </c>
      <c r="BH270" s="156">
        <f>IF(O270="sníž. přenesená",K270,0)</f>
        <v>0</v>
      </c>
      <c r="BI270" s="156">
        <f>IF(O270="nulová",K270,0)</f>
        <v>0</v>
      </c>
      <c r="BJ270" s="15" t="s">
        <v>87</v>
      </c>
      <c r="BK270" s="156">
        <f>ROUND(P270*H270,2)</f>
        <v>0</v>
      </c>
      <c r="BL270" s="15" t="s">
        <v>158</v>
      </c>
      <c r="BM270" s="155" t="s">
        <v>1363</v>
      </c>
    </row>
    <row r="271" spans="2:65" s="1" customFormat="1" ht="39">
      <c r="B271" s="30"/>
      <c r="D271" s="157" t="s">
        <v>226</v>
      </c>
      <c r="F271" s="158" t="s">
        <v>693</v>
      </c>
      <c r="I271" s="159"/>
      <c r="J271" s="159"/>
      <c r="M271" s="30"/>
      <c r="N271" s="160"/>
      <c r="X271" s="54"/>
      <c r="AT271" s="15" t="s">
        <v>226</v>
      </c>
      <c r="AU271" s="15" t="s">
        <v>93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87</v>
      </c>
      <c r="H272" s="164">
        <v>1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87</v>
      </c>
      <c r="AY272" s="162" t="s">
        <v>219</v>
      </c>
    </row>
    <row r="273" spans="2:65" s="11" customFormat="1" ht="22.9" customHeight="1">
      <c r="B273" s="129"/>
      <c r="D273" s="130" t="s">
        <v>79</v>
      </c>
      <c r="E273" s="140" t="s">
        <v>254</v>
      </c>
      <c r="F273" s="140" t="s">
        <v>1240</v>
      </c>
      <c r="I273" s="132"/>
      <c r="J273" s="132"/>
      <c r="K273" s="141">
        <f>BK273</f>
        <v>0</v>
      </c>
      <c r="M273" s="129"/>
      <c r="N273" s="134"/>
      <c r="Q273" s="135">
        <f>SUM(Q274:Q333)</f>
        <v>0</v>
      </c>
      <c r="R273" s="135">
        <f>SUM(R274:R333)</f>
        <v>0</v>
      </c>
      <c r="T273" s="136">
        <f>SUM(T274:T333)</f>
        <v>0</v>
      </c>
      <c r="V273" s="136">
        <f>SUM(V274:V333)</f>
        <v>7.0950349999999993</v>
      </c>
      <c r="X273" s="137">
        <f>SUM(X274:X333)</f>
        <v>0</v>
      </c>
      <c r="AR273" s="130" t="s">
        <v>87</v>
      </c>
      <c r="AT273" s="138" t="s">
        <v>79</v>
      </c>
      <c r="AU273" s="138" t="s">
        <v>87</v>
      </c>
      <c r="AY273" s="130" t="s">
        <v>219</v>
      </c>
      <c r="BK273" s="139">
        <f>SUM(BK274:BK333)</f>
        <v>0</v>
      </c>
    </row>
    <row r="274" spans="2:65" s="1" customFormat="1" ht="24.2" customHeight="1">
      <c r="B274" s="30"/>
      <c r="C274" s="142" t="s">
        <v>533</v>
      </c>
      <c r="D274" s="142" t="s">
        <v>220</v>
      </c>
      <c r="E274" s="143" t="s">
        <v>765</v>
      </c>
      <c r="F274" s="144" t="s">
        <v>766</v>
      </c>
      <c r="G274" s="145" t="s">
        <v>467</v>
      </c>
      <c r="H274" s="146">
        <v>2</v>
      </c>
      <c r="I274" s="147"/>
      <c r="J274" s="147"/>
      <c r="K274" s="148">
        <f>ROUND(P274*H274,2)</f>
        <v>0</v>
      </c>
      <c r="L274" s="149"/>
      <c r="M274" s="30"/>
      <c r="N274" s="150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8.7419999999999998E-2</v>
      </c>
      <c r="V274" s="153">
        <f>U274*H274</f>
        <v>0.17484</v>
      </c>
      <c r="W274" s="153">
        <v>0</v>
      </c>
      <c r="X274" s="154">
        <f>W274*H274</f>
        <v>0</v>
      </c>
      <c r="AR274" s="155" t="s">
        <v>158</v>
      </c>
      <c r="AT274" s="155" t="s">
        <v>220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1364</v>
      </c>
    </row>
    <row r="275" spans="2:65" s="1" customFormat="1" ht="19.5">
      <c r="B275" s="30"/>
      <c r="D275" s="157" t="s">
        <v>226</v>
      </c>
      <c r="F275" s="158" t="s">
        <v>768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2" customFormat="1" ht="11.25">
      <c r="B276" s="161"/>
      <c r="D276" s="157" t="s">
        <v>303</v>
      </c>
      <c r="E276" s="162" t="s">
        <v>1</v>
      </c>
      <c r="F276" s="163" t="s">
        <v>93</v>
      </c>
      <c r="H276" s="164">
        <v>2</v>
      </c>
      <c r="I276" s="165"/>
      <c r="J276" s="165"/>
      <c r="M276" s="161"/>
      <c r="N276" s="166"/>
      <c r="X276" s="167"/>
      <c r="AT276" s="162" t="s">
        <v>303</v>
      </c>
      <c r="AU276" s="162" t="s">
        <v>93</v>
      </c>
      <c r="AV276" s="12" t="s">
        <v>93</v>
      </c>
      <c r="AW276" s="12" t="s">
        <v>5</v>
      </c>
      <c r="AX276" s="12" t="s">
        <v>87</v>
      </c>
      <c r="AY276" s="162" t="s">
        <v>219</v>
      </c>
    </row>
    <row r="277" spans="2:65" s="1" customFormat="1" ht="16.5" customHeight="1">
      <c r="B277" s="30"/>
      <c r="C277" s="178" t="s">
        <v>538</v>
      </c>
      <c r="D277" s="178" t="s">
        <v>460</v>
      </c>
      <c r="E277" s="179" t="s">
        <v>843</v>
      </c>
      <c r="F277" s="180" t="s">
        <v>1122</v>
      </c>
      <c r="G277" s="181" t="s">
        <v>467</v>
      </c>
      <c r="H277" s="182">
        <v>1</v>
      </c>
      <c r="I277" s="183"/>
      <c r="J277" s="184"/>
      <c r="K277" s="185">
        <f>ROUND(P277*H277,2)</f>
        <v>0</v>
      </c>
      <c r="L277" s="184"/>
      <c r="M277" s="186"/>
      <c r="N277" s="187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1.8169999999999999</v>
      </c>
      <c r="V277" s="153">
        <f>U277*H277</f>
        <v>1.8169999999999999</v>
      </c>
      <c r="W277" s="153">
        <v>0</v>
      </c>
      <c r="X277" s="154">
        <f>W277*H277</f>
        <v>0</v>
      </c>
      <c r="AR277" s="155" t="s">
        <v>254</v>
      </c>
      <c r="AT277" s="155" t="s">
        <v>460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1365</v>
      </c>
    </row>
    <row r="278" spans="2:65" s="1" customFormat="1" ht="11.25">
      <c r="B278" s="30"/>
      <c r="D278" s="157" t="s">
        <v>226</v>
      </c>
      <c r="F278" s="158" t="s">
        <v>846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87</v>
      </c>
      <c r="H279" s="164">
        <v>1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" customFormat="1" ht="24.2" customHeight="1">
      <c r="B280" s="30"/>
      <c r="C280" s="142" t="s">
        <v>544</v>
      </c>
      <c r="D280" s="142" t="s">
        <v>220</v>
      </c>
      <c r="E280" s="143" t="s">
        <v>862</v>
      </c>
      <c r="F280" s="144" t="s">
        <v>863</v>
      </c>
      <c r="G280" s="145" t="s">
        <v>467</v>
      </c>
      <c r="H280" s="146">
        <v>1</v>
      </c>
      <c r="I280" s="147"/>
      <c r="J280" s="147"/>
      <c r="K280" s="148">
        <f>ROUND(P280*H280,2)</f>
        <v>0</v>
      </c>
      <c r="L280" s="149"/>
      <c r="M280" s="30"/>
      <c r="N280" s="150" t="s">
        <v>1</v>
      </c>
      <c r="O280" s="151" t="s">
        <v>43</v>
      </c>
      <c r="P280" s="152">
        <f>I280+J280</f>
        <v>0</v>
      </c>
      <c r="Q280" s="152">
        <f>ROUND(I280*H280,2)</f>
        <v>0</v>
      </c>
      <c r="R280" s="152">
        <f>ROUND(J280*H280,2)</f>
        <v>0</v>
      </c>
      <c r="T280" s="153">
        <f>S280*H280</f>
        <v>0</v>
      </c>
      <c r="U280" s="153">
        <v>0.42080000000000001</v>
      </c>
      <c r="V280" s="153">
        <f>U280*H280</f>
        <v>0.42080000000000001</v>
      </c>
      <c r="W280" s="153">
        <v>0</v>
      </c>
      <c r="X280" s="154">
        <f>W280*H280</f>
        <v>0</v>
      </c>
      <c r="AR280" s="155" t="s">
        <v>158</v>
      </c>
      <c r="AT280" s="155" t="s">
        <v>220</v>
      </c>
      <c r="AU280" s="155" t="s">
        <v>93</v>
      </c>
      <c r="AY280" s="15" t="s">
        <v>219</v>
      </c>
      <c r="BE280" s="156">
        <f>IF(O280="základní",K280,0)</f>
        <v>0</v>
      </c>
      <c r="BF280" s="156">
        <f>IF(O280="snížená",K280,0)</f>
        <v>0</v>
      </c>
      <c r="BG280" s="156">
        <f>IF(O280="zákl. přenesená",K280,0)</f>
        <v>0</v>
      </c>
      <c r="BH280" s="156">
        <f>IF(O280="sníž. přenesená",K280,0)</f>
        <v>0</v>
      </c>
      <c r="BI280" s="156">
        <f>IF(O280="nulová",K280,0)</f>
        <v>0</v>
      </c>
      <c r="BJ280" s="15" t="s">
        <v>87</v>
      </c>
      <c r="BK280" s="156">
        <f>ROUND(P280*H280,2)</f>
        <v>0</v>
      </c>
      <c r="BL280" s="15" t="s">
        <v>158</v>
      </c>
      <c r="BM280" s="155" t="s">
        <v>1366</v>
      </c>
    </row>
    <row r="281" spans="2:65" s="1" customFormat="1" ht="19.5">
      <c r="B281" s="30"/>
      <c r="D281" s="157" t="s">
        <v>226</v>
      </c>
      <c r="F281" s="158" t="s">
        <v>865</v>
      </c>
      <c r="I281" s="159"/>
      <c r="J281" s="159"/>
      <c r="M281" s="30"/>
      <c r="N281" s="160"/>
      <c r="X281" s="54"/>
      <c r="AT281" s="15" t="s">
        <v>226</v>
      </c>
      <c r="AU281" s="15" t="s">
        <v>93</v>
      </c>
    </row>
    <row r="282" spans="2:65" s="12" customFormat="1" ht="11.25">
      <c r="B282" s="161"/>
      <c r="D282" s="157" t="s">
        <v>303</v>
      </c>
      <c r="E282" s="162" t="s">
        <v>1</v>
      </c>
      <c r="F282" s="163" t="s">
        <v>87</v>
      </c>
      <c r="H282" s="164">
        <v>1</v>
      </c>
      <c r="I282" s="165"/>
      <c r="J282" s="165"/>
      <c r="M282" s="161"/>
      <c r="N282" s="166"/>
      <c r="X282" s="167"/>
      <c r="AT282" s="162" t="s">
        <v>303</v>
      </c>
      <c r="AU282" s="162" t="s">
        <v>93</v>
      </c>
      <c r="AV282" s="12" t="s">
        <v>93</v>
      </c>
      <c r="AW282" s="12" t="s">
        <v>5</v>
      </c>
      <c r="AX282" s="12" t="s">
        <v>87</v>
      </c>
      <c r="AY282" s="162" t="s">
        <v>219</v>
      </c>
    </row>
    <row r="283" spans="2:65" s="1" customFormat="1" ht="16.5" customHeight="1">
      <c r="B283" s="30"/>
      <c r="C283" s="178" t="s">
        <v>549</v>
      </c>
      <c r="D283" s="178" t="s">
        <v>460</v>
      </c>
      <c r="E283" s="179" t="s">
        <v>782</v>
      </c>
      <c r="F283" s="180" t="s">
        <v>783</v>
      </c>
      <c r="G283" s="181" t="s">
        <v>467</v>
      </c>
      <c r="H283" s="182">
        <v>1</v>
      </c>
      <c r="I283" s="183"/>
      <c r="J283" s="184"/>
      <c r="K283" s="185">
        <f>ROUND(P283*H283,2)</f>
        <v>0</v>
      </c>
      <c r="L283" s="184"/>
      <c r="M283" s="186"/>
      <c r="N283" s="187" t="s">
        <v>1</v>
      </c>
      <c r="O283" s="151" t="s">
        <v>43</v>
      </c>
      <c r="P283" s="152">
        <f>I283+J283</f>
        <v>0</v>
      </c>
      <c r="Q283" s="152">
        <f>ROUND(I283*H283,2)</f>
        <v>0</v>
      </c>
      <c r="R283" s="152">
        <f>ROUND(J283*H283,2)</f>
        <v>0</v>
      </c>
      <c r="T283" s="153">
        <f>S283*H283</f>
        <v>0</v>
      </c>
      <c r="U283" s="153">
        <v>5.0999999999999997E-2</v>
      </c>
      <c r="V283" s="153">
        <f>U283*H283</f>
        <v>5.0999999999999997E-2</v>
      </c>
      <c r="W283" s="153">
        <v>0</v>
      </c>
      <c r="X283" s="154">
        <f>W283*H283</f>
        <v>0</v>
      </c>
      <c r="AR283" s="155" t="s">
        <v>254</v>
      </c>
      <c r="AT283" s="155" t="s">
        <v>460</v>
      </c>
      <c r="AU283" s="155" t="s">
        <v>93</v>
      </c>
      <c r="AY283" s="15" t="s">
        <v>219</v>
      </c>
      <c r="BE283" s="156">
        <f>IF(O283="základní",K283,0)</f>
        <v>0</v>
      </c>
      <c r="BF283" s="156">
        <f>IF(O283="snížená",K283,0)</f>
        <v>0</v>
      </c>
      <c r="BG283" s="156">
        <f>IF(O283="zákl. přenesená",K283,0)</f>
        <v>0</v>
      </c>
      <c r="BH283" s="156">
        <f>IF(O283="sníž. přenesená",K283,0)</f>
        <v>0</v>
      </c>
      <c r="BI283" s="156">
        <f>IF(O283="nulová",K283,0)</f>
        <v>0</v>
      </c>
      <c r="BJ283" s="15" t="s">
        <v>87</v>
      </c>
      <c r="BK283" s="156">
        <f>ROUND(P283*H283,2)</f>
        <v>0</v>
      </c>
      <c r="BL283" s="15" t="s">
        <v>158</v>
      </c>
      <c r="BM283" s="155" t="s">
        <v>1367</v>
      </c>
    </row>
    <row r="284" spans="2:65" s="1" customFormat="1" ht="11.25">
      <c r="B284" s="30"/>
      <c r="D284" s="157" t="s">
        <v>226</v>
      </c>
      <c r="F284" s="158" t="s">
        <v>783</v>
      </c>
      <c r="I284" s="159"/>
      <c r="J284" s="159"/>
      <c r="M284" s="30"/>
      <c r="N284" s="160"/>
      <c r="X284" s="54"/>
      <c r="AT284" s="15" t="s">
        <v>226</v>
      </c>
      <c r="AU284" s="15" t="s">
        <v>93</v>
      </c>
    </row>
    <row r="285" spans="2:65" s="12" customFormat="1" ht="11.25">
      <c r="B285" s="161"/>
      <c r="D285" s="157" t="s">
        <v>303</v>
      </c>
      <c r="E285" s="162" t="s">
        <v>1</v>
      </c>
      <c r="F285" s="163" t="s">
        <v>87</v>
      </c>
      <c r="H285" s="164">
        <v>1</v>
      </c>
      <c r="I285" s="165"/>
      <c r="J285" s="165"/>
      <c r="M285" s="161"/>
      <c r="N285" s="166"/>
      <c r="X285" s="167"/>
      <c r="AT285" s="162" t="s">
        <v>303</v>
      </c>
      <c r="AU285" s="162" t="s">
        <v>93</v>
      </c>
      <c r="AV285" s="12" t="s">
        <v>93</v>
      </c>
      <c r="AW285" s="12" t="s">
        <v>5</v>
      </c>
      <c r="AX285" s="12" t="s">
        <v>87</v>
      </c>
      <c r="AY285" s="162" t="s">
        <v>219</v>
      </c>
    </row>
    <row r="286" spans="2:65" s="1" customFormat="1" ht="16.5" customHeight="1">
      <c r="B286" s="30"/>
      <c r="C286" s="178" t="s">
        <v>555</v>
      </c>
      <c r="D286" s="178" t="s">
        <v>460</v>
      </c>
      <c r="E286" s="179" t="s">
        <v>774</v>
      </c>
      <c r="F286" s="180" t="s">
        <v>775</v>
      </c>
      <c r="G286" s="181" t="s">
        <v>467</v>
      </c>
      <c r="H286" s="182">
        <v>1</v>
      </c>
      <c r="I286" s="183"/>
      <c r="J286" s="184"/>
      <c r="K286" s="185">
        <f>ROUND(P286*H286,2)</f>
        <v>0</v>
      </c>
      <c r="L286" s="184"/>
      <c r="M286" s="186"/>
      <c r="N286" s="187" t="s">
        <v>1</v>
      </c>
      <c r="O286" s="151" t="s">
        <v>43</v>
      </c>
      <c r="P286" s="152">
        <f>I286+J286</f>
        <v>0</v>
      </c>
      <c r="Q286" s="152">
        <f>ROUND(I286*H286,2)</f>
        <v>0</v>
      </c>
      <c r="R286" s="152">
        <f>ROUND(J286*H286,2)</f>
        <v>0</v>
      </c>
      <c r="T286" s="153">
        <f>S286*H286</f>
        <v>0</v>
      </c>
      <c r="U286" s="153">
        <v>0.04</v>
      </c>
      <c r="V286" s="153">
        <f>U286*H286</f>
        <v>0.04</v>
      </c>
      <c r="W286" s="153">
        <v>0</v>
      </c>
      <c r="X286" s="154">
        <f>W286*H286</f>
        <v>0</v>
      </c>
      <c r="AR286" s="155" t="s">
        <v>254</v>
      </c>
      <c r="AT286" s="155" t="s">
        <v>460</v>
      </c>
      <c r="AU286" s="155" t="s">
        <v>93</v>
      </c>
      <c r="AY286" s="15" t="s">
        <v>219</v>
      </c>
      <c r="BE286" s="156">
        <f>IF(O286="základní",K286,0)</f>
        <v>0</v>
      </c>
      <c r="BF286" s="156">
        <f>IF(O286="snížená",K286,0)</f>
        <v>0</v>
      </c>
      <c r="BG286" s="156">
        <f>IF(O286="zákl. přenesená",K286,0)</f>
        <v>0</v>
      </c>
      <c r="BH286" s="156">
        <f>IF(O286="sníž. přenesená",K286,0)</f>
        <v>0</v>
      </c>
      <c r="BI286" s="156">
        <f>IF(O286="nulová",K286,0)</f>
        <v>0</v>
      </c>
      <c r="BJ286" s="15" t="s">
        <v>87</v>
      </c>
      <c r="BK286" s="156">
        <f>ROUND(P286*H286,2)</f>
        <v>0</v>
      </c>
      <c r="BL286" s="15" t="s">
        <v>158</v>
      </c>
      <c r="BM286" s="155" t="s">
        <v>1368</v>
      </c>
    </row>
    <row r="287" spans="2:65" s="1" customFormat="1" ht="11.25">
      <c r="B287" s="30"/>
      <c r="D287" s="157" t="s">
        <v>226</v>
      </c>
      <c r="F287" s="158" t="s">
        <v>775</v>
      </c>
      <c r="I287" s="159"/>
      <c r="J287" s="159"/>
      <c r="M287" s="30"/>
      <c r="N287" s="160"/>
      <c r="X287" s="54"/>
      <c r="AT287" s="15" t="s">
        <v>226</v>
      </c>
      <c r="AU287" s="15" t="s">
        <v>93</v>
      </c>
    </row>
    <row r="288" spans="2:65" s="1" customFormat="1" ht="33" customHeight="1">
      <c r="B288" s="30"/>
      <c r="C288" s="142" t="s">
        <v>562</v>
      </c>
      <c r="D288" s="142" t="s">
        <v>220</v>
      </c>
      <c r="E288" s="143" t="s">
        <v>711</v>
      </c>
      <c r="F288" s="144" t="s">
        <v>712</v>
      </c>
      <c r="G288" s="145" t="s">
        <v>370</v>
      </c>
      <c r="H288" s="146">
        <v>29.5</v>
      </c>
      <c r="I288" s="147"/>
      <c r="J288" s="147"/>
      <c r="K288" s="148">
        <f>ROUND(P288*H288,2)</f>
        <v>0</v>
      </c>
      <c r="L288" s="149"/>
      <c r="M288" s="30"/>
      <c r="N288" s="150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8.0000000000000007E-5</v>
      </c>
      <c r="V288" s="153">
        <f>U288*H288</f>
        <v>2.3600000000000001E-3</v>
      </c>
      <c r="W288" s="153">
        <v>0</v>
      </c>
      <c r="X288" s="154">
        <f>W288*H288</f>
        <v>0</v>
      </c>
      <c r="AR288" s="155" t="s">
        <v>158</v>
      </c>
      <c r="AT288" s="155" t="s">
        <v>220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1369</v>
      </c>
    </row>
    <row r="289" spans="2:65" s="1" customFormat="1" ht="19.5">
      <c r="B289" s="30"/>
      <c r="D289" s="157" t="s">
        <v>226</v>
      </c>
      <c r="F289" s="158" t="s">
        <v>714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1355</v>
      </c>
      <c r="H290" s="164">
        <v>29.5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24.2" customHeight="1">
      <c r="B291" s="30"/>
      <c r="C291" s="178" t="s">
        <v>569</v>
      </c>
      <c r="D291" s="178" t="s">
        <v>460</v>
      </c>
      <c r="E291" s="179" t="s">
        <v>717</v>
      </c>
      <c r="F291" s="180" t="s">
        <v>718</v>
      </c>
      <c r="G291" s="181" t="s">
        <v>370</v>
      </c>
      <c r="H291" s="182">
        <v>28.922000000000001</v>
      </c>
      <c r="I291" s="183"/>
      <c r="J291" s="184"/>
      <c r="K291" s="185">
        <f>ROUND(P291*H291,2)</f>
        <v>0</v>
      </c>
      <c r="L291" s="184"/>
      <c r="M291" s="186"/>
      <c r="N291" s="187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0.1</v>
      </c>
      <c r="V291" s="153">
        <f>U291*H291</f>
        <v>2.8922000000000003</v>
      </c>
      <c r="W291" s="153">
        <v>0</v>
      </c>
      <c r="X291" s="154">
        <f>W291*H291</f>
        <v>0</v>
      </c>
      <c r="AR291" s="155" t="s">
        <v>254</v>
      </c>
      <c r="AT291" s="155" t="s">
        <v>460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1370</v>
      </c>
    </row>
    <row r="292" spans="2:65" s="1" customFormat="1" ht="19.5">
      <c r="B292" s="30"/>
      <c r="D292" s="157" t="s">
        <v>226</v>
      </c>
      <c r="F292" s="158" t="s">
        <v>718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1371</v>
      </c>
      <c r="H293" s="164">
        <v>28.494999999999997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80</v>
      </c>
      <c r="AY293" s="162" t="s">
        <v>219</v>
      </c>
    </row>
    <row r="294" spans="2:65" s="12" customFormat="1" ht="11.25">
      <c r="B294" s="161"/>
      <c r="D294" s="157" t="s">
        <v>303</v>
      </c>
      <c r="E294" s="162" t="s">
        <v>1</v>
      </c>
      <c r="F294" s="163" t="s">
        <v>1372</v>
      </c>
      <c r="H294" s="164">
        <v>28.922424999999997</v>
      </c>
      <c r="I294" s="165"/>
      <c r="J294" s="165"/>
      <c r="M294" s="161"/>
      <c r="N294" s="166"/>
      <c r="X294" s="167"/>
      <c r="AT294" s="162" t="s">
        <v>303</v>
      </c>
      <c r="AU294" s="162" t="s">
        <v>93</v>
      </c>
      <c r="AV294" s="12" t="s">
        <v>93</v>
      </c>
      <c r="AW294" s="12" t="s">
        <v>5</v>
      </c>
      <c r="AX294" s="12" t="s">
        <v>87</v>
      </c>
      <c r="AY294" s="162" t="s">
        <v>219</v>
      </c>
    </row>
    <row r="295" spans="2:65" s="1" customFormat="1" ht="24.2" customHeight="1">
      <c r="B295" s="30"/>
      <c r="C295" s="178" t="s">
        <v>579</v>
      </c>
      <c r="D295" s="178" t="s">
        <v>460</v>
      </c>
      <c r="E295" s="179" t="s">
        <v>728</v>
      </c>
      <c r="F295" s="180" t="s">
        <v>729</v>
      </c>
      <c r="G295" s="181" t="s">
        <v>467</v>
      </c>
      <c r="H295" s="182">
        <v>1</v>
      </c>
      <c r="I295" s="183"/>
      <c r="J295" s="184"/>
      <c r="K295" s="185">
        <f>ROUND(P295*H295,2)</f>
        <v>0</v>
      </c>
      <c r="L295" s="184"/>
      <c r="M295" s="186"/>
      <c r="N295" s="187" t="s">
        <v>1</v>
      </c>
      <c r="O295" s="151" t="s">
        <v>43</v>
      </c>
      <c r="P295" s="152">
        <f>I295+J295</f>
        <v>0</v>
      </c>
      <c r="Q295" s="152">
        <f>ROUND(I295*H295,2)</f>
        <v>0</v>
      </c>
      <c r="R295" s="152">
        <f>ROUND(J295*H295,2)</f>
        <v>0</v>
      </c>
      <c r="T295" s="153">
        <f>S295*H295</f>
        <v>0</v>
      </c>
      <c r="U295" s="153">
        <v>4.4999999999999998E-2</v>
      </c>
      <c r="V295" s="153">
        <f>U295*H295</f>
        <v>4.4999999999999998E-2</v>
      </c>
      <c r="W295" s="153">
        <v>0</v>
      </c>
      <c r="X295" s="154">
        <f>W295*H295</f>
        <v>0</v>
      </c>
      <c r="AR295" s="155" t="s">
        <v>254</v>
      </c>
      <c r="AT295" s="155" t="s">
        <v>460</v>
      </c>
      <c r="AU295" s="155" t="s">
        <v>93</v>
      </c>
      <c r="AY295" s="15" t="s">
        <v>219</v>
      </c>
      <c r="BE295" s="156">
        <f>IF(O295="základní",K295,0)</f>
        <v>0</v>
      </c>
      <c r="BF295" s="156">
        <f>IF(O295="snížená",K295,0)</f>
        <v>0</v>
      </c>
      <c r="BG295" s="156">
        <f>IF(O295="zákl. přenesená",K295,0)</f>
        <v>0</v>
      </c>
      <c r="BH295" s="156">
        <f>IF(O295="sníž. přenesená",K295,0)</f>
        <v>0</v>
      </c>
      <c r="BI295" s="156">
        <f>IF(O295="nulová",K295,0)</f>
        <v>0</v>
      </c>
      <c r="BJ295" s="15" t="s">
        <v>87</v>
      </c>
      <c r="BK295" s="156">
        <f>ROUND(P295*H295,2)</f>
        <v>0</v>
      </c>
      <c r="BL295" s="15" t="s">
        <v>158</v>
      </c>
      <c r="BM295" s="155" t="s">
        <v>1373</v>
      </c>
    </row>
    <row r="296" spans="2:65" s="1" customFormat="1" ht="11.25">
      <c r="B296" s="30"/>
      <c r="D296" s="157" t="s">
        <v>226</v>
      </c>
      <c r="F296" s="158" t="s">
        <v>729</v>
      </c>
      <c r="I296" s="159"/>
      <c r="J296" s="159"/>
      <c r="M296" s="30"/>
      <c r="N296" s="160"/>
      <c r="X296" s="54"/>
      <c r="AT296" s="15" t="s">
        <v>226</v>
      </c>
      <c r="AU296" s="15" t="s">
        <v>93</v>
      </c>
    </row>
    <row r="297" spans="2:65" s="12" customFormat="1" ht="11.25">
      <c r="B297" s="161"/>
      <c r="D297" s="157" t="s">
        <v>303</v>
      </c>
      <c r="E297" s="162" t="s">
        <v>1</v>
      </c>
      <c r="F297" s="163" t="s">
        <v>87</v>
      </c>
      <c r="H297" s="164">
        <v>1</v>
      </c>
      <c r="I297" s="165"/>
      <c r="J297" s="165"/>
      <c r="M297" s="161"/>
      <c r="N297" s="166"/>
      <c r="X297" s="167"/>
      <c r="AT297" s="162" t="s">
        <v>303</v>
      </c>
      <c r="AU297" s="162" t="s">
        <v>93</v>
      </c>
      <c r="AV297" s="12" t="s">
        <v>93</v>
      </c>
      <c r="AW297" s="12" t="s">
        <v>5</v>
      </c>
      <c r="AX297" s="12" t="s">
        <v>87</v>
      </c>
      <c r="AY297" s="162" t="s">
        <v>219</v>
      </c>
    </row>
    <row r="298" spans="2:65" s="1" customFormat="1" ht="24.2" customHeight="1">
      <c r="B298" s="30"/>
      <c r="C298" s="178" t="s">
        <v>587</v>
      </c>
      <c r="D298" s="178" t="s">
        <v>460</v>
      </c>
      <c r="E298" s="179" t="s">
        <v>732</v>
      </c>
      <c r="F298" s="180" t="s">
        <v>733</v>
      </c>
      <c r="G298" s="181" t="s">
        <v>467</v>
      </c>
      <c r="H298" s="182">
        <v>1</v>
      </c>
      <c r="I298" s="183"/>
      <c r="J298" s="184"/>
      <c r="K298" s="185">
        <f>ROUND(P298*H298,2)</f>
        <v>0</v>
      </c>
      <c r="L298" s="184"/>
      <c r="M298" s="186"/>
      <c r="N298" s="187" t="s">
        <v>1</v>
      </c>
      <c r="O298" s="151" t="s">
        <v>43</v>
      </c>
      <c r="P298" s="152">
        <f>I298+J298</f>
        <v>0</v>
      </c>
      <c r="Q298" s="152">
        <f>ROUND(I298*H298,2)</f>
        <v>0</v>
      </c>
      <c r="R298" s="152">
        <f>ROUND(J298*H298,2)</f>
        <v>0</v>
      </c>
      <c r="T298" s="153">
        <f>S298*H298</f>
        <v>0</v>
      </c>
      <c r="U298" s="153">
        <v>5.6000000000000001E-2</v>
      </c>
      <c r="V298" s="153">
        <f>U298*H298</f>
        <v>5.6000000000000001E-2</v>
      </c>
      <c r="W298" s="153">
        <v>0</v>
      </c>
      <c r="X298" s="154">
        <f>W298*H298</f>
        <v>0</v>
      </c>
      <c r="AR298" s="155" t="s">
        <v>254</v>
      </c>
      <c r="AT298" s="155" t="s">
        <v>460</v>
      </c>
      <c r="AU298" s="155" t="s">
        <v>93</v>
      </c>
      <c r="AY298" s="15" t="s">
        <v>219</v>
      </c>
      <c r="BE298" s="156">
        <f>IF(O298="základní",K298,0)</f>
        <v>0</v>
      </c>
      <c r="BF298" s="156">
        <f>IF(O298="snížená",K298,0)</f>
        <v>0</v>
      </c>
      <c r="BG298" s="156">
        <f>IF(O298="zákl. přenesená",K298,0)</f>
        <v>0</v>
      </c>
      <c r="BH298" s="156">
        <f>IF(O298="sníž. přenesená",K298,0)</f>
        <v>0</v>
      </c>
      <c r="BI298" s="156">
        <f>IF(O298="nulová",K298,0)</f>
        <v>0</v>
      </c>
      <c r="BJ298" s="15" t="s">
        <v>87</v>
      </c>
      <c r="BK298" s="156">
        <f>ROUND(P298*H298,2)</f>
        <v>0</v>
      </c>
      <c r="BL298" s="15" t="s">
        <v>158</v>
      </c>
      <c r="BM298" s="155" t="s">
        <v>1374</v>
      </c>
    </row>
    <row r="299" spans="2:65" s="1" customFormat="1" ht="11.25">
      <c r="B299" s="30"/>
      <c r="D299" s="157" t="s">
        <v>226</v>
      </c>
      <c r="F299" s="158" t="s">
        <v>733</v>
      </c>
      <c r="I299" s="159"/>
      <c r="J299" s="159"/>
      <c r="M299" s="30"/>
      <c r="N299" s="160"/>
      <c r="X299" s="54"/>
      <c r="AT299" s="15" t="s">
        <v>226</v>
      </c>
      <c r="AU299" s="15" t="s">
        <v>93</v>
      </c>
    </row>
    <row r="300" spans="2:65" s="12" customFormat="1" ht="11.25">
      <c r="B300" s="161"/>
      <c r="D300" s="157" t="s">
        <v>303</v>
      </c>
      <c r="E300" s="162" t="s">
        <v>1</v>
      </c>
      <c r="F300" s="163" t="s">
        <v>87</v>
      </c>
      <c r="H300" s="164">
        <v>1</v>
      </c>
      <c r="I300" s="165"/>
      <c r="J300" s="165"/>
      <c r="M300" s="161"/>
      <c r="N300" s="166"/>
      <c r="X300" s="167"/>
      <c r="AT300" s="162" t="s">
        <v>303</v>
      </c>
      <c r="AU300" s="162" t="s">
        <v>93</v>
      </c>
      <c r="AV300" s="12" t="s">
        <v>93</v>
      </c>
      <c r="AW300" s="12" t="s">
        <v>5</v>
      </c>
      <c r="AX300" s="12" t="s">
        <v>87</v>
      </c>
      <c r="AY300" s="162" t="s">
        <v>219</v>
      </c>
    </row>
    <row r="301" spans="2:65" s="1" customFormat="1" ht="24.2" customHeight="1">
      <c r="B301" s="30"/>
      <c r="C301" s="178" t="s">
        <v>594</v>
      </c>
      <c r="D301" s="178" t="s">
        <v>460</v>
      </c>
      <c r="E301" s="179" t="s">
        <v>736</v>
      </c>
      <c r="F301" s="180" t="s">
        <v>737</v>
      </c>
      <c r="G301" s="181" t="s">
        <v>467</v>
      </c>
      <c r="H301" s="182">
        <v>2</v>
      </c>
      <c r="I301" s="183"/>
      <c r="J301" s="184"/>
      <c r="K301" s="185">
        <f>ROUND(P301*H301,2)</f>
        <v>0</v>
      </c>
      <c r="L301" s="184"/>
      <c r="M301" s="186"/>
      <c r="N301" s="187" t="s">
        <v>1</v>
      </c>
      <c r="O301" s="151" t="s">
        <v>43</v>
      </c>
      <c r="P301" s="152">
        <f>I301+J301</f>
        <v>0</v>
      </c>
      <c r="Q301" s="152">
        <f>ROUND(I301*H301,2)</f>
        <v>0</v>
      </c>
      <c r="R301" s="152">
        <f>ROUND(J301*H301,2)</f>
        <v>0</v>
      </c>
      <c r="T301" s="153">
        <f>S301*H301</f>
        <v>0</v>
      </c>
      <c r="U301" s="153">
        <v>1.0999999999999999E-2</v>
      </c>
      <c r="V301" s="153">
        <f>U301*H301</f>
        <v>2.1999999999999999E-2</v>
      </c>
      <c r="W301" s="153">
        <v>0</v>
      </c>
      <c r="X301" s="154">
        <f>W301*H301</f>
        <v>0</v>
      </c>
      <c r="AR301" s="155" t="s">
        <v>254</v>
      </c>
      <c r="AT301" s="155" t="s">
        <v>460</v>
      </c>
      <c r="AU301" s="155" t="s">
        <v>93</v>
      </c>
      <c r="AY301" s="15" t="s">
        <v>219</v>
      </c>
      <c r="BE301" s="156">
        <f>IF(O301="základní",K301,0)</f>
        <v>0</v>
      </c>
      <c r="BF301" s="156">
        <f>IF(O301="snížená",K301,0)</f>
        <v>0</v>
      </c>
      <c r="BG301" s="156">
        <f>IF(O301="zákl. přenesená",K301,0)</f>
        <v>0</v>
      </c>
      <c r="BH301" s="156">
        <f>IF(O301="sníž. přenesená",K301,0)</f>
        <v>0</v>
      </c>
      <c r="BI301" s="156">
        <f>IF(O301="nulová",K301,0)</f>
        <v>0</v>
      </c>
      <c r="BJ301" s="15" t="s">
        <v>87</v>
      </c>
      <c r="BK301" s="156">
        <f>ROUND(P301*H301,2)</f>
        <v>0</v>
      </c>
      <c r="BL301" s="15" t="s">
        <v>158</v>
      </c>
      <c r="BM301" s="155" t="s">
        <v>1375</v>
      </c>
    </row>
    <row r="302" spans="2:65" s="1" customFormat="1" ht="19.5">
      <c r="B302" s="30"/>
      <c r="D302" s="157" t="s">
        <v>226</v>
      </c>
      <c r="F302" s="158" t="s">
        <v>737</v>
      </c>
      <c r="I302" s="159"/>
      <c r="J302" s="159"/>
      <c r="M302" s="30"/>
      <c r="N302" s="160"/>
      <c r="X302" s="54"/>
      <c r="AT302" s="15" t="s">
        <v>226</v>
      </c>
      <c r="AU302" s="15" t="s">
        <v>93</v>
      </c>
    </row>
    <row r="303" spans="2:65" s="12" customFormat="1" ht="11.25">
      <c r="B303" s="161"/>
      <c r="D303" s="157" t="s">
        <v>303</v>
      </c>
      <c r="E303" s="162" t="s">
        <v>1</v>
      </c>
      <c r="F303" s="163" t="s">
        <v>1376</v>
      </c>
      <c r="H303" s="164">
        <v>2</v>
      </c>
      <c r="I303" s="165"/>
      <c r="J303" s="165"/>
      <c r="M303" s="161"/>
      <c r="N303" s="166"/>
      <c r="X303" s="167"/>
      <c r="AT303" s="162" t="s">
        <v>303</v>
      </c>
      <c r="AU303" s="162" t="s">
        <v>93</v>
      </c>
      <c r="AV303" s="12" t="s">
        <v>93</v>
      </c>
      <c r="AW303" s="12" t="s">
        <v>5</v>
      </c>
      <c r="AX303" s="12" t="s">
        <v>87</v>
      </c>
      <c r="AY303" s="162" t="s">
        <v>219</v>
      </c>
    </row>
    <row r="304" spans="2:65" s="1" customFormat="1" ht="24.2" customHeight="1">
      <c r="B304" s="30"/>
      <c r="C304" s="178" t="s">
        <v>600</v>
      </c>
      <c r="D304" s="178" t="s">
        <v>460</v>
      </c>
      <c r="E304" s="179" t="s">
        <v>795</v>
      </c>
      <c r="F304" s="180" t="s">
        <v>796</v>
      </c>
      <c r="G304" s="181" t="s">
        <v>467</v>
      </c>
      <c r="H304" s="182">
        <v>3</v>
      </c>
      <c r="I304" s="183"/>
      <c r="J304" s="184"/>
      <c r="K304" s="185">
        <f>ROUND(P304*H304,2)</f>
        <v>0</v>
      </c>
      <c r="L304" s="184"/>
      <c r="M304" s="186"/>
      <c r="N304" s="187" t="s">
        <v>1</v>
      </c>
      <c r="O304" s="151" t="s">
        <v>43</v>
      </c>
      <c r="P304" s="152">
        <f>I304+J304</f>
        <v>0</v>
      </c>
      <c r="Q304" s="152">
        <f>ROUND(I304*H304,2)</f>
        <v>0</v>
      </c>
      <c r="R304" s="152">
        <f>ROUND(J304*H304,2)</f>
        <v>0</v>
      </c>
      <c r="T304" s="153">
        <f>S304*H304</f>
        <v>0</v>
      </c>
      <c r="U304" s="153">
        <v>2E-3</v>
      </c>
      <c r="V304" s="153">
        <f>U304*H304</f>
        <v>6.0000000000000001E-3</v>
      </c>
      <c r="W304" s="153">
        <v>0</v>
      </c>
      <c r="X304" s="154">
        <f>W304*H304</f>
        <v>0</v>
      </c>
      <c r="AR304" s="155" t="s">
        <v>254</v>
      </c>
      <c r="AT304" s="155" t="s">
        <v>460</v>
      </c>
      <c r="AU304" s="155" t="s">
        <v>93</v>
      </c>
      <c r="AY304" s="15" t="s">
        <v>219</v>
      </c>
      <c r="BE304" s="156">
        <f>IF(O304="základní",K304,0)</f>
        <v>0</v>
      </c>
      <c r="BF304" s="156">
        <f>IF(O304="snížená",K304,0)</f>
        <v>0</v>
      </c>
      <c r="BG304" s="156">
        <f>IF(O304="zákl. přenesená",K304,0)</f>
        <v>0</v>
      </c>
      <c r="BH304" s="156">
        <f>IF(O304="sníž. přenesená",K304,0)</f>
        <v>0</v>
      </c>
      <c r="BI304" s="156">
        <f>IF(O304="nulová",K304,0)</f>
        <v>0</v>
      </c>
      <c r="BJ304" s="15" t="s">
        <v>87</v>
      </c>
      <c r="BK304" s="156">
        <f>ROUND(P304*H304,2)</f>
        <v>0</v>
      </c>
      <c r="BL304" s="15" t="s">
        <v>158</v>
      </c>
      <c r="BM304" s="155" t="s">
        <v>1377</v>
      </c>
    </row>
    <row r="305" spans="2:65" s="1" customFormat="1" ht="11.25">
      <c r="B305" s="30"/>
      <c r="D305" s="157" t="s">
        <v>226</v>
      </c>
      <c r="F305" s="158" t="s">
        <v>796</v>
      </c>
      <c r="I305" s="159"/>
      <c r="J305" s="159"/>
      <c r="M305" s="30"/>
      <c r="N305" s="160"/>
      <c r="X305" s="54"/>
      <c r="AT305" s="15" t="s">
        <v>226</v>
      </c>
      <c r="AU305" s="15" t="s">
        <v>93</v>
      </c>
    </row>
    <row r="306" spans="2:65" s="12" customFormat="1" ht="11.25">
      <c r="B306" s="161"/>
      <c r="D306" s="157" t="s">
        <v>303</v>
      </c>
      <c r="E306" s="162" t="s">
        <v>1</v>
      </c>
      <c r="F306" s="163" t="s">
        <v>150</v>
      </c>
      <c r="H306" s="164">
        <v>3</v>
      </c>
      <c r="I306" s="165"/>
      <c r="J306" s="165"/>
      <c r="M306" s="161"/>
      <c r="N306" s="166"/>
      <c r="X306" s="167"/>
      <c r="AT306" s="162" t="s">
        <v>303</v>
      </c>
      <c r="AU306" s="162" t="s">
        <v>93</v>
      </c>
      <c r="AV306" s="12" t="s">
        <v>93</v>
      </c>
      <c r="AW306" s="12" t="s">
        <v>5</v>
      </c>
      <c r="AX306" s="12" t="s">
        <v>87</v>
      </c>
      <c r="AY306" s="162" t="s">
        <v>219</v>
      </c>
    </row>
    <row r="307" spans="2:65" s="1" customFormat="1" ht="24.2" customHeight="1">
      <c r="B307" s="30"/>
      <c r="C307" s="142" t="s">
        <v>607</v>
      </c>
      <c r="D307" s="142" t="s">
        <v>220</v>
      </c>
      <c r="E307" s="143" t="s">
        <v>804</v>
      </c>
      <c r="F307" s="144" t="s">
        <v>805</v>
      </c>
      <c r="G307" s="145" t="s">
        <v>467</v>
      </c>
      <c r="H307" s="146">
        <v>2</v>
      </c>
      <c r="I307" s="147"/>
      <c r="J307" s="147"/>
      <c r="K307" s="148">
        <f>ROUND(P307*H307,2)</f>
        <v>0</v>
      </c>
      <c r="L307" s="149"/>
      <c r="M307" s="30"/>
      <c r="N307" s="150" t="s">
        <v>1</v>
      </c>
      <c r="O307" s="151" t="s">
        <v>43</v>
      </c>
      <c r="P307" s="152">
        <f>I307+J307</f>
        <v>0</v>
      </c>
      <c r="Q307" s="152">
        <f>ROUND(I307*H307,2)</f>
        <v>0</v>
      </c>
      <c r="R307" s="152">
        <f>ROUND(J307*H307,2)</f>
        <v>0</v>
      </c>
      <c r="T307" s="153">
        <f>S307*H307</f>
        <v>0</v>
      </c>
      <c r="U307" s="153">
        <v>1.0189999999999999E-2</v>
      </c>
      <c r="V307" s="153">
        <f>U307*H307</f>
        <v>2.0379999999999999E-2</v>
      </c>
      <c r="W307" s="153">
        <v>0</v>
      </c>
      <c r="X307" s="154">
        <f>W307*H307</f>
        <v>0</v>
      </c>
      <c r="AR307" s="155" t="s">
        <v>158</v>
      </c>
      <c r="AT307" s="155" t="s">
        <v>220</v>
      </c>
      <c r="AU307" s="155" t="s">
        <v>93</v>
      </c>
      <c r="AY307" s="15" t="s">
        <v>219</v>
      </c>
      <c r="BE307" s="156">
        <f>IF(O307="základní",K307,0)</f>
        <v>0</v>
      </c>
      <c r="BF307" s="156">
        <f>IF(O307="snížená",K307,0)</f>
        <v>0</v>
      </c>
      <c r="BG307" s="156">
        <f>IF(O307="zákl. přenesená",K307,0)</f>
        <v>0</v>
      </c>
      <c r="BH307" s="156">
        <f>IF(O307="sníž. přenesená",K307,0)</f>
        <v>0</v>
      </c>
      <c r="BI307" s="156">
        <f>IF(O307="nulová",K307,0)</f>
        <v>0</v>
      </c>
      <c r="BJ307" s="15" t="s">
        <v>87</v>
      </c>
      <c r="BK307" s="156">
        <f>ROUND(P307*H307,2)</f>
        <v>0</v>
      </c>
      <c r="BL307" s="15" t="s">
        <v>158</v>
      </c>
      <c r="BM307" s="155" t="s">
        <v>1378</v>
      </c>
    </row>
    <row r="308" spans="2:65" s="1" customFormat="1" ht="11.25">
      <c r="B308" s="30"/>
      <c r="D308" s="157" t="s">
        <v>226</v>
      </c>
      <c r="F308" s="158" t="s">
        <v>805</v>
      </c>
      <c r="I308" s="159"/>
      <c r="J308" s="159"/>
      <c r="M308" s="30"/>
      <c r="N308" s="160"/>
      <c r="X308" s="54"/>
      <c r="AT308" s="15" t="s">
        <v>226</v>
      </c>
      <c r="AU308" s="15" t="s">
        <v>93</v>
      </c>
    </row>
    <row r="309" spans="2:65" s="12" customFormat="1" ht="11.25">
      <c r="B309" s="161"/>
      <c r="D309" s="157" t="s">
        <v>303</v>
      </c>
      <c r="E309" s="162" t="s">
        <v>1</v>
      </c>
      <c r="F309" s="163" t="s">
        <v>93</v>
      </c>
      <c r="H309" s="164">
        <v>2</v>
      </c>
      <c r="I309" s="165"/>
      <c r="J309" s="165"/>
      <c r="M309" s="161"/>
      <c r="N309" s="166"/>
      <c r="X309" s="167"/>
      <c r="AT309" s="162" t="s">
        <v>303</v>
      </c>
      <c r="AU309" s="162" t="s">
        <v>93</v>
      </c>
      <c r="AV309" s="12" t="s">
        <v>93</v>
      </c>
      <c r="AW309" s="12" t="s">
        <v>5</v>
      </c>
      <c r="AX309" s="12" t="s">
        <v>87</v>
      </c>
      <c r="AY309" s="162" t="s">
        <v>219</v>
      </c>
    </row>
    <row r="310" spans="2:65" s="1" customFormat="1" ht="16.5" customHeight="1">
      <c r="B310" s="30"/>
      <c r="C310" s="178" t="s">
        <v>614</v>
      </c>
      <c r="D310" s="178" t="s">
        <v>460</v>
      </c>
      <c r="E310" s="179" t="s">
        <v>808</v>
      </c>
      <c r="F310" s="180" t="s">
        <v>809</v>
      </c>
      <c r="G310" s="181" t="s">
        <v>467</v>
      </c>
      <c r="H310" s="182">
        <v>1</v>
      </c>
      <c r="I310" s="183"/>
      <c r="J310" s="184"/>
      <c r="K310" s="185">
        <f>ROUND(P310*H310,2)</f>
        <v>0</v>
      </c>
      <c r="L310" s="184"/>
      <c r="M310" s="186"/>
      <c r="N310" s="187" t="s">
        <v>1</v>
      </c>
      <c r="O310" s="151" t="s">
        <v>43</v>
      </c>
      <c r="P310" s="152">
        <f>I310+J310</f>
        <v>0</v>
      </c>
      <c r="Q310" s="152">
        <f>ROUND(I310*H310,2)</f>
        <v>0</v>
      </c>
      <c r="R310" s="152">
        <f>ROUND(J310*H310,2)</f>
        <v>0</v>
      </c>
      <c r="T310" s="153">
        <f>S310*H310</f>
        <v>0</v>
      </c>
      <c r="U310" s="153">
        <v>0.52600000000000002</v>
      </c>
      <c r="V310" s="153">
        <f>U310*H310</f>
        <v>0.52600000000000002</v>
      </c>
      <c r="W310" s="153">
        <v>0</v>
      </c>
      <c r="X310" s="154">
        <f>W310*H310</f>
        <v>0</v>
      </c>
      <c r="AR310" s="155" t="s">
        <v>254</v>
      </c>
      <c r="AT310" s="155" t="s">
        <v>460</v>
      </c>
      <c r="AU310" s="155" t="s">
        <v>93</v>
      </c>
      <c r="AY310" s="15" t="s">
        <v>219</v>
      </c>
      <c r="BE310" s="156">
        <f>IF(O310="základní",K310,0)</f>
        <v>0</v>
      </c>
      <c r="BF310" s="156">
        <f>IF(O310="snížená",K310,0)</f>
        <v>0</v>
      </c>
      <c r="BG310" s="156">
        <f>IF(O310="zákl. přenesená",K310,0)</f>
        <v>0</v>
      </c>
      <c r="BH310" s="156">
        <f>IF(O310="sníž. přenesená",K310,0)</f>
        <v>0</v>
      </c>
      <c r="BI310" s="156">
        <f>IF(O310="nulová",K310,0)</f>
        <v>0</v>
      </c>
      <c r="BJ310" s="15" t="s">
        <v>87</v>
      </c>
      <c r="BK310" s="156">
        <f>ROUND(P310*H310,2)</f>
        <v>0</v>
      </c>
      <c r="BL310" s="15" t="s">
        <v>158</v>
      </c>
      <c r="BM310" s="155" t="s">
        <v>1379</v>
      </c>
    </row>
    <row r="311" spans="2:65" s="1" customFormat="1" ht="11.25">
      <c r="B311" s="30"/>
      <c r="D311" s="157" t="s">
        <v>226</v>
      </c>
      <c r="F311" s="158" t="s">
        <v>809</v>
      </c>
      <c r="I311" s="159"/>
      <c r="J311" s="159"/>
      <c r="M311" s="30"/>
      <c r="N311" s="160"/>
      <c r="X311" s="54"/>
      <c r="AT311" s="15" t="s">
        <v>226</v>
      </c>
      <c r="AU311" s="15" t="s">
        <v>93</v>
      </c>
    </row>
    <row r="312" spans="2:65" s="12" customFormat="1" ht="11.25">
      <c r="B312" s="161"/>
      <c r="D312" s="157" t="s">
        <v>303</v>
      </c>
      <c r="E312" s="162" t="s">
        <v>1</v>
      </c>
      <c r="F312" s="163" t="s">
        <v>87</v>
      </c>
      <c r="H312" s="164">
        <v>1</v>
      </c>
      <c r="I312" s="165"/>
      <c r="J312" s="165"/>
      <c r="M312" s="161"/>
      <c r="N312" s="166"/>
      <c r="X312" s="167"/>
      <c r="AT312" s="162" t="s">
        <v>303</v>
      </c>
      <c r="AU312" s="162" t="s">
        <v>93</v>
      </c>
      <c r="AV312" s="12" t="s">
        <v>93</v>
      </c>
      <c r="AW312" s="12" t="s">
        <v>5</v>
      </c>
      <c r="AX312" s="12" t="s">
        <v>87</v>
      </c>
      <c r="AY312" s="162" t="s">
        <v>219</v>
      </c>
    </row>
    <row r="313" spans="2:65" s="1" customFormat="1" ht="16.5" customHeight="1">
      <c r="B313" s="30"/>
      <c r="C313" s="178" t="s">
        <v>619</v>
      </c>
      <c r="D313" s="178" t="s">
        <v>460</v>
      </c>
      <c r="E313" s="179" t="s">
        <v>815</v>
      </c>
      <c r="F313" s="180" t="s">
        <v>816</v>
      </c>
      <c r="G313" s="181" t="s">
        <v>467</v>
      </c>
      <c r="H313" s="182">
        <v>1</v>
      </c>
      <c r="I313" s="183"/>
      <c r="J313" s="184"/>
      <c r="K313" s="185">
        <f>ROUND(P313*H313,2)</f>
        <v>0</v>
      </c>
      <c r="L313" s="184"/>
      <c r="M313" s="186"/>
      <c r="N313" s="187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0.26200000000000001</v>
      </c>
      <c r="V313" s="153">
        <f>U313*H313</f>
        <v>0.26200000000000001</v>
      </c>
      <c r="W313" s="153">
        <v>0</v>
      </c>
      <c r="X313" s="154">
        <f>W313*H313</f>
        <v>0</v>
      </c>
      <c r="AR313" s="155" t="s">
        <v>254</v>
      </c>
      <c r="AT313" s="155" t="s">
        <v>460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1380</v>
      </c>
    </row>
    <row r="314" spans="2:65" s="1" customFormat="1" ht="11.25">
      <c r="B314" s="30"/>
      <c r="D314" s="157" t="s">
        <v>226</v>
      </c>
      <c r="F314" s="158" t="s">
        <v>816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87</v>
      </c>
      <c r="H315" s="164">
        <v>1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" customFormat="1" ht="24.2" customHeight="1">
      <c r="B316" s="30"/>
      <c r="C316" s="142" t="s">
        <v>625</v>
      </c>
      <c r="D316" s="142" t="s">
        <v>220</v>
      </c>
      <c r="E316" s="143" t="s">
        <v>831</v>
      </c>
      <c r="F316" s="144" t="s">
        <v>832</v>
      </c>
      <c r="G316" s="145" t="s">
        <v>467</v>
      </c>
      <c r="H316" s="146">
        <v>1</v>
      </c>
      <c r="I316" s="147"/>
      <c r="J316" s="147"/>
      <c r="K316" s="148">
        <f>ROUND(P316*H316,2)</f>
        <v>0</v>
      </c>
      <c r="L316" s="149"/>
      <c r="M316" s="30"/>
      <c r="N316" s="150" t="s">
        <v>1</v>
      </c>
      <c r="O316" s="151" t="s">
        <v>43</v>
      </c>
      <c r="P316" s="152">
        <f>I316+J316</f>
        <v>0</v>
      </c>
      <c r="Q316" s="152">
        <f>ROUND(I316*H316,2)</f>
        <v>0</v>
      </c>
      <c r="R316" s="152">
        <f>ROUND(J316*H316,2)</f>
        <v>0</v>
      </c>
      <c r="T316" s="153">
        <f>S316*H316</f>
        <v>0</v>
      </c>
      <c r="U316" s="153">
        <v>1.248E-2</v>
      </c>
      <c r="V316" s="153">
        <f>U316*H316</f>
        <v>1.248E-2</v>
      </c>
      <c r="W316" s="153">
        <v>0</v>
      </c>
      <c r="X316" s="154">
        <f>W316*H316</f>
        <v>0</v>
      </c>
      <c r="AR316" s="155" t="s">
        <v>158</v>
      </c>
      <c r="AT316" s="155" t="s">
        <v>220</v>
      </c>
      <c r="AU316" s="155" t="s">
        <v>93</v>
      </c>
      <c r="AY316" s="15" t="s">
        <v>219</v>
      </c>
      <c r="BE316" s="156">
        <f>IF(O316="základní",K316,0)</f>
        <v>0</v>
      </c>
      <c r="BF316" s="156">
        <f>IF(O316="snížená",K316,0)</f>
        <v>0</v>
      </c>
      <c r="BG316" s="156">
        <f>IF(O316="zákl. přenesená",K316,0)</f>
        <v>0</v>
      </c>
      <c r="BH316" s="156">
        <f>IF(O316="sníž. přenesená",K316,0)</f>
        <v>0</v>
      </c>
      <c r="BI316" s="156">
        <f>IF(O316="nulová",K316,0)</f>
        <v>0</v>
      </c>
      <c r="BJ316" s="15" t="s">
        <v>87</v>
      </c>
      <c r="BK316" s="156">
        <f>ROUND(P316*H316,2)</f>
        <v>0</v>
      </c>
      <c r="BL316" s="15" t="s">
        <v>158</v>
      </c>
      <c r="BM316" s="155" t="s">
        <v>1381</v>
      </c>
    </row>
    <row r="317" spans="2:65" s="1" customFormat="1" ht="11.25">
      <c r="B317" s="30"/>
      <c r="D317" s="157" t="s">
        <v>226</v>
      </c>
      <c r="F317" s="158" t="s">
        <v>832</v>
      </c>
      <c r="I317" s="159"/>
      <c r="J317" s="159"/>
      <c r="M317" s="30"/>
      <c r="N317" s="160"/>
      <c r="X317" s="54"/>
      <c r="AT317" s="15" t="s">
        <v>226</v>
      </c>
      <c r="AU317" s="15" t="s">
        <v>93</v>
      </c>
    </row>
    <row r="318" spans="2:65" s="12" customFormat="1" ht="11.25">
      <c r="B318" s="161"/>
      <c r="D318" s="157" t="s">
        <v>303</v>
      </c>
      <c r="E318" s="162" t="s">
        <v>1</v>
      </c>
      <c r="F318" s="163" t="s">
        <v>87</v>
      </c>
      <c r="H318" s="164">
        <v>1</v>
      </c>
      <c r="I318" s="165"/>
      <c r="J318" s="165"/>
      <c r="M318" s="161"/>
      <c r="N318" s="166"/>
      <c r="X318" s="167"/>
      <c r="AT318" s="162" t="s">
        <v>303</v>
      </c>
      <c r="AU318" s="162" t="s">
        <v>93</v>
      </c>
      <c r="AV318" s="12" t="s">
        <v>93</v>
      </c>
      <c r="AW318" s="12" t="s">
        <v>5</v>
      </c>
      <c r="AX318" s="12" t="s">
        <v>87</v>
      </c>
      <c r="AY318" s="162" t="s">
        <v>219</v>
      </c>
    </row>
    <row r="319" spans="2:65" s="1" customFormat="1" ht="24.2" customHeight="1">
      <c r="B319" s="30"/>
      <c r="C319" s="178" t="s">
        <v>632</v>
      </c>
      <c r="D319" s="178" t="s">
        <v>460</v>
      </c>
      <c r="E319" s="179" t="s">
        <v>835</v>
      </c>
      <c r="F319" s="180" t="s">
        <v>836</v>
      </c>
      <c r="G319" s="181" t="s">
        <v>467</v>
      </c>
      <c r="H319" s="182">
        <v>1</v>
      </c>
      <c r="I319" s="183"/>
      <c r="J319" s="184"/>
      <c r="K319" s="185">
        <f>ROUND(P319*H319,2)</f>
        <v>0</v>
      </c>
      <c r="L319" s="184"/>
      <c r="M319" s="186"/>
      <c r="N319" s="187" t="s">
        <v>1</v>
      </c>
      <c r="O319" s="151" t="s">
        <v>43</v>
      </c>
      <c r="P319" s="152">
        <f>I319+J319</f>
        <v>0</v>
      </c>
      <c r="Q319" s="152">
        <f>ROUND(I319*H319,2)</f>
        <v>0</v>
      </c>
      <c r="R319" s="152">
        <f>ROUND(J319*H319,2)</f>
        <v>0</v>
      </c>
      <c r="T319" s="153">
        <f>S319*H319</f>
        <v>0</v>
      </c>
      <c r="U319" s="153">
        <v>0.56999999999999995</v>
      </c>
      <c r="V319" s="153">
        <f>U319*H319</f>
        <v>0.56999999999999995</v>
      </c>
      <c r="W319" s="153">
        <v>0</v>
      </c>
      <c r="X319" s="154">
        <f>W319*H319</f>
        <v>0</v>
      </c>
      <c r="AR319" s="155" t="s">
        <v>254</v>
      </c>
      <c r="AT319" s="155" t="s">
        <v>460</v>
      </c>
      <c r="AU319" s="155" t="s">
        <v>93</v>
      </c>
      <c r="AY319" s="15" t="s">
        <v>219</v>
      </c>
      <c r="BE319" s="156">
        <f>IF(O319="základní",K319,0)</f>
        <v>0</v>
      </c>
      <c r="BF319" s="156">
        <f>IF(O319="snížená",K319,0)</f>
        <v>0</v>
      </c>
      <c r="BG319" s="156">
        <f>IF(O319="zákl. přenesená",K319,0)</f>
        <v>0</v>
      </c>
      <c r="BH319" s="156">
        <f>IF(O319="sníž. přenesená",K319,0)</f>
        <v>0</v>
      </c>
      <c r="BI319" s="156">
        <f>IF(O319="nulová",K319,0)</f>
        <v>0</v>
      </c>
      <c r="BJ319" s="15" t="s">
        <v>87</v>
      </c>
      <c r="BK319" s="156">
        <f>ROUND(P319*H319,2)</f>
        <v>0</v>
      </c>
      <c r="BL319" s="15" t="s">
        <v>158</v>
      </c>
      <c r="BM319" s="155" t="s">
        <v>1382</v>
      </c>
    </row>
    <row r="320" spans="2:65" s="1" customFormat="1" ht="19.5">
      <c r="B320" s="30"/>
      <c r="D320" s="157" t="s">
        <v>226</v>
      </c>
      <c r="F320" s="158" t="s">
        <v>836</v>
      </c>
      <c r="I320" s="159"/>
      <c r="J320" s="159"/>
      <c r="M320" s="30"/>
      <c r="N320" s="160"/>
      <c r="X320" s="54"/>
      <c r="AT320" s="15" t="s">
        <v>226</v>
      </c>
      <c r="AU320" s="15" t="s">
        <v>93</v>
      </c>
    </row>
    <row r="321" spans="2:65" s="12" customFormat="1" ht="11.25">
      <c r="B321" s="161"/>
      <c r="D321" s="157" t="s">
        <v>303</v>
      </c>
      <c r="E321" s="162" t="s">
        <v>1</v>
      </c>
      <c r="F321" s="163" t="s">
        <v>87</v>
      </c>
      <c r="H321" s="164">
        <v>1</v>
      </c>
      <c r="I321" s="165"/>
      <c r="J321" s="165"/>
      <c r="M321" s="161"/>
      <c r="N321" s="166"/>
      <c r="X321" s="167"/>
      <c r="AT321" s="162" t="s">
        <v>303</v>
      </c>
      <c r="AU321" s="162" t="s">
        <v>93</v>
      </c>
      <c r="AV321" s="12" t="s">
        <v>93</v>
      </c>
      <c r="AW321" s="12" t="s">
        <v>5</v>
      </c>
      <c r="AX321" s="12" t="s">
        <v>87</v>
      </c>
      <c r="AY321" s="162" t="s">
        <v>219</v>
      </c>
    </row>
    <row r="322" spans="2:65" s="1" customFormat="1" ht="24.2" customHeight="1">
      <c r="B322" s="30"/>
      <c r="C322" s="142" t="s">
        <v>443</v>
      </c>
      <c r="D322" s="142" t="s">
        <v>220</v>
      </c>
      <c r="E322" s="143" t="s">
        <v>839</v>
      </c>
      <c r="F322" s="144" t="s">
        <v>840</v>
      </c>
      <c r="G322" s="145" t="s">
        <v>467</v>
      </c>
      <c r="H322" s="146">
        <v>1</v>
      </c>
      <c r="I322" s="147"/>
      <c r="J322" s="147"/>
      <c r="K322" s="148">
        <f>ROUND(P322*H322,2)</f>
        <v>0</v>
      </c>
      <c r="L322" s="149"/>
      <c r="M322" s="30"/>
      <c r="N322" s="150" t="s">
        <v>1</v>
      </c>
      <c r="O322" s="151" t="s">
        <v>43</v>
      </c>
      <c r="P322" s="152">
        <f>I322+J322</f>
        <v>0</v>
      </c>
      <c r="Q322" s="152">
        <f>ROUND(I322*H322,2)</f>
        <v>0</v>
      </c>
      <c r="R322" s="152">
        <f>ROUND(J322*H322,2)</f>
        <v>0</v>
      </c>
      <c r="T322" s="153">
        <f>S322*H322</f>
        <v>0</v>
      </c>
      <c r="U322" s="153">
        <v>2.8539999999999999E-2</v>
      </c>
      <c r="V322" s="153">
        <f>U322*H322</f>
        <v>2.8539999999999999E-2</v>
      </c>
      <c r="W322" s="153">
        <v>0</v>
      </c>
      <c r="X322" s="154">
        <f>W322*H322</f>
        <v>0</v>
      </c>
      <c r="AR322" s="155" t="s">
        <v>158</v>
      </c>
      <c r="AT322" s="155" t="s">
        <v>220</v>
      </c>
      <c r="AU322" s="155" t="s">
        <v>93</v>
      </c>
      <c r="AY322" s="15" t="s">
        <v>219</v>
      </c>
      <c r="BE322" s="156">
        <f>IF(O322="základní",K322,0)</f>
        <v>0</v>
      </c>
      <c r="BF322" s="156">
        <f>IF(O322="snížená",K322,0)</f>
        <v>0</v>
      </c>
      <c r="BG322" s="156">
        <f>IF(O322="zákl. přenesená",K322,0)</f>
        <v>0</v>
      </c>
      <c r="BH322" s="156">
        <f>IF(O322="sníž. přenesená",K322,0)</f>
        <v>0</v>
      </c>
      <c r="BI322" s="156">
        <f>IF(O322="nulová",K322,0)</f>
        <v>0</v>
      </c>
      <c r="BJ322" s="15" t="s">
        <v>87</v>
      </c>
      <c r="BK322" s="156">
        <f>ROUND(P322*H322,2)</f>
        <v>0</v>
      </c>
      <c r="BL322" s="15" t="s">
        <v>158</v>
      </c>
      <c r="BM322" s="155" t="s">
        <v>1383</v>
      </c>
    </row>
    <row r="323" spans="2:65" s="1" customFormat="1" ht="19.5">
      <c r="B323" s="30"/>
      <c r="D323" s="157" t="s">
        <v>226</v>
      </c>
      <c r="F323" s="158" t="s">
        <v>840</v>
      </c>
      <c r="I323" s="159"/>
      <c r="J323" s="159"/>
      <c r="M323" s="30"/>
      <c r="N323" s="160"/>
      <c r="X323" s="54"/>
      <c r="AT323" s="15" t="s">
        <v>226</v>
      </c>
      <c r="AU323" s="15" t="s">
        <v>93</v>
      </c>
    </row>
    <row r="324" spans="2:65" s="12" customFormat="1" ht="11.25">
      <c r="B324" s="161"/>
      <c r="D324" s="157" t="s">
        <v>303</v>
      </c>
      <c r="E324" s="162" t="s">
        <v>1</v>
      </c>
      <c r="F324" s="163" t="s">
        <v>87</v>
      </c>
      <c r="H324" s="164">
        <v>1</v>
      </c>
      <c r="I324" s="165"/>
      <c r="J324" s="165"/>
      <c r="M324" s="161"/>
      <c r="N324" s="166"/>
      <c r="X324" s="167"/>
      <c r="AT324" s="162" t="s">
        <v>303</v>
      </c>
      <c r="AU324" s="162" t="s">
        <v>93</v>
      </c>
      <c r="AV324" s="12" t="s">
        <v>93</v>
      </c>
      <c r="AW324" s="12" t="s">
        <v>5</v>
      </c>
      <c r="AX324" s="12" t="s">
        <v>87</v>
      </c>
      <c r="AY324" s="162" t="s">
        <v>219</v>
      </c>
    </row>
    <row r="325" spans="2:65" s="1" customFormat="1" ht="24.2" customHeight="1">
      <c r="B325" s="30"/>
      <c r="C325" s="178" t="s">
        <v>643</v>
      </c>
      <c r="D325" s="178" t="s">
        <v>460</v>
      </c>
      <c r="E325" s="179" t="s">
        <v>858</v>
      </c>
      <c r="F325" s="180" t="s">
        <v>859</v>
      </c>
      <c r="G325" s="181" t="s">
        <v>467</v>
      </c>
      <c r="H325" s="182">
        <v>1</v>
      </c>
      <c r="I325" s="183"/>
      <c r="J325" s="184"/>
      <c r="K325" s="185">
        <f>ROUND(P325*H325,2)</f>
        <v>0</v>
      </c>
      <c r="L325" s="184"/>
      <c r="M325" s="186"/>
      <c r="N325" s="187" t="s">
        <v>1</v>
      </c>
      <c r="O325" s="151" t="s">
        <v>43</v>
      </c>
      <c r="P325" s="152">
        <f>I325+J325</f>
        <v>0</v>
      </c>
      <c r="Q325" s="152">
        <f>ROUND(I325*H325,2)</f>
        <v>0</v>
      </c>
      <c r="R325" s="152">
        <f>ROUND(J325*H325,2)</f>
        <v>0</v>
      </c>
      <c r="T325" s="153">
        <f>S325*H325</f>
        <v>0</v>
      </c>
      <c r="U325" s="153">
        <v>5.4600000000000003E-2</v>
      </c>
      <c r="V325" s="153">
        <f>U325*H325</f>
        <v>5.4600000000000003E-2</v>
      </c>
      <c r="W325" s="153">
        <v>0</v>
      </c>
      <c r="X325" s="154">
        <f>W325*H325</f>
        <v>0</v>
      </c>
      <c r="AR325" s="155" t="s">
        <v>254</v>
      </c>
      <c r="AT325" s="155" t="s">
        <v>460</v>
      </c>
      <c r="AU325" s="155" t="s">
        <v>93</v>
      </c>
      <c r="AY325" s="15" t="s">
        <v>219</v>
      </c>
      <c r="BE325" s="156">
        <f>IF(O325="základní",K325,0)</f>
        <v>0</v>
      </c>
      <c r="BF325" s="156">
        <f>IF(O325="snížená",K325,0)</f>
        <v>0</v>
      </c>
      <c r="BG325" s="156">
        <f>IF(O325="zákl. přenesená",K325,0)</f>
        <v>0</v>
      </c>
      <c r="BH325" s="156">
        <f>IF(O325="sníž. přenesená",K325,0)</f>
        <v>0</v>
      </c>
      <c r="BI325" s="156">
        <f>IF(O325="nulová",K325,0)</f>
        <v>0</v>
      </c>
      <c r="BJ325" s="15" t="s">
        <v>87</v>
      </c>
      <c r="BK325" s="156">
        <f>ROUND(P325*H325,2)</f>
        <v>0</v>
      </c>
      <c r="BL325" s="15" t="s">
        <v>158</v>
      </c>
      <c r="BM325" s="155" t="s">
        <v>1384</v>
      </c>
    </row>
    <row r="326" spans="2:65" s="1" customFormat="1" ht="19.5">
      <c r="B326" s="30"/>
      <c r="D326" s="157" t="s">
        <v>226</v>
      </c>
      <c r="F326" s="158" t="s">
        <v>859</v>
      </c>
      <c r="I326" s="159"/>
      <c r="J326" s="159"/>
      <c r="M326" s="30"/>
      <c r="N326" s="160"/>
      <c r="X326" s="54"/>
      <c r="AT326" s="15" t="s">
        <v>226</v>
      </c>
      <c r="AU326" s="15" t="s">
        <v>93</v>
      </c>
    </row>
    <row r="327" spans="2:65" s="12" customFormat="1" ht="11.25">
      <c r="B327" s="161"/>
      <c r="D327" s="157" t="s">
        <v>303</v>
      </c>
      <c r="E327" s="162" t="s">
        <v>1</v>
      </c>
      <c r="F327" s="163" t="s">
        <v>87</v>
      </c>
      <c r="H327" s="164">
        <v>1</v>
      </c>
      <c r="I327" s="165"/>
      <c r="J327" s="165"/>
      <c r="M327" s="161"/>
      <c r="N327" s="166"/>
      <c r="X327" s="167"/>
      <c r="AT327" s="162" t="s">
        <v>303</v>
      </c>
      <c r="AU327" s="162" t="s">
        <v>93</v>
      </c>
      <c r="AV327" s="12" t="s">
        <v>93</v>
      </c>
      <c r="AW327" s="12" t="s">
        <v>5</v>
      </c>
      <c r="AX327" s="12" t="s">
        <v>87</v>
      </c>
      <c r="AY327" s="162" t="s">
        <v>219</v>
      </c>
    </row>
    <row r="328" spans="2:65" s="1" customFormat="1" ht="24.2" customHeight="1">
      <c r="B328" s="30"/>
      <c r="C328" s="142" t="s">
        <v>649</v>
      </c>
      <c r="D328" s="142" t="s">
        <v>220</v>
      </c>
      <c r="E328" s="143" t="s">
        <v>852</v>
      </c>
      <c r="F328" s="144" t="s">
        <v>853</v>
      </c>
      <c r="G328" s="145" t="s">
        <v>467</v>
      </c>
      <c r="H328" s="146">
        <v>1</v>
      </c>
      <c r="I328" s="147"/>
      <c r="J328" s="147"/>
      <c r="K328" s="148">
        <f>ROUND(P328*H328,2)</f>
        <v>0</v>
      </c>
      <c r="L328" s="149"/>
      <c r="M328" s="30"/>
      <c r="N328" s="150" t="s">
        <v>1</v>
      </c>
      <c r="O328" s="151" t="s">
        <v>43</v>
      </c>
      <c r="P328" s="152">
        <f>I328+J328</f>
        <v>0</v>
      </c>
      <c r="Q328" s="152">
        <f>ROUND(I328*H328,2)</f>
        <v>0</v>
      </c>
      <c r="R328" s="152">
        <f>ROUND(J328*H328,2)</f>
        <v>0</v>
      </c>
      <c r="T328" s="153">
        <f>S328*H328</f>
        <v>0</v>
      </c>
      <c r="U328" s="153">
        <v>0.09</v>
      </c>
      <c r="V328" s="153">
        <f>U328*H328</f>
        <v>0.09</v>
      </c>
      <c r="W328" s="153">
        <v>0</v>
      </c>
      <c r="X328" s="154">
        <f>W328*H328</f>
        <v>0</v>
      </c>
      <c r="AR328" s="155" t="s">
        <v>158</v>
      </c>
      <c r="AT328" s="155" t="s">
        <v>220</v>
      </c>
      <c r="AU328" s="155" t="s">
        <v>93</v>
      </c>
      <c r="AY328" s="15" t="s">
        <v>219</v>
      </c>
      <c r="BE328" s="156">
        <f>IF(O328="základní",K328,0)</f>
        <v>0</v>
      </c>
      <c r="BF328" s="156">
        <f>IF(O328="snížená",K328,0)</f>
        <v>0</v>
      </c>
      <c r="BG328" s="156">
        <f>IF(O328="zákl. přenesená",K328,0)</f>
        <v>0</v>
      </c>
      <c r="BH328" s="156">
        <f>IF(O328="sníž. přenesená",K328,0)</f>
        <v>0</v>
      </c>
      <c r="BI328" s="156">
        <f>IF(O328="nulová",K328,0)</f>
        <v>0</v>
      </c>
      <c r="BJ328" s="15" t="s">
        <v>87</v>
      </c>
      <c r="BK328" s="156">
        <f>ROUND(P328*H328,2)</f>
        <v>0</v>
      </c>
      <c r="BL328" s="15" t="s">
        <v>158</v>
      </c>
      <c r="BM328" s="155" t="s">
        <v>1385</v>
      </c>
    </row>
    <row r="329" spans="2:65" s="1" customFormat="1" ht="19.5">
      <c r="B329" s="30"/>
      <c r="D329" s="157" t="s">
        <v>226</v>
      </c>
      <c r="F329" s="158" t="s">
        <v>855</v>
      </c>
      <c r="I329" s="159"/>
      <c r="J329" s="159"/>
      <c r="M329" s="30"/>
      <c r="N329" s="160"/>
      <c r="X329" s="54"/>
      <c r="AT329" s="15" t="s">
        <v>226</v>
      </c>
      <c r="AU329" s="15" t="s">
        <v>93</v>
      </c>
    </row>
    <row r="330" spans="2:65" s="12" customFormat="1" ht="11.25">
      <c r="B330" s="161"/>
      <c r="D330" s="157" t="s">
        <v>303</v>
      </c>
      <c r="E330" s="162" t="s">
        <v>1</v>
      </c>
      <c r="F330" s="163" t="s">
        <v>87</v>
      </c>
      <c r="H330" s="164">
        <v>1</v>
      </c>
      <c r="I330" s="165"/>
      <c r="J330" s="165"/>
      <c r="M330" s="161"/>
      <c r="N330" s="166"/>
      <c r="X330" s="167"/>
      <c r="AT330" s="162" t="s">
        <v>303</v>
      </c>
      <c r="AU330" s="162" t="s">
        <v>93</v>
      </c>
      <c r="AV330" s="12" t="s">
        <v>93</v>
      </c>
      <c r="AW330" s="12" t="s">
        <v>5</v>
      </c>
      <c r="AX330" s="12" t="s">
        <v>87</v>
      </c>
      <c r="AY330" s="162" t="s">
        <v>219</v>
      </c>
    </row>
    <row r="331" spans="2:65" s="1" customFormat="1" ht="21.75" customHeight="1">
      <c r="B331" s="30"/>
      <c r="C331" s="142" t="s">
        <v>654</v>
      </c>
      <c r="D331" s="142" t="s">
        <v>220</v>
      </c>
      <c r="E331" s="143" t="s">
        <v>872</v>
      </c>
      <c r="F331" s="144" t="s">
        <v>873</v>
      </c>
      <c r="G331" s="145" t="s">
        <v>370</v>
      </c>
      <c r="H331" s="146">
        <v>29.5</v>
      </c>
      <c r="I331" s="147"/>
      <c r="J331" s="147"/>
      <c r="K331" s="148">
        <f>ROUND(P331*H331,2)</f>
        <v>0</v>
      </c>
      <c r="L331" s="149"/>
      <c r="M331" s="30"/>
      <c r="N331" s="150" t="s">
        <v>1</v>
      </c>
      <c r="O331" s="151" t="s">
        <v>43</v>
      </c>
      <c r="P331" s="152">
        <f>I331+J331</f>
        <v>0</v>
      </c>
      <c r="Q331" s="152">
        <f>ROUND(I331*H331,2)</f>
        <v>0</v>
      </c>
      <c r="R331" s="152">
        <f>ROUND(J331*H331,2)</f>
        <v>0</v>
      </c>
      <c r="T331" s="153">
        <f>S331*H331</f>
        <v>0</v>
      </c>
      <c r="U331" s="153">
        <v>1.2999999999999999E-4</v>
      </c>
      <c r="V331" s="153">
        <f>U331*H331</f>
        <v>3.8349999999999999E-3</v>
      </c>
      <c r="W331" s="153">
        <v>0</v>
      </c>
      <c r="X331" s="154">
        <f>W331*H331</f>
        <v>0</v>
      </c>
      <c r="AR331" s="155" t="s">
        <v>158</v>
      </c>
      <c r="AT331" s="155" t="s">
        <v>220</v>
      </c>
      <c r="AU331" s="155" t="s">
        <v>93</v>
      </c>
      <c r="AY331" s="15" t="s">
        <v>219</v>
      </c>
      <c r="BE331" s="156">
        <f>IF(O331="základní",K331,0)</f>
        <v>0</v>
      </c>
      <c r="BF331" s="156">
        <f>IF(O331="snížená",K331,0)</f>
        <v>0</v>
      </c>
      <c r="BG331" s="156">
        <f>IF(O331="zákl. přenesená",K331,0)</f>
        <v>0</v>
      </c>
      <c r="BH331" s="156">
        <f>IF(O331="sníž. přenesená",K331,0)</f>
        <v>0</v>
      </c>
      <c r="BI331" s="156">
        <f>IF(O331="nulová",K331,0)</f>
        <v>0</v>
      </c>
      <c r="BJ331" s="15" t="s">
        <v>87</v>
      </c>
      <c r="BK331" s="156">
        <f>ROUND(P331*H331,2)</f>
        <v>0</v>
      </c>
      <c r="BL331" s="15" t="s">
        <v>158</v>
      </c>
      <c r="BM331" s="155" t="s">
        <v>1386</v>
      </c>
    </row>
    <row r="332" spans="2:65" s="1" customFormat="1" ht="11.25">
      <c r="B332" s="30"/>
      <c r="D332" s="157" t="s">
        <v>226</v>
      </c>
      <c r="F332" s="158" t="s">
        <v>875</v>
      </c>
      <c r="I332" s="159"/>
      <c r="J332" s="159"/>
      <c r="M332" s="30"/>
      <c r="N332" s="160"/>
      <c r="X332" s="54"/>
      <c r="AT332" s="15" t="s">
        <v>226</v>
      </c>
      <c r="AU332" s="15" t="s">
        <v>93</v>
      </c>
    </row>
    <row r="333" spans="2:65" s="12" customFormat="1" ht="11.25">
      <c r="B333" s="161"/>
      <c r="D333" s="157" t="s">
        <v>303</v>
      </c>
      <c r="E333" s="162" t="s">
        <v>1</v>
      </c>
      <c r="F333" s="163" t="s">
        <v>1355</v>
      </c>
      <c r="H333" s="164">
        <v>29.5</v>
      </c>
      <c r="I333" s="165"/>
      <c r="J333" s="165"/>
      <c r="M333" s="161"/>
      <c r="N333" s="166"/>
      <c r="X333" s="167"/>
      <c r="AT333" s="162" t="s">
        <v>303</v>
      </c>
      <c r="AU333" s="162" t="s">
        <v>93</v>
      </c>
      <c r="AV333" s="12" t="s">
        <v>93</v>
      </c>
      <c r="AW333" s="12" t="s">
        <v>5</v>
      </c>
      <c r="AX333" s="12" t="s">
        <v>87</v>
      </c>
      <c r="AY333" s="162" t="s">
        <v>219</v>
      </c>
    </row>
    <row r="334" spans="2:65" s="11" customFormat="1" ht="22.9" customHeight="1">
      <c r="B334" s="129"/>
      <c r="D334" s="130" t="s">
        <v>79</v>
      </c>
      <c r="E334" s="140" t="s">
        <v>260</v>
      </c>
      <c r="F334" s="140" t="s">
        <v>877</v>
      </c>
      <c r="I334" s="132"/>
      <c r="J334" s="132"/>
      <c r="K334" s="141">
        <f>BK334</f>
        <v>0</v>
      </c>
      <c r="M334" s="129"/>
      <c r="N334" s="134"/>
      <c r="Q334" s="135">
        <f>Q335+SUM(Q336:Q344)</f>
        <v>0</v>
      </c>
      <c r="R334" s="135">
        <f>R335+SUM(R336:R344)</f>
        <v>0</v>
      </c>
      <c r="T334" s="136">
        <f>T335+SUM(T336:T344)</f>
        <v>0</v>
      </c>
      <c r="V334" s="136">
        <f>V335+SUM(V336:V344)</f>
        <v>2.419E-2</v>
      </c>
      <c r="X334" s="137">
        <f>X335+SUM(X336:X344)</f>
        <v>1.18</v>
      </c>
      <c r="AR334" s="130" t="s">
        <v>87</v>
      </c>
      <c r="AT334" s="138" t="s">
        <v>79</v>
      </c>
      <c r="AU334" s="138" t="s">
        <v>87</v>
      </c>
      <c r="AY334" s="130" t="s">
        <v>219</v>
      </c>
      <c r="BK334" s="139">
        <f>BK335+SUM(BK336:BK344)</f>
        <v>0</v>
      </c>
    </row>
    <row r="335" spans="2:65" s="1" customFormat="1" ht="24.2" customHeight="1">
      <c r="B335" s="30"/>
      <c r="C335" s="142" t="s">
        <v>660</v>
      </c>
      <c r="D335" s="142" t="s">
        <v>220</v>
      </c>
      <c r="E335" s="143" t="s">
        <v>878</v>
      </c>
      <c r="F335" s="144" t="s">
        <v>879</v>
      </c>
      <c r="G335" s="145" t="s">
        <v>370</v>
      </c>
      <c r="H335" s="146">
        <v>59</v>
      </c>
      <c r="I335" s="147"/>
      <c r="J335" s="147"/>
      <c r="K335" s="148">
        <f>ROUND(P335*H335,2)</f>
        <v>0</v>
      </c>
      <c r="L335" s="149"/>
      <c r="M335" s="30"/>
      <c r="N335" s="150" t="s">
        <v>1</v>
      </c>
      <c r="O335" s="151" t="s">
        <v>43</v>
      </c>
      <c r="P335" s="152">
        <f>I335+J335</f>
        <v>0</v>
      </c>
      <c r="Q335" s="152">
        <f>ROUND(I335*H335,2)</f>
        <v>0</v>
      </c>
      <c r="R335" s="152">
        <f>ROUND(J335*H335,2)</f>
        <v>0</v>
      </c>
      <c r="T335" s="153">
        <f>S335*H335</f>
        <v>0</v>
      </c>
      <c r="U335" s="153">
        <v>4.0999999999999999E-4</v>
      </c>
      <c r="V335" s="153">
        <f>U335*H335</f>
        <v>2.419E-2</v>
      </c>
      <c r="W335" s="153">
        <v>0</v>
      </c>
      <c r="X335" s="154">
        <f>W335*H335</f>
        <v>0</v>
      </c>
      <c r="AR335" s="155" t="s">
        <v>158</v>
      </c>
      <c r="AT335" s="155" t="s">
        <v>220</v>
      </c>
      <c r="AU335" s="155" t="s">
        <v>93</v>
      </c>
      <c r="AY335" s="15" t="s">
        <v>219</v>
      </c>
      <c r="BE335" s="156">
        <f>IF(O335="základní",K335,0)</f>
        <v>0</v>
      </c>
      <c r="BF335" s="156">
        <f>IF(O335="snížená",K335,0)</f>
        <v>0</v>
      </c>
      <c r="BG335" s="156">
        <f>IF(O335="zákl. přenesená",K335,0)</f>
        <v>0</v>
      </c>
      <c r="BH335" s="156">
        <f>IF(O335="sníž. přenesená",K335,0)</f>
        <v>0</v>
      </c>
      <c r="BI335" s="156">
        <f>IF(O335="nulová",K335,0)</f>
        <v>0</v>
      </c>
      <c r="BJ335" s="15" t="s">
        <v>87</v>
      </c>
      <c r="BK335" s="156">
        <f>ROUND(P335*H335,2)</f>
        <v>0</v>
      </c>
      <c r="BL335" s="15" t="s">
        <v>158</v>
      </c>
      <c r="BM335" s="155" t="s">
        <v>1387</v>
      </c>
    </row>
    <row r="336" spans="2:65" s="1" customFormat="1" ht="19.5">
      <c r="B336" s="30"/>
      <c r="D336" s="157" t="s">
        <v>226</v>
      </c>
      <c r="F336" s="158" t="s">
        <v>881</v>
      </c>
      <c r="I336" s="159"/>
      <c r="J336" s="159"/>
      <c r="M336" s="30"/>
      <c r="N336" s="160"/>
      <c r="X336" s="54"/>
      <c r="AT336" s="15" t="s">
        <v>226</v>
      </c>
      <c r="AU336" s="15" t="s">
        <v>93</v>
      </c>
    </row>
    <row r="337" spans="2:65" s="12" customFormat="1" ht="11.25">
      <c r="B337" s="161"/>
      <c r="D337" s="157" t="s">
        <v>303</v>
      </c>
      <c r="E337" s="162" t="s">
        <v>1</v>
      </c>
      <c r="F337" s="163" t="s">
        <v>1388</v>
      </c>
      <c r="H337" s="164">
        <v>59</v>
      </c>
      <c r="I337" s="165"/>
      <c r="J337" s="165"/>
      <c r="M337" s="161"/>
      <c r="N337" s="166"/>
      <c r="X337" s="167"/>
      <c r="AT337" s="162" t="s">
        <v>303</v>
      </c>
      <c r="AU337" s="162" t="s">
        <v>93</v>
      </c>
      <c r="AV337" s="12" t="s">
        <v>93</v>
      </c>
      <c r="AW337" s="12" t="s">
        <v>5</v>
      </c>
      <c r="AX337" s="12" t="s">
        <v>87</v>
      </c>
      <c r="AY337" s="162" t="s">
        <v>219</v>
      </c>
    </row>
    <row r="338" spans="2:65" s="1" customFormat="1" ht="24.2" customHeight="1">
      <c r="B338" s="30"/>
      <c r="C338" s="142" t="s">
        <v>666</v>
      </c>
      <c r="D338" s="142" t="s">
        <v>220</v>
      </c>
      <c r="E338" s="143" t="s">
        <v>884</v>
      </c>
      <c r="F338" s="144" t="s">
        <v>885</v>
      </c>
      <c r="G338" s="145" t="s">
        <v>370</v>
      </c>
      <c r="H338" s="146">
        <v>59</v>
      </c>
      <c r="I338" s="147"/>
      <c r="J338" s="147"/>
      <c r="K338" s="148">
        <f>ROUND(P338*H338,2)</f>
        <v>0</v>
      </c>
      <c r="L338" s="149"/>
      <c r="M338" s="30"/>
      <c r="N338" s="150" t="s">
        <v>1</v>
      </c>
      <c r="O338" s="151" t="s">
        <v>43</v>
      </c>
      <c r="P338" s="152">
        <f>I338+J338</f>
        <v>0</v>
      </c>
      <c r="Q338" s="152">
        <f>ROUND(I338*H338,2)</f>
        <v>0</v>
      </c>
      <c r="R338" s="152">
        <f>ROUND(J338*H338,2)</f>
        <v>0</v>
      </c>
      <c r="T338" s="153">
        <f>S338*H338</f>
        <v>0</v>
      </c>
      <c r="U338" s="153">
        <v>0</v>
      </c>
      <c r="V338" s="153">
        <f>U338*H338</f>
        <v>0</v>
      </c>
      <c r="W338" s="153">
        <v>0</v>
      </c>
      <c r="X338" s="154">
        <f>W338*H338</f>
        <v>0</v>
      </c>
      <c r="AR338" s="155" t="s">
        <v>158</v>
      </c>
      <c r="AT338" s="155" t="s">
        <v>220</v>
      </c>
      <c r="AU338" s="155" t="s">
        <v>93</v>
      </c>
      <c r="AY338" s="15" t="s">
        <v>219</v>
      </c>
      <c r="BE338" s="156">
        <f>IF(O338="základní",K338,0)</f>
        <v>0</v>
      </c>
      <c r="BF338" s="156">
        <f>IF(O338="snížená",K338,0)</f>
        <v>0</v>
      </c>
      <c r="BG338" s="156">
        <f>IF(O338="zákl. přenesená",K338,0)</f>
        <v>0</v>
      </c>
      <c r="BH338" s="156">
        <f>IF(O338="sníž. přenesená",K338,0)</f>
        <v>0</v>
      </c>
      <c r="BI338" s="156">
        <f>IF(O338="nulová",K338,0)</f>
        <v>0</v>
      </c>
      <c r="BJ338" s="15" t="s">
        <v>87</v>
      </c>
      <c r="BK338" s="156">
        <f>ROUND(P338*H338,2)</f>
        <v>0</v>
      </c>
      <c r="BL338" s="15" t="s">
        <v>158</v>
      </c>
      <c r="BM338" s="155" t="s">
        <v>1389</v>
      </c>
    </row>
    <row r="339" spans="2:65" s="1" customFormat="1" ht="19.5">
      <c r="B339" s="30"/>
      <c r="D339" s="157" t="s">
        <v>226</v>
      </c>
      <c r="F339" s="158" t="s">
        <v>887</v>
      </c>
      <c r="I339" s="159"/>
      <c r="J339" s="159"/>
      <c r="M339" s="30"/>
      <c r="N339" s="160"/>
      <c r="X339" s="54"/>
      <c r="AT339" s="15" t="s">
        <v>226</v>
      </c>
      <c r="AU339" s="15" t="s">
        <v>93</v>
      </c>
    </row>
    <row r="340" spans="2:65" s="12" customFormat="1" ht="11.25">
      <c r="B340" s="161"/>
      <c r="D340" s="157" t="s">
        <v>303</v>
      </c>
      <c r="E340" s="162" t="s">
        <v>1</v>
      </c>
      <c r="F340" s="163" t="s">
        <v>1388</v>
      </c>
      <c r="H340" s="164">
        <v>59</v>
      </c>
      <c r="I340" s="165"/>
      <c r="J340" s="165"/>
      <c r="M340" s="161"/>
      <c r="N340" s="166"/>
      <c r="X340" s="167"/>
      <c r="AT340" s="162" t="s">
        <v>303</v>
      </c>
      <c r="AU340" s="162" t="s">
        <v>93</v>
      </c>
      <c r="AV340" s="12" t="s">
        <v>93</v>
      </c>
      <c r="AW340" s="12" t="s">
        <v>5</v>
      </c>
      <c r="AX340" s="12" t="s">
        <v>87</v>
      </c>
      <c r="AY340" s="162" t="s">
        <v>219</v>
      </c>
    </row>
    <row r="341" spans="2:65" s="1" customFormat="1" ht="16.5" customHeight="1">
      <c r="B341" s="30"/>
      <c r="C341" s="142" t="s">
        <v>722</v>
      </c>
      <c r="D341" s="142" t="s">
        <v>220</v>
      </c>
      <c r="E341" s="143" t="s">
        <v>899</v>
      </c>
      <c r="F341" s="144" t="s">
        <v>900</v>
      </c>
      <c r="G341" s="145" t="s">
        <v>353</v>
      </c>
      <c r="H341" s="146">
        <v>118</v>
      </c>
      <c r="I341" s="147"/>
      <c r="J341" s="147"/>
      <c r="K341" s="148">
        <f>ROUND(P341*H341,2)</f>
        <v>0</v>
      </c>
      <c r="L341" s="149"/>
      <c r="M341" s="30"/>
      <c r="N341" s="150" t="s">
        <v>1</v>
      </c>
      <c r="O341" s="151" t="s">
        <v>43</v>
      </c>
      <c r="P341" s="152">
        <f>I341+J341</f>
        <v>0</v>
      </c>
      <c r="Q341" s="152">
        <f>ROUND(I341*H341,2)</f>
        <v>0</v>
      </c>
      <c r="R341" s="152">
        <f>ROUND(J341*H341,2)</f>
        <v>0</v>
      </c>
      <c r="T341" s="153">
        <f>S341*H341</f>
        <v>0</v>
      </c>
      <c r="U341" s="153">
        <v>0</v>
      </c>
      <c r="V341" s="153">
        <f>U341*H341</f>
        <v>0</v>
      </c>
      <c r="W341" s="153">
        <v>0.01</v>
      </c>
      <c r="X341" s="154">
        <f>W341*H341</f>
        <v>1.18</v>
      </c>
      <c r="AR341" s="155" t="s">
        <v>158</v>
      </c>
      <c r="AT341" s="155" t="s">
        <v>220</v>
      </c>
      <c r="AU341" s="155" t="s">
        <v>93</v>
      </c>
      <c r="AY341" s="15" t="s">
        <v>219</v>
      </c>
      <c r="BE341" s="156">
        <f>IF(O341="základní",K341,0)</f>
        <v>0</v>
      </c>
      <c r="BF341" s="156">
        <f>IF(O341="snížená",K341,0)</f>
        <v>0</v>
      </c>
      <c r="BG341" s="156">
        <f>IF(O341="zákl. přenesená",K341,0)</f>
        <v>0</v>
      </c>
      <c r="BH341" s="156">
        <f>IF(O341="sníž. přenesená",K341,0)</f>
        <v>0</v>
      </c>
      <c r="BI341" s="156">
        <f>IF(O341="nulová",K341,0)</f>
        <v>0</v>
      </c>
      <c r="BJ341" s="15" t="s">
        <v>87</v>
      </c>
      <c r="BK341" s="156">
        <f>ROUND(P341*H341,2)</f>
        <v>0</v>
      </c>
      <c r="BL341" s="15" t="s">
        <v>158</v>
      </c>
      <c r="BM341" s="155" t="s">
        <v>1390</v>
      </c>
    </row>
    <row r="342" spans="2:65" s="1" customFormat="1" ht="19.5">
      <c r="B342" s="30"/>
      <c r="D342" s="157" t="s">
        <v>226</v>
      </c>
      <c r="F342" s="158" t="s">
        <v>902</v>
      </c>
      <c r="I342" s="159"/>
      <c r="J342" s="159"/>
      <c r="M342" s="30"/>
      <c r="N342" s="160"/>
      <c r="X342" s="54"/>
      <c r="AT342" s="15" t="s">
        <v>226</v>
      </c>
      <c r="AU342" s="15" t="s">
        <v>93</v>
      </c>
    </row>
    <row r="343" spans="2:65" s="12" customFormat="1" ht="11.25">
      <c r="B343" s="161"/>
      <c r="D343" s="157" t="s">
        <v>303</v>
      </c>
      <c r="E343" s="162" t="s">
        <v>1</v>
      </c>
      <c r="F343" s="163" t="s">
        <v>1391</v>
      </c>
      <c r="H343" s="164">
        <v>118</v>
      </c>
      <c r="I343" s="165"/>
      <c r="J343" s="165"/>
      <c r="M343" s="161"/>
      <c r="N343" s="166"/>
      <c r="X343" s="167"/>
      <c r="AT343" s="162" t="s">
        <v>303</v>
      </c>
      <c r="AU343" s="162" t="s">
        <v>93</v>
      </c>
      <c r="AV343" s="12" t="s">
        <v>93</v>
      </c>
      <c r="AW343" s="12" t="s">
        <v>5</v>
      </c>
      <c r="AX343" s="12" t="s">
        <v>87</v>
      </c>
      <c r="AY343" s="162" t="s">
        <v>219</v>
      </c>
    </row>
    <row r="344" spans="2:65" s="11" customFormat="1" ht="20.85" customHeight="1">
      <c r="B344" s="129"/>
      <c r="D344" s="130" t="s">
        <v>79</v>
      </c>
      <c r="E344" s="140" t="s">
        <v>871</v>
      </c>
      <c r="F344" s="140" t="s">
        <v>904</v>
      </c>
      <c r="I344" s="132"/>
      <c r="J344" s="132"/>
      <c r="K344" s="141">
        <f>BK344</f>
        <v>0</v>
      </c>
      <c r="M344" s="129"/>
      <c r="N344" s="134"/>
      <c r="Q344" s="135">
        <f>SUM(Q345:Q363)</f>
        <v>0</v>
      </c>
      <c r="R344" s="135">
        <f>SUM(R345:R363)</f>
        <v>0</v>
      </c>
      <c r="T344" s="136">
        <f>SUM(T345:T363)</f>
        <v>0</v>
      </c>
      <c r="V344" s="136">
        <f>SUM(V345:V363)</f>
        <v>0</v>
      </c>
      <c r="X344" s="137">
        <f>SUM(X345:X363)</f>
        <v>0</v>
      </c>
      <c r="AR344" s="130" t="s">
        <v>87</v>
      </c>
      <c r="AT344" s="138" t="s">
        <v>79</v>
      </c>
      <c r="AU344" s="138" t="s">
        <v>93</v>
      </c>
      <c r="AY344" s="130" t="s">
        <v>219</v>
      </c>
      <c r="BK344" s="139">
        <f>SUM(BK345:BK363)</f>
        <v>0</v>
      </c>
    </row>
    <row r="345" spans="2:65" s="1" customFormat="1" ht="24.2" customHeight="1">
      <c r="B345" s="30"/>
      <c r="C345" s="142" t="s">
        <v>671</v>
      </c>
      <c r="D345" s="142" t="s">
        <v>220</v>
      </c>
      <c r="E345" s="143" t="s">
        <v>911</v>
      </c>
      <c r="F345" s="144" t="s">
        <v>912</v>
      </c>
      <c r="G345" s="145" t="s">
        <v>565</v>
      </c>
      <c r="H345" s="146">
        <v>12.12</v>
      </c>
      <c r="I345" s="147"/>
      <c r="J345" s="147"/>
      <c r="K345" s="148">
        <f>ROUND(P345*H345,2)</f>
        <v>0</v>
      </c>
      <c r="L345" s="149"/>
      <c r="M345" s="30"/>
      <c r="N345" s="150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0</v>
      </c>
      <c r="V345" s="153">
        <f>U345*H345</f>
        <v>0</v>
      </c>
      <c r="W345" s="153">
        <v>0</v>
      </c>
      <c r="X345" s="154">
        <f>W345*H345</f>
        <v>0</v>
      </c>
      <c r="AR345" s="155" t="s">
        <v>158</v>
      </c>
      <c r="AT345" s="155" t="s">
        <v>220</v>
      </c>
      <c r="AU345" s="155" t="s">
        <v>150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1392</v>
      </c>
    </row>
    <row r="346" spans="2:65" s="1" customFormat="1" ht="19.5">
      <c r="B346" s="30"/>
      <c r="D346" s="157" t="s">
        <v>226</v>
      </c>
      <c r="F346" s="158" t="s">
        <v>914</v>
      </c>
      <c r="I346" s="159"/>
      <c r="J346" s="159"/>
      <c r="M346" s="30"/>
      <c r="N346" s="160"/>
      <c r="X346" s="54"/>
      <c r="AT346" s="15" t="s">
        <v>226</v>
      </c>
      <c r="AU346" s="15" t="s">
        <v>150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1393</v>
      </c>
      <c r="H347" s="164">
        <v>12.120000000000001</v>
      </c>
      <c r="I347" s="165"/>
      <c r="J347" s="165"/>
      <c r="M347" s="161"/>
      <c r="N347" s="166"/>
      <c r="X347" s="167"/>
      <c r="AT347" s="162" t="s">
        <v>303</v>
      </c>
      <c r="AU347" s="162" t="s">
        <v>150</v>
      </c>
      <c r="AV347" s="12" t="s">
        <v>93</v>
      </c>
      <c r="AW347" s="12" t="s">
        <v>5</v>
      </c>
      <c r="AX347" s="12" t="s">
        <v>80</v>
      </c>
      <c r="AY347" s="162" t="s">
        <v>219</v>
      </c>
    </row>
    <row r="348" spans="2:65" s="13" customFormat="1" ht="11.25">
      <c r="B348" s="171"/>
      <c r="D348" s="157" t="s">
        <v>303</v>
      </c>
      <c r="E348" s="172" t="s">
        <v>1</v>
      </c>
      <c r="F348" s="173" t="s">
        <v>362</v>
      </c>
      <c r="H348" s="174">
        <v>12.120000000000001</v>
      </c>
      <c r="I348" s="175"/>
      <c r="J348" s="175"/>
      <c r="M348" s="171"/>
      <c r="N348" s="176"/>
      <c r="X348" s="177"/>
      <c r="AT348" s="172" t="s">
        <v>303</v>
      </c>
      <c r="AU348" s="172" t="s">
        <v>150</v>
      </c>
      <c r="AV348" s="13" t="s">
        <v>158</v>
      </c>
      <c r="AW348" s="13" t="s">
        <v>4</v>
      </c>
      <c r="AX348" s="13" t="s">
        <v>87</v>
      </c>
      <c r="AY348" s="172" t="s">
        <v>219</v>
      </c>
    </row>
    <row r="349" spans="2:65" s="1" customFormat="1" ht="24.2" customHeight="1">
      <c r="B349" s="30"/>
      <c r="C349" s="142" t="s">
        <v>676</v>
      </c>
      <c r="D349" s="142" t="s">
        <v>220</v>
      </c>
      <c r="E349" s="143" t="s">
        <v>918</v>
      </c>
      <c r="F349" s="144" t="s">
        <v>919</v>
      </c>
      <c r="G349" s="145" t="s">
        <v>565</v>
      </c>
      <c r="H349" s="146">
        <v>84.84</v>
      </c>
      <c r="I349" s="147"/>
      <c r="J349" s="147"/>
      <c r="K349" s="148">
        <f>ROUND(P349*H349,2)</f>
        <v>0</v>
      </c>
      <c r="L349" s="149"/>
      <c r="M349" s="30"/>
      <c r="N349" s="150" t="s">
        <v>1</v>
      </c>
      <c r="O349" s="151" t="s">
        <v>43</v>
      </c>
      <c r="P349" s="152">
        <f>I349+J349</f>
        <v>0</v>
      </c>
      <c r="Q349" s="152">
        <f>ROUND(I349*H349,2)</f>
        <v>0</v>
      </c>
      <c r="R349" s="152">
        <f>ROUND(J349*H349,2)</f>
        <v>0</v>
      </c>
      <c r="T349" s="153">
        <f>S349*H349</f>
        <v>0</v>
      </c>
      <c r="U349" s="153">
        <v>0</v>
      </c>
      <c r="V349" s="153">
        <f>U349*H349</f>
        <v>0</v>
      </c>
      <c r="W349" s="153">
        <v>0</v>
      </c>
      <c r="X349" s="154">
        <f>W349*H349</f>
        <v>0</v>
      </c>
      <c r="AR349" s="155" t="s">
        <v>158</v>
      </c>
      <c r="AT349" s="155" t="s">
        <v>220</v>
      </c>
      <c r="AU349" s="155" t="s">
        <v>150</v>
      </c>
      <c r="AY349" s="15" t="s">
        <v>219</v>
      </c>
      <c r="BE349" s="156">
        <f>IF(O349="základní",K349,0)</f>
        <v>0</v>
      </c>
      <c r="BF349" s="156">
        <f>IF(O349="snížená",K349,0)</f>
        <v>0</v>
      </c>
      <c r="BG349" s="156">
        <f>IF(O349="zákl. přenesená",K349,0)</f>
        <v>0</v>
      </c>
      <c r="BH349" s="156">
        <f>IF(O349="sníž. přenesená",K349,0)</f>
        <v>0</v>
      </c>
      <c r="BI349" s="156">
        <f>IF(O349="nulová",K349,0)</f>
        <v>0</v>
      </c>
      <c r="BJ349" s="15" t="s">
        <v>87</v>
      </c>
      <c r="BK349" s="156">
        <f>ROUND(P349*H349,2)</f>
        <v>0</v>
      </c>
      <c r="BL349" s="15" t="s">
        <v>158</v>
      </c>
      <c r="BM349" s="155" t="s">
        <v>1394</v>
      </c>
    </row>
    <row r="350" spans="2:65" s="1" customFormat="1" ht="19.5">
      <c r="B350" s="30"/>
      <c r="D350" s="157" t="s">
        <v>226</v>
      </c>
      <c r="F350" s="158" t="s">
        <v>919</v>
      </c>
      <c r="I350" s="159"/>
      <c r="J350" s="159"/>
      <c r="M350" s="30"/>
      <c r="N350" s="160"/>
      <c r="X350" s="54"/>
      <c r="AT350" s="15" t="s">
        <v>226</v>
      </c>
      <c r="AU350" s="15" t="s">
        <v>150</v>
      </c>
    </row>
    <row r="351" spans="2:65" s="12" customFormat="1" ht="11.25">
      <c r="B351" s="161"/>
      <c r="D351" s="157" t="s">
        <v>303</v>
      </c>
      <c r="E351" s="162" t="s">
        <v>1</v>
      </c>
      <c r="F351" s="163" t="s">
        <v>1395</v>
      </c>
      <c r="H351" s="164">
        <v>84.839999999999989</v>
      </c>
      <c r="I351" s="165"/>
      <c r="J351" s="165"/>
      <c r="M351" s="161"/>
      <c r="N351" s="166"/>
      <c r="X351" s="167"/>
      <c r="AT351" s="162" t="s">
        <v>303</v>
      </c>
      <c r="AU351" s="162" t="s">
        <v>150</v>
      </c>
      <c r="AV351" s="12" t="s">
        <v>93</v>
      </c>
      <c r="AW351" s="12" t="s">
        <v>5</v>
      </c>
      <c r="AX351" s="12" t="s">
        <v>80</v>
      </c>
      <c r="AY351" s="162" t="s">
        <v>219</v>
      </c>
    </row>
    <row r="352" spans="2:65" s="13" customFormat="1" ht="11.25">
      <c r="B352" s="171"/>
      <c r="D352" s="157" t="s">
        <v>303</v>
      </c>
      <c r="E352" s="172" t="s">
        <v>1</v>
      </c>
      <c r="F352" s="173" t="s">
        <v>362</v>
      </c>
      <c r="H352" s="174">
        <v>84.839999999999989</v>
      </c>
      <c r="I352" s="175"/>
      <c r="J352" s="175"/>
      <c r="M352" s="171"/>
      <c r="N352" s="176"/>
      <c r="X352" s="177"/>
      <c r="AT352" s="172" t="s">
        <v>303</v>
      </c>
      <c r="AU352" s="172" t="s">
        <v>150</v>
      </c>
      <c r="AV352" s="13" t="s">
        <v>158</v>
      </c>
      <c r="AW352" s="13" t="s">
        <v>4</v>
      </c>
      <c r="AX352" s="13" t="s">
        <v>87</v>
      </c>
      <c r="AY352" s="172" t="s">
        <v>219</v>
      </c>
    </row>
    <row r="353" spans="2:65" s="1" customFormat="1" ht="24.2" customHeight="1">
      <c r="B353" s="30"/>
      <c r="C353" s="142" t="s">
        <v>682</v>
      </c>
      <c r="D353" s="142" t="s">
        <v>220</v>
      </c>
      <c r="E353" s="143" t="s">
        <v>923</v>
      </c>
      <c r="F353" s="144" t="s">
        <v>924</v>
      </c>
      <c r="G353" s="145" t="s">
        <v>565</v>
      </c>
      <c r="H353" s="146">
        <v>12.12</v>
      </c>
      <c r="I353" s="147"/>
      <c r="J353" s="147"/>
      <c r="K353" s="148">
        <f>ROUND(P353*H353,2)</f>
        <v>0</v>
      </c>
      <c r="L353" s="149"/>
      <c r="M353" s="30"/>
      <c r="N353" s="150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0</v>
      </c>
      <c r="V353" s="153">
        <f>U353*H353</f>
        <v>0</v>
      </c>
      <c r="W353" s="153">
        <v>0</v>
      </c>
      <c r="X353" s="154">
        <f>W353*H353</f>
        <v>0</v>
      </c>
      <c r="AR353" s="155" t="s">
        <v>158</v>
      </c>
      <c r="AT353" s="155" t="s">
        <v>220</v>
      </c>
      <c r="AU353" s="155" t="s">
        <v>150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1396</v>
      </c>
    </row>
    <row r="354" spans="2:65" s="1" customFormat="1" ht="19.5">
      <c r="B354" s="30"/>
      <c r="D354" s="157" t="s">
        <v>226</v>
      </c>
      <c r="F354" s="158" t="s">
        <v>926</v>
      </c>
      <c r="I354" s="159"/>
      <c r="J354" s="159"/>
      <c r="M354" s="30"/>
      <c r="N354" s="160"/>
      <c r="X354" s="54"/>
      <c r="AT354" s="15" t="s">
        <v>226</v>
      </c>
      <c r="AU354" s="15" t="s">
        <v>150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1393</v>
      </c>
      <c r="H355" s="164">
        <v>12.120000000000001</v>
      </c>
      <c r="I355" s="165"/>
      <c r="J355" s="165"/>
      <c r="M355" s="161"/>
      <c r="N355" s="166"/>
      <c r="X355" s="167"/>
      <c r="AT355" s="162" t="s">
        <v>303</v>
      </c>
      <c r="AU355" s="162" t="s">
        <v>150</v>
      </c>
      <c r="AV355" s="12" t="s">
        <v>93</v>
      </c>
      <c r="AW355" s="12" t="s">
        <v>5</v>
      </c>
      <c r="AX355" s="12" t="s">
        <v>80</v>
      </c>
      <c r="AY355" s="162" t="s">
        <v>219</v>
      </c>
    </row>
    <row r="356" spans="2:65" s="13" customFormat="1" ht="11.25">
      <c r="B356" s="171"/>
      <c r="D356" s="157" t="s">
        <v>303</v>
      </c>
      <c r="E356" s="172" t="s">
        <v>1</v>
      </c>
      <c r="F356" s="173" t="s">
        <v>362</v>
      </c>
      <c r="H356" s="174">
        <v>12.120000000000001</v>
      </c>
      <c r="I356" s="175"/>
      <c r="J356" s="175"/>
      <c r="M356" s="171"/>
      <c r="N356" s="176"/>
      <c r="X356" s="177"/>
      <c r="AT356" s="172" t="s">
        <v>303</v>
      </c>
      <c r="AU356" s="172" t="s">
        <v>150</v>
      </c>
      <c r="AV356" s="13" t="s">
        <v>158</v>
      </c>
      <c r="AW356" s="13" t="s">
        <v>4</v>
      </c>
      <c r="AX356" s="13" t="s">
        <v>87</v>
      </c>
      <c r="AY356" s="172" t="s">
        <v>219</v>
      </c>
    </row>
    <row r="357" spans="2:65" s="1" customFormat="1" ht="33" customHeight="1">
      <c r="B357" s="30"/>
      <c r="C357" s="142" t="s">
        <v>688</v>
      </c>
      <c r="D357" s="142" t="s">
        <v>220</v>
      </c>
      <c r="E357" s="143" t="s">
        <v>928</v>
      </c>
      <c r="F357" s="144" t="s">
        <v>929</v>
      </c>
      <c r="G357" s="145" t="s">
        <v>565</v>
      </c>
      <c r="H357" s="146">
        <v>24.32</v>
      </c>
      <c r="I357" s="147"/>
      <c r="J357" s="147"/>
      <c r="K357" s="148">
        <f>ROUND(P357*H357,2)</f>
        <v>0</v>
      </c>
      <c r="L357" s="149"/>
      <c r="M357" s="30"/>
      <c r="N357" s="150" t="s">
        <v>1</v>
      </c>
      <c r="O357" s="151" t="s">
        <v>43</v>
      </c>
      <c r="P357" s="152">
        <f>I357+J357</f>
        <v>0</v>
      </c>
      <c r="Q357" s="152">
        <f>ROUND(I357*H357,2)</f>
        <v>0</v>
      </c>
      <c r="R357" s="152">
        <f>ROUND(J357*H357,2)</f>
        <v>0</v>
      </c>
      <c r="T357" s="153">
        <f>S357*H357</f>
        <v>0</v>
      </c>
      <c r="U357" s="153">
        <v>0</v>
      </c>
      <c r="V357" s="153">
        <f>U357*H357</f>
        <v>0</v>
      </c>
      <c r="W357" s="153">
        <v>0</v>
      </c>
      <c r="X357" s="154">
        <f>W357*H357</f>
        <v>0</v>
      </c>
      <c r="AR357" s="155" t="s">
        <v>158</v>
      </c>
      <c r="AT357" s="155" t="s">
        <v>220</v>
      </c>
      <c r="AU357" s="155" t="s">
        <v>150</v>
      </c>
      <c r="AY357" s="15" t="s">
        <v>219</v>
      </c>
      <c r="BE357" s="156">
        <f>IF(O357="základní",K357,0)</f>
        <v>0</v>
      </c>
      <c r="BF357" s="156">
        <f>IF(O357="snížená",K357,0)</f>
        <v>0</v>
      </c>
      <c r="BG357" s="156">
        <f>IF(O357="zákl. přenesená",K357,0)</f>
        <v>0</v>
      </c>
      <c r="BH357" s="156">
        <f>IF(O357="sníž. přenesená",K357,0)</f>
        <v>0</v>
      </c>
      <c r="BI357" s="156">
        <f>IF(O357="nulová",K357,0)</f>
        <v>0</v>
      </c>
      <c r="BJ357" s="15" t="s">
        <v>87</v>
      </c>
      <c r="BK357" s="156">
        <f>ROUND(P357*H357,2)</f>
        <v>0</v>
      </c>
      <c r="BL357" s="15" t="s">
        <v>158</v>
      </c>
      <c r="BM357" s="155" t="s">
        <v>1397</v>
      </c>
    </row>
    <row r="358" spans="2:65" s="1" customFormat="1" ht="29.25">
      <c r="B358" s="30"/>
      <c r="D358" s="157" t="s">
        <v>226</v>
      </c>
      <c r="F358" s="158" t="s">
        <v>931</v>
      </c>
      <c r="I358" s="159"/>
      <c r="J358" s="159"/>
      <c r="M358" s="30"/>
      <c r="N358" s="160"/>
      <c r="X358" s="54"/>
      <c r="AT358" s="15" t="s">
        <v>226</v>
      </c>
      <c r="AU358" s="15" t="s">
        <v>150</v>
      </c>
    </row>
    <row r="359" spans="2:65" s="12" customFormat="1" ht="11.25">
      <c r="B359" s="161"/>
      <c r="D359" s="157" t="s">
        <v>303</v>
      </c>
      <c r="E359" s="162" t="s">
        <v>1</v>
      </c>
      <c r="F359" s="163" t="s">
        <v>1398</v>
      </c>
      <c r="H359" s="164">
        <v>24.320000000000004</v>
      </c>
      <c r="I359" s="165"/>
      <c r="J359" s="165"/>
      <c r="M359" s="161"/>
      <c r="N359" s="166"/>
      <c r="X359" s="167"/>
      <c r="AT359" s="162" t="s">
        <v>303</v>
      </c>
      <c r="AU359" s="162" t="s">
        <v>150</v>
      </c>
      <c r="AV359" s="12" t="s">
        <v>93</v>
      </c>
      <c r="AW359" s="12" t="s">
        <v>5</v>
      </c>
      <c r="AX359" s="12" t="s">
        <v>80</v>
      </c>
      <c r="AY359" s="162" t="s">
        <v>219</v>
      </c>
    </row>
    <row r="360" spans="2:65" s="13" customFormat="1" ht="11.25">
      <c r="B360" s="171"/>
      <c r="D360" s="157" t="s">
        <v>303</v>
      </c>
      <c r="E360" s="172" t="s">
        <v>1</v>
      </c>
      <c r="F360" s="173" t="s">
        <v>362</v>
      </c>
      <c r="H360" s="174">
        <v>24.320000000000004</v>
      </c>
      <c r="I360" s="175"/>
      <c r="J360" s="175"/>
      <c r="M360" s="171"/>
      <c r="N360" s="176"/>
      <c r="X360" s="177"/>
      <c r="AT360" s="172" t="s">
        <v>303</v>
      </c>
      <c r="AU360" s="172" t="s">
        <v>150</v>
      </c>
      <c r="AV360" s="13" t="s">
        <v>158</v>
      </c>
      <c r="AW360" s="13" t="s">
        <v>4</v>
      </c>
      <c r="AX360" s="13" t="s">
        <v>87</v>
      </c>
      <c r="AY360" s="172" t="s">
        <v>219</v>
      </c>
    </row>
    <row r="361" spans="2:65" s="1" customFormat="1" ht="24.2" customHeight="1">
      <c r="B361" s="30"/>
      <c r="C361" s="142" t="s">
        <v>432</v>
      </c>
      <c r="D361" s="142" t="s">
        <v>220</v>
      </c>
      <c r="E361" s="143" t="s">
        <v>934</v>
      </c>
      <c r="F361" s="144" t="s">
        <v>935</v>
      </c>
      <c r="G361" s="145" t="s">
        <v>565</v>
      </c>
      <c r="H361" s="146">
        <v>3</v>
      </c>
      <c r="I361" s="147"/>
      <c r="J361" s="147"/>
      <c r="K361" s="148">
        <f>ROUND(P361*H361,2)</f>
        <v>0</v>
      </c>
      <c r="L361" s="149"/>
      <c r="M361" s="30"/>
      <c r="N361" s="150" t="s">
        <v>1</v>
      </c>
      <c r="O361" s="151" t="s">
        <v>43</v>
      </c>
      <c r="P361" s="152">
        <f>I361+J361</f>
        <v>0</v>
      </c>
      <c r="Q361" s="152">
        <f>ROUND(I361*H361,2)</f>
        <v>0</v>
      </c>
      <c r="R361" s="152">
        <f>ROUND(J361*H361,2)</f>
        <v>0</v>
      </c>
      <c r="T361" s="153">
        <f>S361*H361</f>
        <v>0</v>
      </c>
      <c r="U361" s="153">
        <v>0</v>
      </c>
      <c r="V361" s="153">
        <f>U361*H361</f>
        <v>0</v>
      </c>
      <c r="W361" s="153">
        <v>0</v>
      </c>
      <c r="X361" s="154">
        <f>W361*H361</f>
        <v>0</v>
      </c>
      <c r="AR361" s="155" t="s">
        <v>158</v>
      </c>
      <c r="AT361" s="155" t="s">
        <v>220</v>
      </c>
      <c r="AU361" s="155" t="s">
        <v>150</v>
      </c>
      <c r="AY361" s="15" t="s">
        <v>219</v>
      </c>
      <c r="BE361" s="156">
        <f>IF(O361="základní",K361,0)</f>
        <v>0</v>
      </c>
      <c r="BF361" s="156">
        <f>IF(O361="snížená",K361,0)</f>
        <v>0</v>
      </c>
      <c r="BG361" s="156">
        <f>IF(O361="zákl. přenesená",K361,0)</f>
        <v>0</v>
      </c>
      <c r="BH361" s="156">
        <f>IF(O361="sníž. přenesená",K361,0)</f>
        <v>0</v>
      </c>
      <c r="BI361" s="156">
        <f>IF(O361="nulová",K361,0)</f>
        <v>0</v>
      </c>
      <c r="BJ361" s="15" t="s">
        <v>87</v>
      </c>
      <c r="BK361" s="156">
        <f>ROUND(P361*H361,2)</f>
        <v>0</v>
      </c>
      <c r="BL361" s="15" t="s">
        <v>158</v>
      </c>
      <c r="BM361" s="155" t="s">
        <v>1399</v>
      </c>
    </row>
    <row r="362" spans="2:65" s="1" customFormat="1" ht="29.25">
      <c r="B362" s="30"/>
      <c r="D362" s="157" t="s">
        <v>226</v>
      </c>
      <c r="F362" s="158" t="s">
        <v>937</v>
      </c>
      <c r="I362" s="159"/>
      <c r="J362" s="159"/>
      <c r="M362" s="30"/>
      <c r="N362" s="160"/>
      <c r="X362" s="54"/>
      <c r="AT362" s="15" t="s">
        <v>226</v>
      </c>
      <c r="AU362" s="15" t="s">
        <v>150</v>
      </c>
    </row>
    <row r="363" spans="2:65" s="12" customFormat="1" ht="11.25">
      <c r="B363" s="161"/>
      <c r="D363" s="157" t="s">
        <v>303</v>
      </c>
      <c r="E363" s="162" t="s">
        <v>1</v>
      </c>
      <c r="F363" s="163" t="s">
        <v>1400</v>
      </c>
      <c r="H363" s="164">
        <v>3</v>
      </c>
      <c r="I363" s="165"/>
      <c r="J363" s="165"/>
      <c r="M363" s="161"/>
      <c r="N363" s="166"/>
      <c r="X363" s="167"/>
      <c r="AT363" s="162" t="s">
        <v>303</v>
      </c>
      <c r="AU363" s="162" t="s">
        <v>150</v>
      </c>
      <c r="AV363" s="12" t="s">
        <v>93</v>
      </c>
      <c r="AW363" s="12" t="s">
        <v>5</v>
      </c>
      <c r="AX363" s="12" t="s">
        <v>87</v>
      </c>
      <c r="AY363" s="162" t="s">
        <v>219</v>
      </c>
    </row>
    <row r="364" spans="2:65" s="11" customFormat="1" ht="22.9" customHeight="1">
      <c r="B364" s="129"/>
      <c r="D364" s="130" t="s">
        <v>79</v>
      </c>
      <c r="E364" s="140" t="s">
        <v>939</v>
      </c>
      <c r="F364" s="140" t="s">
        <v>940</v>
      </c>
      <c r="I364" s="132"/>
      <c r="J364" s="132"/>
      <c r="K364" s="141">
        <f>BK364</f>
        <v>0</v>
      </c>
      <c r="M364" s="129"/>
      <c r="N364" s="134"/>
      <c r="Q364" s="135">
        <f>SUM(Q365:Q367)</f>
        <v>0</v>
      </c>
      <c r="R364" s="135">
        <f>SUM(R365:R367)</f>
        <v>0</v>
      </c>
      <c r="T364" s="136">
        <f>SUM(T365:T367)</f>
        <v>0</v>
      </c>
      <c r="V364" s="136">
        <f>SUM(V365:V367)</f>
        <v>0</v>
      </c>
      <c r="X364" s="137">
        <f>SUM(X365:X367)</f>
        <v>0</v>
      </c>
      <c r="AR364" s="130" t="s">
        <v>87</v>
      </c>
      <c r="AT364" s="138" t="s">
        <v>79</v>
      </c>
      <c r="AU364" s="138" t="s">
        <v>87</v>
      </c>
      <c r="AY364" s="130" t="s">
        <v>219</v>
      </c>
      <c r="BK364" s="139">
        <f>SUM(BK365:BK367)</f>
        <v>0</v>
      </c>
    </row>
    <row r="365" spans="2:65" s="1" customFormat="1" ht="44.25" customHeight="1">
      <c r="B365" s="30"/>
      <c r="C365" s="142" t="s">
        <v>700</v>
      </c>
      <c r="D365" s="142" t="s">
        <v>220</v>
      </c>
      <c r="E365" s="143" t="s">
        <v>947</v>
      </c>
      <c r="F365" s="144" t="s">
        <v>948</v>
      </c>
      <c r="G365" s="145" t="s">
        <v>565</v>
      </c>
      <c r="H365" s="146">
        <v>12.12</v>
      </c>
      <c r="I365" s="147"/>
      <c r="J365" s="147"/>
      <c r="K365" s="148">
        <f>ROUND(P365*H365,2)</f>
        <v>0</v>
      </c>
      <c r="L365" s="149"/>
      <c r="M365" s="30"/>
      <c r="N365" s="150" t="s">
        <v>1</v>
      </c>
      <c r="O365" s="151" t="s">
        <v>43</v>
      </c>
      <c r="P365" s="152">
        <f>I365+J365</f>
        <v>0</v>
      </c>
      <c r="Q365" s="152">
        <f>ROUND(I365*H365,2)</f>
        <v>0</v>
      </c>
      <c r="R365" s="152">
        <f>ROUND(J365*H365,2)</f>
        <v>0</v>
      </c>
      <c r="T365" s="153">
        <f>S365*H365</f>
        <v>0</v>
      </c>
      <c r="U365" s="153">
        <v>0</v>
      </c>
      <c r="V365" s="153">
        <f>U365*H365</f>
        <v>0</v>
      </c>
      <c r="W365" s="153">
        <v>0</v>
      </c>
      <c r="X365" s="154">
        <f>W365*H365</f>
        <v>0</v>
      </c>
      <c r="AR365" s="155" t="s">
        <v>158</v>
      </c>
      <c r="AT365" s="155" t="s">
        <v>220</v>
      </c>
      <c r="AU365" s="155" t="s">
        <v>93</v>
      </c>
      <c r="AY365" s="15" t="s">
        <v>219</v>
      </c>
      <c r="BE365" s="156">
        <f>IF(O365="základní",K365,0)</f>
        <v>0</v>
      </c>
      <c r="BF365" s="156">
        <f>IF(O365="snížená",K365,0)</f>
        <v>0</v>
      </c>
      <c r="BG365" s="156">
        <f>IF(O365="zákl. přenesená",K365,0)</f>
        <v>0</v>
      </c>
      <c r="BH365" s="156">
        <f>IF(O365="sníž. přenesená",K365,0)</f>
        <v>0</v>
      </c>
      <c r="BI365" s="156">
        <f>IF(O365="nulová",K365,0)</f>
        <v>0</v>
      </c>
      <c r="BJ365" s="15" t="s">
        <v>87</v>
      </c>
      <c r="BK365" s="156">
        <f>ROUND(P365*H365,2)</f>
        <v>0</v>
      </c>
      <c r="BL365" s="15" t="s">
        <v>158</v>
      </c>
      <c r="BM365" s="155" t="s">
        <v>1401</v>
      </c>
    </row>
    <row r="366" spans="2:65" s="1" customFormat="1" ht="29.25">
      <c r="B366" s="30"/>
      <c r="D366" s="157" t="s">
        <v>226</v>
      </c>
      <c r="F366" s="158" t="s">
        <v>948</v>
      </c>
      <c r="I366" s="159"/>
      <c r="J366" s="159"/>
      <c r="M366" s="30"/>
      <c r="N366" s="160"/>
      <c r="X366" s="54"/>
      <c r="AT366" s="15" t="s">
        <v>226</v>
      </c>
      <c r="AU366" s="15" t="s">
        <v>93</v>
      </c>
    </row>
    <row r="367" spans="2:65" s="12" customFormat="1" ht="11.25">
      <c r="B367" s="161"/>
      <c r="D367" s="157" t="s">
        <v>303</v>
      </c>
      <c r="E367" s="162" t="s">
        <v>1</v>
      </c>
      <c r="F367" s="163" t="s">
        <v>1393</v>
      </c>
      <c r="H367" s="164">
        <v>12.120000000000001</v>
      </c>
      <c r="I367" s="165"/>
      <c r="J367" s="165"/>
      <c r="M367" s="161"/>
      <c r="N367" s="166"/>
      <c r="X367" s="167"/>
      <c r="AT367" s="162" t="s">
        <v>303</v>
      </c>
      <c r="AU367" s="162" t="s">
        <v>93</v>
      </c>
      <c r="AV367" s="12" t="s">
        <v>93</v>
      </c>
      <c r="AW367" s="12" t="s">
        <v>5</v>
      </c>
      <c r="AX367" s="12" t="s">
        <v>87</v>
      </c>
      <c r="AY367" s="162" t="s">
        <v>219</v>
      </c>
    </row>
    <row r="368" spans="2:65" s="11" customFormat="1" ht="22.9" customHeight="1">
      <c r="B368" s="129"/>
      <c r="D368" s="130" t="s">
        <v>79</v>
      </c>
      <c r="E368" s="140" t="s">
        <v>950</v>
      </c>
      <c r="F368" s="140" t="s">
        <v>904</v>
      </c>
      <c r="I368" s="132"/>
      <c r="J368" s="132"/>
      <c r="K368" s="141">
        <f>BK368</f>
        <v>0</v>
      </c>
      <c r="M368" s="129"/>
      <c r="N368" s="134"/>
      <c r="Q368" s="135">
        <f>SUM(Q369:Q370)</f>
        <v>0</v>
      </c>
      <c r="R368" s="135">
        <f>SUM(R369:R370)</f>
        <v>0</v>
      </c>
      <c r="T368" s="136">
        <f>SUM(T369:T370)</f>
        <v>0</v>
      </c>
      <c r="V368" s="136">
        <f>SUM(V369:V370)</f>
        <v>0</v>
      </c>
      <c r="X368" s="137">
        <f>SUM(X369:X370)</f>
        <v>0</v>
      </c>
      <c r="AR368" s="130" t="s">
        <v>87</v>
      </c>
      <c r="AT368" s="138" t="s">
        <v>79</v>
      </c>
      <c r="AU368" s="138" t="s">
        <v>87</v>
      </c>
      <c r="AY368" s="130" t="s">
        <v>219</v>
      </c>
      <c r="BK368" s="139">
        <f>SUM(BK369:BK370)</f>
        <v>0</v>
      </c>
    </row>
    <row r="369" spans="2:65" s="1" customFormat="1" ht="24.2" customHeight="1">
      <c r="B369" s="30"/>
      <c r="C369" s="142" t="s">
        <v>706</v>
      </c>
      <c r="D369" s="142" t="s">
        <v>220</v>
      </c>
      <c r="E369" s="143" t="s">
        <v>952</v>
      </c>
      <c r="F369" s="144" t="s">
        <v>953</v>
      </c>
      <c r="G369" s="145" t="s">
        <v>565</v>
      </c>
      <c r="H369" s="146">
        <v>40.323999999999998</v>
      </c>
      <c r="I369" s="147"/>
      <c r="J369" s="147"/>
      <c r="K369" s="148">
        <f>ROUND(P369*H369,2)</f>
        <v>0</v>
      </c>
      <c r="L369" s="149"/>
      <c r="M369" s="30"/>
      <c r="N369" s="150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0</v>
      </c>
      <c r="V369" s="153">
        <f>U369*H369</f>
        <v>0</v>
      </c>
      <c r="W369" s="153">
        <v>0</v>
      </c>
      <c r="X369" s="154">
        <f>W369*H369</f>
        <v>0</v>
      </c>
      <c r="AR369" s="155" t="s">
        <v>158</v>
      </c>
      <c r="AT369" s="155" t="s">
        <v>220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1402</v>
      </c>
    </row>
    <row r="370" spans="2:65" s="1" customFormat="1" ht="19.5">
      <c r="B370" s="30"/>
      <c r="D370" s="157" t="s">
        <v>226</v>
      </c>
      <c r="F370" s="158" t="s">
        <v>955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1" customFormat="1" ht="25.9" customHeight="1">
      <c r="B371" s="129"/>
      <c r="D371" s="130" t="s">
        <v>79</v>
      </c>
      <c r="E371" s="131" t="s">
        <v>957</v>
      </c>
      <c r="F371" s="131" t="s">
        <v>958</v>
      </c>
      <c r="I371" s="132"/>
      <c r="J371" s="132"/>
      <c r="K371" s="133">
        <f>BK371</f>
        <v>0</v>
      </c>
      <c r="M371" s="129"/>
      <c r="N371" s="134"/>
      <c r="Q371" s="135">
        <f>Q372</f>
        <v>0</v>
      </c>
      <c r="R371" s="135">
        <f>R372</f>
        <v>0</v>
      </c>
      <c r="T371" s="136">
        <f>T372</f>
        <v>0</v>
      </c>
      <c r="V371" s="136">
        <f>V372</f>
        <v>0</v>
      </c>
      <c r="X371" s="137">
        <f>X372</f>
        <v>0</v>
      </c>
      <c r="AR371" s="130" t="s">
        <v>93</v>
      </c>
      <c r="AT371" s="138" t="s">
        <v>79</v>
      </c>
      <c r="AU371" s="138" t="s">
        <v>80</v>
      </c>
      <c r="AY371" s="130" t="s">
        <v>219</v>
      </c>
      <c r="BK371" s="139">
        <f>BK372</f>
        <v>0</v>
      </c>
    </row>
    <row r="372" spans="2:65" s="11" customFormat="1" ht="22.9" customHeight="1">
      <c r="B372" s="129"/>
      <c r="D372" s="130" t="s">
        <v>79</v>
      </c>
      <c r="E372" s="140" t="s">
        <v>959</v>
      </c>
      <c r="F372" s="140" t="s">
        <v>960</v>
      </c>
      <c r="I372" s="132"/>
      <c r="J372" s="132"/>
      <c r="K372" s="141">
        <f>BK372</f>
        <v>0</v>
      </c>
      <c r="M372" s="129"/>
      <c r="N372" s="134"/>
      <c r="Q372" s="135">
        <f>SUM(Q373:Q375)</f>
        <v>0</v>
      </c>
      <c r="R372" s="135">
        <f>SUM(R373:R375)</f>
        <v>0</v>
      </c>
      <c r="T372" s="136">
        <f>SUM(T373:T375)</f>
        <v>0</v>
      </c>
      <c r="V372" s="136">
        <f>SUM(V373:V375)</f>
        <v>0</v>
      </c>
      <c r="X372" s="137">
        <f>SUM(X373:X375)</f>
        <v>0</v>
      </c>
      <c r="AR372" s="130" t="s">
        <v>93</v>
      </c>
      <c r="AT372" s="138" t="s">
        <v>79</v>
      </c>
      <c r="AU372" s="138" t="s">
        <v>87</v>
      </c>
      <c r="AY372" s="130" t="s">
        <v>219</v>
      </c>
      <c r="BK372" s="139">
        <f>SUM(BK373:BK375)</f>
        <v>0</v>
      </c>
    </row>
    <row r="373" spans="2:65" s="1" customFormat="1" ht="24.2" customHeight="1">
      <c r="B373" s="30"/>
      <c r="C373" s="142" t="s">
        <v>710</v>
      </c>
      <c r="D373" s="142" t="s">
        <v>220</v>
      </c>
      <c r="E373" s="143" t="s">
        <v>962</v>
      </c>
      <c r="F373" s="144" t="s">
        <v>963</v>
      </c>
      <c r="G373" s="145" t="s">
        <v>370</v>
      </c>
      <c r="H373" s="146">
        <v>29.5</v>
      </c>
      <c r="I373" s="147"/>
      <c r="J373" s="147"/>
      <c r="K373" s="148">
        <f>ROUND(P373*H373,2)</f>
        <v>0</v>
      </c>
      <c r="L373" s="149"/>
      <c r="M373" s="30"/>
      <c r="N373" s="150" t="s">
        <v>1</v>
      </c>
      <c r="O373" s="151" t="s">
        <v>43</v>
      </c>
      <c r="P373" s="152">
        <f>I373+J373</f>
        <v>0</v>
      </c>
      <c r="Q373" s="152">
        <f>ROUND(I373*H373,2)</f>
        <v>0</v>
      </c>
      <c r="R373" s="152">
        <f>ROUND(J373*H373,2)</f>
        <v>0</v>
      </c>
      <c r="T373" s="153">
        <f>S373*H373</f>
        <v>0</v>
      </c>
      <c r="U373" s="153">
        <v>0</v>
      </c>
      <c r="V373" s="153">
        <f>U373*H373</f>
        <v>0</v>
      </c>
      <c r="W373" s="153">
        <v>0</v>
      </c>
      <c r="X373" s="154">
        <f>W373*H373</f>
        <v>0</v>
      </c>
      <c r="AR373" s="155" t="s">
        <v>298</v>
      </c>
      <c r="AT373" s="155" t="s">
        <v>220</v>
      </c>
      <c r="AU373" s="155" t="s">
        <v>93</v>
      </c>
      <c r="AY373" s="15" t="s">
        <v>219</v>
      </c>
      <c r="BE373" s="156">
        <f>IF(O373="základní",K373,0)</f>
        <v>0</v>
      </c>
      <c r="BF373" s="156">
        <f>IF(O373="snížená",K373,0)</f>
        <v>0</v>
      </c>
      <c r="BG373" s="156">
        <f>IF(O373="zákl. přenesená",K373,0)</f>
        <v>0</v>
      </c>
      <c r="BH373" s="156">
        <f>IF(O373="sníž. přenesená",K373,0)</f>
        <v>0</v>
      </c>
      <c r="BI373" s="156">
        <f>IF(O373="nulová",K373,0)</f>
        <v>0</v>
      </c>
      <c r="BJ373" s="15" t="s">
        <v>87</v>
      </c>
      <c r="BK373" s="156">
        <f>ROUND(P373*H373,2)</f>
        <v>0</v>
      </c>
      <c r="BL373" s="15" t="s">
        <v>298</v>
      </c>
      <c r="BM373" s="155" t="s">
        <v>1403</v>
      </c>
    </row>
    <row r="374" spans="2:65" s="1" customFormat="1" ht="19.5">
      <c r="B374" s="30"/>
      <c r="D374" s="157" t="s">
        <v>226</v>
      </c>
      <c r="F374" s="158" t="s">
        <v>963</v>
      </c>
      <c r="I374" s="159"/>
      <c r="J374" s="159"/>
      <c r="M374" s="30"/>
      <c r="N374" s="160"/>
      <c r="X374" s="54"/>
      <c r="AT374" s="15" t="s">
        <v>226</v>
      </c>
      <c r="AU374" s="15" t="s">
        <v>93</v>
      </c>
    </row>
    <row r="375" spans="2:65" s="12" customFormat="1" ht="11.25">
      <c r="B375" s="161"/>
      <c r="D375" s="157" t="s">
        <v>303</v>
      </c>
      <c r="E375" s="162" t="s">
        <v>1</v>
      </c>
      <c r="F375" s="163" t="s">
        <v>1355</v>
      </c>
      <c r="H375" s="164">
        <v>29.5</v>
      </c>
      <c r="I375" s="165"/>
      <c r="J375" s="165"/>
      <c r="M375" s="161"/>
      <c r="N375" s="188"/>
      <c r="O375" s="189"/>
      <c r="P375" s="189"/>
      <c r="Q375" s="189"/>
      <c r="R375" s="189"/>
      <c r="S375" s="189"/>
      <c r="T375" s="189"/>
      <c r="U375" s="189"/>
      <c r="V375" s="189"/>
      <c r="W375" s="189"/>
      <c r="X375" s="190"/>
      <c r="AT375" s="162" t="s">
        <v>303</v>
      </c>
      <c r="AU375" s="162" t="s">
        <v>93</v>
      </c>
      <c r="AV375" s="12" t="s">
        <v>93</v>
      </c>
      <c r="AW375" s="12" t="s">
        <v>5</v>
      </c>
      <c r="AX375" s="12" t="s">
        <v>87</v>
      </c>
      <c r="AY375" s="162" t="s">
        <v>219</v>
      </c>
    </row>
    <row r="376" spans="2:65" s="1" customFormat="1" ht="6.95" customHeight="1">
      <c r="B376" s="42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30"/>
    </row>
  </sheetData>
  <sheetProtection algorithmName="SHA-512" hashValue="yxTVxfZeajj75DSR4Z/WKlgNM496kZ3diZrmNDXxPFRIhIOt9RIO4LxGkmqVMW3Ov7xihkaNSDtZ/w7nRU3PXw==" saltValue="KYyGI8BjrGza+4X2JdlnDRNbvr4Svo+RI07r7nwU7MJM9ee+0c8lQ+U6XcCy0nBtGoeWc8FpNJGuBPPYEp2M4g==" spinCount="100000" sheet="1" objects="1" scenarios="1" formatColumns="0" formatRows="0" autoFilter="0"/>
  <autoFilter ref="C132:L375" xr:uid="{00000000-0009-0000-0000-000005000000}"/>
  <mergeCells count="12">
    <mergeCell ref="E125:H125"/>
    <mergeCell ref="M2:Z2"/>
    <mergeCell ref="E84:H84"/>
    <mergeCell ref="E86:H86"/>
    <mergeCell ref="E88:H88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37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110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1404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ROUND(K133,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ROUND((SUM(BE133:BE376)),  2)</f>
        <v>0</v>
      </c>
      <c r="I37" s="99">
        <v>0.21</v>
      </c>
      <c r="K37" s="86">
        <f>ROUND(((SUM(BE133:BE376))*I37),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ROUND((SUM(BF133:BF376)),  2)</f>
        <v>0</v>
      </c>
      <c r="I38" s="99">
        <v>0.12</v>
      </c>
      <c r="K38" s="86">
        <f>ROUND(((SUM(BF133:BF376))*I38),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ROUND((SUM(BG133:BG376)),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ROUND((SUM(BH133:BH376)),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ROUND((SUM(BI133:BI376)),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2022_4.5 - IO 03.3 Stoka C2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Q133</f>
        <v>0</v>
      </c>
      <c r="J97" s="64">
        <f t="shared" si="0"/>
        <v>0</v>
      </c>
      <c r="K97" s="64">
        <f>K133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K134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K135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Q247</f>
        <v>0</v>
      </c>
      <c r="J100" s="118">
        <f>R247</f>
        <v>0</v>
      </c>
      <c r="K100" s="118">
        <f>K247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Q251</f>
        <v>0</v>
      </c>
      <c r="J101" s="118">
        <f>R251</f>
        <v>0</v>
      </c>
      <c r="K101" s="118">
        <f>K251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Q255</f>
        <v>0</v>
      </c>
      <c r="J102" s="118">
        <f>R255</f>
        <v>0</v>
      </c>
      <c r="K102" s="118">
        <f>K255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Q259</f>
        <v>0</v>
      </c>
      <c r="J103" s="118">
        <f>R259</f>
        <v>0</v>
      </c>
      <c r="K103" s="118">
        <f>K259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Q269</f>
        <v>0</v>
      </c>
      <c r="J104" s="118">
        <f>R269</f>
        <v>0</v>
      </c>
      <c r="K104" s="118">
        <f>K269</f>
        <v>0</v>
      </c>
      <c r="M104" s="115"/>
    </row>
    <row r="105" spans="2:47" s="9" customFormat="1" ht="19.899999999999999" customHeight="1">
      <c r="B105" s="115"/>
      <c r="D105" s="116" t="s">
        <v>1153</v>
      </c>
      <c r="E105" s="117"/>
      <c r="F105" s="117"/>
      <c r="G105" s="117"/>
      <c r="H105" s="117"/>
      <c r="I105" s="118">
        <f>Q273</f>
        <v>0</v>
      </c>
      <c r="J105" s="118">
        <f>R273</f>
        <v>0</v>
      </c>
      <c r="K105" s="118">
        <f>K273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Q335</f>
        <v>0</v>
      </c>
      <c r="J106" s="118">
        <f>R335</f>
        <v>0</v>
      </c>
      <c r="K106" s="118">
        <f>K335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Q345</f>
        <v>0</v>
      </c>
      <c r="J107" s="118">
        <f>R345</f>
        <v>0</v>
      </c>
      <c r="K107" s="118">
        <f>K345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Q365</f>
        <v>0</v>
      </c>
      <c r="J108" s="118">
        <f>R365</f>
        <v>0</v>
      </c>
      <c r="K108" s="118">
        <f>K365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Q369</f>
        <v>0</v>
      </c>
      <c r="J109" s="118">
        <f>R369</f>
        <v>0</v>
      </c>
      <c r="K109" s="118">
        <f>K369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Q372</f>
        <v>0</v>
      </c>
      <c r="J110" s="114">
        <f>R372</f>
        <v>0</v>
      </c>
      <c r="K110" s="114">
        <f>K372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Q373</f>
        <v>0</v>
      </c>
      <c r="J111" s="118">
        <f>R373</f>
        <v>0</v>
      </c>
      <c r="K111" s="118">
        <f>K373</f>
        <v>0</v>
      </c>
      <c r="M111" s="115"/>
    </row>
    <row r="112" spans="2:47" s="1" customFormat="1" ht="21.75" customHeight="1">
      <c r="B112" s="30"/>
      <c r="M112" s="30"/>
    </row>
    <row r="113" spans="2:13" s="1" customFormat="1" ht="6.95" customHeight="1"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30"/>
    </row>
    <row r="117" spans="2:13" s="1" customFormat="1" ht="6.95" customHeight="1">
      <c r="B117" s="44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30"/>
    </row>
    <row r="118" spans="2:13" s="1" customFormat="1" ht="24.95" customHeight="1">
      <c r="B118" s="30"/>
      <c r="C118" s="19" t="s">
        <v>199</v>
      </c>
      <c r="M118" s="30"/>
    </row>
    <row r="119" spans="2:13" s="1" customFormat="1" ht="6.95" customHeight="1">
      <c r="B119" s="30"/>
      <c r="M119" s="30"/>
    </row>
    <row r="120" spans="2:13" s="1" customFormat="1" ht="12" customHeight="1">
      <c r="B120" s="30"/>
      <c r="C120" s="25" t="s">
        <v>17</v>
      </c>
      <c r="M120" s="30"/>
    </row>
    <row r="121" spans="2:13" s="1" customFormat="1" ht="16.5" customHeight="1">
      <c r="B121" s="30"/>
      <c r="E121" s="234" t="str">
        <f>E7</f>
        <v>Splašková kanalizace Lada</v>
      </c>
      <c r="F121" s="235"/>
      <c r="G121" s="235"/>
      <c r="H121" s="235"/>
      <c r="M121" s="30"/>
    </row>
    <row r="122" spans="2:13" ht="12" customHeight="1">
      <c r="B122" s="18"/>
      <c r="C122" s="25" t="s">
        <v>170</v>
      </c>
      <c r="M122" s="18"/>
    </row>
    <row r="123" spans="2:13" s="1" customFormat="1" ht="16.5" customHeight="1">
      <c r="B123" s="30"/>
      <c r="E123" s="234" t="s">
        <v>171</v>
      </c>
      <c r="F123" s="236"/>
      <c r="G123" s="236"/>
      <c r="H123" s="236"/>
      <c r="M123" s="30"/>
    </row>
    <row r="124" spans="2:13" s="1" customFormat="1" ht="12" customHeight="1">
      <c r="B124" s="30"/>
      <c r="C124" s="25" t="s">
        <v>172</v>
      </c>
      <c r="M124" s="30"/>
    </row>
    <row r="125" spans="2:13" s="1" customFormat="1" ht="16.5" customHeight="1">
      <c r="B125" s="30"/>
      <c r="E125" s="195" t="str">
        <f>E11</f>
        <v>2022_4.5 - IO 03.3 Stoka C2</v>
      </c>
      <c r="F125" s="236"/>
      <c r="G125" s="236"/>
      <c r="H125" s="236"/>
      <c r="M125" s="30"/>
    </row>
    <row r="126" spans="2:13" s="1" customFormat="1" ht="6.95" customHeight="1">
      <c r="B126" s="30"/>
      <c r="M126" s="30"/>
    </row>
    <row r="127" spans="2:13" s="1" customFormat="1" ht="12" customHeight="1">
      <c r="B127" s="30"/>
      <c r="C127" s="25" t="s">
        <v>21</v>
      </c>
      <c r="F127" s="23" t="str">
        <f>F14</f>
        <v>Česká Lípa</v>
      </c>
      <c r="I127" s="25" t="s">
        <v>23</v>
      </c>
      <c r="J127" s="50" t="str">
        <f>IF(J14="","",J14)</f>
        <v>2. 4. 2025</v>
      </c>
      <c r="M127" s="30"/>
    </row>
    <row r="128" spans="2:13" s="1" customFormat="1" ht="6.95" customHeight="1">
      <c r="B128" s="30"/>
      <c r="M128" s="30"/>
    </row>
    <row r="129" spans="2:65" s="1" customFormat="1" ht="25.7" customHeight="1">
      <c r="B129" s="30"/>
      <c r="C129" s="25" t="s">
        <v>25</v>
      </c>
      <c r="F129" s="23" t="str">
        <f>E17</f>
        <v>Město Česká Lípa</v>
      </c>
      <c r="I129" s="25" t="s">
        <v>32</v>
      </c>
      <c r="J129" s="28" t="str">
        <f>E23</f>
        <v>Vodohospodářský rozvoj a výstavba a.s.</v>
      </c>
      <c r="M129" s="30"/>
    </row>
    <row r="130" spans="2:65" s="1" customFormat="1" ht="15.2" customHeight="1">
      <c r="B130" s="30"/>
      <c r="C130" s="25" t="s">
        <v>30</v>
      </c>
      <c r="F130" s="23" t="str">
        <f>IF(E20="","",E20)</f>
        <v>Vyplň údaj</v>
      </c>
      <c r="I130" s="25" t="s">
        <v>35</v>
      </c>
      <c r="J130" s="28" t="str">
        <f>E26</f>
        <v>Dvořák</v>
      </c>
      <c r="M130" s="30"/>
    </row>
    <row r="131" spans="2:65" s="1" customFormat="1" ht="10.35" customHeight="1">
      <c r="B131" s="30"/>
      <c r="M131" s="30"/>
    </row>
    <row r="132" spans="2:65" s="10" customFormat="1" ht="29.25" customHeight="1">
      <c r="B132" s="119"/>
      <c r="C132" s="120" t="s">
        <v>200</v>
      </c>
      <c r="D132" s="121" t="s">
        <v>63</v>
      </c>
      <c r="E132" s="121" t="s">
        <v>59</v>
      </c>
      <c r="F132" s="121" t="s">
        <v>60</v>
      </c>
      <c r="G132" s="121" t="s">
        <v>201</v>
      </c>
      <c r="H132" s="121" t="s">
        <v>202</v>
      </c>
      <c r="I132" s="121" t="s">
        <v>203</v>
      </c>
      <c r="J132" s="121" t="s">
        <v>204</v>
      </c>
      <c r="K132" s="122" t="s">
        <v>190</v>
      </c>
      <c r="L132" s="123" t="s">
        <v>205</v>
      </c>
      <c r="M132" s="119"/>
      <c r="N132" s="57" t="s">
        <v>1</v>
      </c>
      <c r="O132" s="58" t="s">
        <v>42</v>
      </c>
      <c r="P132" s="58" t="s">
        <v>206</v>
      </c>
      <c r="Q132" s="58" t="s">
        <v>207</v>
      </c>
      <c r="R132" s="58" t="s">
        <v>208</v>
      </c>
      <c r="S132" s="58" t="s">
        <v>209</v>
      </c>
      <c r="T132" s="58" t="s">
        <v>210</v>
      </c>
      <c r="U132" s="58" t="s">
        <v>211</v>
      </c>
      <c r="V132" s="58" t="s">
        <v>212</v>
      </c>
      <c r="W132" s="58" t="s">
        <v>213</v>
      </c>
      <c r="X132" s="59" t="s">
        <v>214</v>
      </c>
    </row>
    <row r="133" spans="2:65" s="1" customFormat="1" ht="22.9" customHeight="1">
      <c r="B133" s="30"/>
      <c r="C133" s="62" t="s">
        <v>215</v>
      </c>
      <c r="K133" s="124">
        <f>BK133</f>
        <v>0</v>
      </c>
      <c r="M133" s="30"/>
      <c r="N133" s="60"/>
      <c r="O133" s="51"/>
      <c r="P133" s="51"/>
      <c r="Q133" s="125">
        <f>Q134+Q372</f>
        <v>0</v>
      </c>
      <c r="R133" s="125">
        <f>R134+R372</f>
        <v>0</v>
      </c>
      <c r="S133" s="51"/>
      <c r="T133" s="126">
        <f>T134+T372</f>
        <v>0</v>
      </c>
      <c r="U133" s="51"/>
      <c r="V133" s="126">
        <f>V134+V372</f>
        <v>40.418167199999999</v>
      </c>
      <c r="W133" s="51"/>
      <c r="X133" s="127">
        <f>X134+X372</f>
        <v>9.7439999999999998</v>
      </c>
      <c r="AT133" s="15" t="s">
        <v>79</v>
      </c>
      <c r="AU133" s="15" t="s">
        <v>192</v>
      </c>
      <c r="BK133" s="128">
        <f>BK134+BK372</f>
        <v>0</v>
      </c>
    </row>
    <row r="134" spans="2:65" s="11" customFormat="1" ht="25.9" customHeight="1">
      <c r="B134" s="129"/>
      <c r="D134" s="130" t="s">
        <v>79</v>
      </c>
      <c r="E134" s="131" t="s">
        <v>348</v>
      </c>
      <c r="F134" s="131" t="s">
        <v>349</v>
      </c>
      <c r="I134" s="132"/>
      <c r="J134" s="132"/>
      <c r="K134" s="133">
        <f>BK134</f>
        <v>0</v>
      </c>
      <c r="M134" s="129"/>
      <c r="N134" s="134"/>
      <c r="Q134" s="135">
        <f>Q135+Q247+Q251+Q255+Q259+Q269+Q273+Q335+Q365+Q369</f>
        <v>0</v>
      </c>
      <c r="R134" s="135">
        <f>R135+R247+R251+R255+R259+R269+R273+R335+R365+R369</f>
        <v>0</v>
      </c>
      <c r="T134" s="136">
        <f>T135+T247+T251+T255+T259+T269+T273+T335+T365+T369</f>
        <v>0</v>
      </c>
      <c r="V134" s="136">
        <f>V135+V247+V251+V255+V259+V269+V273+V335+V365+V369</f>
        <v>40.418167199999999</v>
      </c>
      <c r="X134" s="137">
        <f>X135+X247+X251+X255+X259+X269+X273+X335+X365+X369</f>
        <v>9.7439999999999998</v>
      </c>
      <c r="AR134" s="130" t="s">
        <v>87</v>
      </c>
      <c r="AT134" s="138" t="s">
        <v>79</v>
      </c>
      <c r="AU134" s="138" t="s">
        <v>80</v>
      </c>
      <c r="AY134" s="130" t="s">
        <v>219</v>
      </c>
      <c r="BK134" s="139">
        <f>BK135+BK247+BK251+BK255+BK259+BK269+BK273+BK335+BK365+BK369</f>
        <v>0</v>
      </c>
    </row>
    <row r="135" spans="2:65" s="11" customFormat="1" ht="22.9" customHeight="1">
      <c r="B135" s="129"/>
      <c r="D135" s="130" t="s">
        <v>79</v>
      </c>
      <c r="E135" s="140" t="s">
        <v>87</v>
      </c>
      <c r="F135" s="140" t="s">
        <v>350</v>
      </c>
      <c r="I135" s="132"/>
      <c r="J135" s="132"/>
      <c r="K135" s="141">
        <f>BK135</f>
        <v>0</v>
      </c>
      <c r="M135" s="129"/>
      <c r="N135" s="134"/>
      <c r="Q135" s="135">
        <f>SUM(Q136:Q246)</f>
        <v>0</v>
      </c>
      <c r="R135" s="135">
        <f>SUM(R136:R246)</f>
        <v>0</v>
      </c>
      <c r="T135" s="136">
        <f>SUM(T136:T246)</f>
        <v>0</v>
      </c>
      <c r="V135" s="136">
        <f>SUM(V136:V246)</f>
        <v>25.885799199999997</v>
      </c>
      <c r="X135" s="137">
        <f>SUM(X136:X246)</f>
        <v>8.5839999999999996</v>
      </c>
      <c r="AR135" s="130" t="s">
        <v>87</v>
      </c>
      <c r="AT135" s="138" t="s">
        <v>79</v>
      </c>
      <c r="AU135" s="138" t="s">
        <v>87</v>
      </c>
      <c r="AY135" s="130" t="s">
        <v>219</v>
      </c>
      <c r="BK135" s="139">
        <f>SUM(BK136:BK246)</f>
        <v>0</v>
      </c>
    </row>
    <row r="136" spans="2:65" s="1" customFormat="1" ht="24.2" customHeight="1">
      <c r="B136" s="30"/>
      <c r="C136" s="142" t="s">
        <v>87</v>
      </c>
      <c r="D136" s="142" t="s">
        <v>220</v>
      </c>
      <c r="E136" s="143" t="s">
        <v>351</v>
      </c>
      <c r="F136" s="144" t="s">
        <v>352</v>
      </c>
      <c r="G136" s="145" t="s">
        <v>353</v>
      </c>
      <c r="H136" s="146">
        <v>29.6</v>
      </c>
      <c r="I136" s="147"/>
      <c r="J136" s="147"/>
      <c r="K136" s="148">
        <f>ROUND(P136*H136,2)</f>
        <v>0</v>
      </c>
      <c r="L136" s="149"/>
      <c r="M136" s="30"/>
      <c r="N136" s="150" t="s">
        <v>1</v>
      </c>
      <c r="O136" s="151" t="s">
        <v>43</v>
      </c>
      <c r="P136" s="152">
        <f>I136+J136</f>
        <v>0</v>
      </c>
      <c r="Q136" s="152">
        <f>ROUND(I136*H136,2)</f>
        <v>0</v>
      </c>
      <c r="R136" s="152">
        <f>ROUND(J136*H136,2)</f>
        <v>0</v>
      </c>
      <c r="T136" s="153">
        <f>S136*H136</f>
        <v>0</v>
      </c>
      <c r="U136" s="153">
        <v>0</v>
      </c>
      <c r="V136" s="153">
        <f>U136*H136</f>
        <v>0</v>
      </c>
      <c r="W136" s="153">
        <v>0.28999999999999998</v>
      </c>
      <c r="X136" s="154">
        <f>W136*H136</f>
        <v>8.5839999999999996</v>
      </c>
      <c r="AR136" s="155" t="s">
        <v>158</v>
      </c>
      <c r="AT136" s="155" t="s">
        <v>220</v>
      </c>
      <c r="AU136" s="155" t="s">
        <v>93</v>
      </c>
      <c r="AY136" s="15" t="s">
        <v>219</v>
      </c>
      <c r="BE136" s="156">
        <f>IF(O136="základní",K136,0)</f>
        <v>0</v>
      </c>
      <c r="BF136" s="156">
        <f>IF(O136="snížená",K136,0)</f>
        <v>0</v>
      </c>
      <c r="BG136" s="156">
        <f>IF(O136="zákl. přenesená",K136,0)</f>
        <v>0</v>
      </c>
      <c r="BH136" s="156">
        <f>IF(O136="sníž. přenesená",K136,0)</f>
        <v>0</v>
      </c>
      <c r="BI136" s="156">
        <f>IF(O136="nulová",K136,0)</f>
        <v>0</v>
      </c>
      <c r="BJ136" s="15" t="s">
        <v>87</v>
      </c>
      <c r="BK136" s="156">
        <f>ROUND(P136*H136,2)</f>
        <v>0</v>
      </c>
      <c r="BL136" s="15" t="s">
        <v>158</v>
      </c>
      <c r="BM136" s="155" t="s">
        <v>1405</v>
      </c>
    </row>
    <row r="137" spans="2:65" s="1" customFormat="1" ht="39">
      <c r="B137" s="30"/>
      <c r="D137" s="157" t="s">
        <v>226</v>
      </c>
      <c r="F137" s="158" t="s">
        <v>355</v>
      </c>
      <c r="I137" s="159"/>
      <c r="J137" s="159"/>
      <c r="M137" s="30"/>
      <c r="N137" s="160"/>
      <c r="X137" s="54"/>
      <c r="AT137" s="15" t="s">
        <v>226</v>
      </c>
      <c r="AU137" s="15" t="s">
        <v>93</v>
      </c>
    </row>
    <row r="138" spans="2:65" s="12" customFormat="1" ht="11.25">
      <c r="B138" s="161"/>
      <c r="D138" s="157" t="s">
        <v>303</v>
      </c>
      <c r="E138" s="162" t="s">
        <v>1</v>
      </c>
      <c r="F138" s="163" t="s">
        <v>1406</v>
      </c>
      <c r="H138" s="164">
        <v>29.6</v>
      </c>
      <c r="I138" s="165"/>
      <c r="J138" s="165"/>
      <c r="M138" s="161"/>
      <c r="N138" s="166"/>
      <c r="X138" s="167"/>
      <c r="AT138" s="162" t="s">
        <v>303</v>
      </c>
      <c r="AU138" s="162" t="s">
        <v>93</v>
      </c>
      <c r="AV138" s="12" t="s">
        <v>93</v>
      </c>
      <c r="AW138" s="12" t="s">
        <v>5</v>
      </c>
      <c r="AX138" s="12" t="s">
        <v>87</v>
      </c>
      <c r="AY138" s="162" t="s">
        <v>219</v>
      </c>
    </row>
    <row r="139" spans="2:65" s="1" customFormat="1" ht="16.5" customHeight="1">
      <c r="B139" s="30"/>
      <c r="C139" s="142" t="s">
        <v>93</v>
      </c>
      <c r="D139" s="142" t="s">
        <v>220</v>
      </c>
      <c r="E139" s="143" t="s">
        <v>368</v>
      </c>
      <c r="F139" s="144" t="s">
        <v>369</v>
      </c>
      <c r="G139" s="145" t="s">
        <v>370</v>
      </c>
      <c r="H139" s="146">
        <v>10</v>
      </c>
      <c r="I139" s="147"/>
      <c r="J139" s="147"/>
      <c r="K139" s="148">
        <f>ROUND(P139*H139,2)</f>
        <v>0</v>
      </c>
      <c r="L139" s="149"/>
      <c r="M139" s="30"/>
      <c r="N139" s="150" t="s">
        <v>1</v>
      </c>
      <c r="O139" s="151" t="s">
        <v>43</v>
      </c>
      <c r="P139" s="152">
        <f>I139+J139</f>
        <v>0</v>
      </c>
      <c r="Q139" s="152">
        <f>ROUND(I139*H139,2)</f>
        <v>0</v>
      </c>
      <c r="R139" s="152">
        <f>ROUND(J139*H139,2)</f>
        <v>0</v>
      </c>
      <c r="T139" s="153">
        <f>S139*H139</f>
        <v>0</v>
      </c>
      <c r="U139" s="153">
        <v>7.1900000000000002E-3</v>
      </c>
      <c r="V139" s="153">
        <f>U139*H139</f>
        <v>7.1900000000000006E-2</v>
      </c>
      <c r="W139" s="153">
        <v>0</v>
      </c>
      <c r="X139" s="154">
        <f>W139*H139</f>
        <v>0</v>
      </c>
      <c r="AR139" s="155" t="s">
        <v>158</v>
      </c>
      <c r="AT139" s="155" t="s">
        <v>220</v>
      </c>
      <c r="AU139" s="155" t="s">
        <v>93</v>
      </c>
      <c r="AY139" s="15" t="s">
        <v>219</v>
      </c>
      <c r="BE139" s="156">
        <f>IF(O139="základní",K139,0)</f>
        <v>0</v>
      </c>
      <c r="BF139" s="156">
        <f>IF(O139="snížená",K139,0)</f>
        <v>0</v>
      </c>
      <c r="BG139" s="156">
        <f>IF(O139="zákl. přenesená",K139,0)</f>
        <v>0</v>
      </c>
      <c r="BH139" s="156">
        <f>IF(O139="sníž. přenesená",K139,0)</f>
        <v>0</v>
      </c>
      <c r="BI139" s="156">
        <f>IF(O139="nulová",K139,0)</f>
        <v>0</v>
      </c>
      <c r="BJ139" s="15" t="s">
        <v>87</v>
      </c>
      <c r="BK139" s="156">
        <f>ROUND(P139*H139,2)</f>
        <v>0</v>
      </c>
      <c r="BL139" s="15" t="s">
        <v>158</v>
      </c>
      <c r="BM139" s="155" t="s">
        <v>1407</v>
      </c>
    </row>
    <row r="140" spans="2:65" s="1" customFormat="1" ht="11.25">
      <c r="B140" s="30"/>
      <c r="D140" s="157" t="s">
        <v>226</v>
      </c>
      <c r="F140" s="158" t="s">
        <v>372</v>
      </c>
      <c r="I140" s="159"/>
      <c r="J140" s="159"/>
      <c r="M140" s="30"/>
      <c r="N140" s="160"/>
      <c r="X140" s="54"/>
      <c r="AT140" s="15" t="s">
        <v>226</v>
      </c>
      <c r="AU140" s="15" t="s">
        <v>93</v>
      </c>
    </row>
    <row r="141" spans="2:65" s="12" customFormat="1" ht="11.25">
      <c r="B141" s="161"/>
      <c r="D141" s="157" t="s">
        <v>303</v>
      </c>
      <c r="E141" s="162" t="s">
        <v>1</v>
      </c>
      <c r="F141" s="163" t="s">
        <v>265</v>
      </c>
      <c r="H141" s="164">
        <v>10</v>
      </c>
      <c r="I141" s="165"/>
      <c r="J141" s="165"/>
      <c r="M141" s="161"/>
      <c r="N141" s="166"/>
      <c r="X141" s="167"/>
      <c r="AT141" s="162" t="s">
        <v>303</v>
      </c>
      <c r="AU141" s="162" t="s">
        <v>93</v>
      </c>
      <c r="AV141" s="12" t="s">
        <v>93</v>
      </c>
      <c r="AW141" s="12" t="s">
        <v>5</v>
      </c>
      <c r="AX141" s="12" t="s">
        <v>87</v>
      </c>
      <c r="AY141" s="162" t="s">
        <v>219</v>
      </c>
    </row>
    <row r="142" spans="2:65" s="1" customFormat="1" ht="24.2" customHeight="1">
      <c r="B142" s="30"/>
      <c r="C142" s="142" t="s">
        <v>150</v>
      </c>
      <c r="D142" s="142" t="s">
        <v>220</v>
      </c>
      <c r="E142" s="143" t="s">
        <v>374</v>
      </c>
      <c r="F142" s="144" t="s">
        <v>375</v>
      </c>
      <c r="G142" s="145" t="s">
        <v>376</v>
      </c>
      <c r="H142" s="146">
        <v>5</v>
      </c>
      <c r="I142" s="147"/>
      <c r="J142" s="147"/>
      <c r="K142" s="148">
        <f>ROUND(P142*H142,2)</f>
        <v>0</v>
      </c>
      <c r="L142" s="149"/>
      <c r="M142" s="30"/>
      <c r="N142" s="150" t="s">
        <v>1</v>
      </c>
      <c r="O142" s="151" t="s">
        <v>43</v>
      </c>
      <c r="P142" s="152">
        <f>I142+J142</f>
        <v>0</v>
      </c>
      <c r="Q142" s="152">
        <f>ROUND(I142*H142,2)</f>
        <v>0</v>
      </c>
      <c r="R142" s="152">
        <f>ROUND(J142*H142,2)</f>
        <v>0</v>
      </c>
      <c r="T142" s="153">
        <f>S142*H142</f>
        <v>0</v>
      </c>
      <c r="U142" s="153">
        <v>4.0000000000000003E-5</v>
      </c>
      <c r="V142" s="153">
        <f>U142*H142</f>
        <v>2.0000000000000001E-4</v>
      </c>
      <c r="W142" s="153">
        <v>0</v>
      </c>
      <c r="X142" s="154">
        <f>W142*H142</f>
        <v>0</v>
      </c>
      <c r="AR142" s="155" t="s">
        <v>158</v>
      </c>
      <c r="AT142" s="155" t="s">
        <v>220</v>
      </c>
      <c r="AU142" s="155" t="s">
        <v>93</v>
      </c>
      <c r="AY142" s="15" t="s">
        <v>219</v>
      </c>
      <c r="BE142" s="156">
        <f>IF(O142="základní",K142,0)</f>
        <v>0</v>
      </c>
      <c r="BF142" s="156">
        <f>IF(O142="snížená",K142,0)</f>
        <v>0</v>
      </c>
      <c r="BG142" s="156">
        <f>IF(O142="zákl. přenesená",K142,0)</f>
        <v>0</v>
      </c>
      <c r="BH142" s="156">
        <f>IF(O142="sníž. přenesená",K142,0)</f>
        <v>0</v>
      </c>
      <c r="BI142" s="156">
        <f>IF(O142="nulová",K142,0)</f>
        <v>0</v>
      </c>
      <c r="BJ142" s="15" t="s">
        <v>87</v>
      </c>
      <c r="BK142" s="156">
        <f>ROUND(P142*H142,2)</f>
        <v>0</v>
      </c>
      <c r="BL142" s="15" t="s">
        <v>158</v>
      </c>
      <c r="BM142" s="155" t="s">
        <v>1408</v>
      </c>
    </row>
    <row r="143" spans="2:65" s="1" customFormat="1" ht="19.5">
      <c r="B143" s="30"/>
      <c r="D143" s="157" t="s">
        <v>226</v>
      </c>
      <c r="F143" s="158" t="s">
        <v>378</v>
      </c>
      <c r="I143" s="159"/>
      <c r="J143" s="159"/>
      <c r="M143" s="30"/>
      <c r="N143" s="160"/>
      <c r="X143" s="54"/>
      <c r="AT143" s="15" t="s">
        <v>226</v>
      </c>
      <c r="AU143" s="15" t="s">
        <v>93</v>
      </c>
    </row>
    <row r="144" spans="2:65" s="12" customFormat="1" ht="11.25">
      <c r="B144" s="161"/>
      <c r="D144" s="157" t="s">
        <v>303</v>
      </c>
      <c r="E144" s="162" t="s">
        <v>1</v>
      </c>
      <c r="F144" s="163" t="s">
        <v>1302</v>
      </c>
      <c r="H144" s="164">
        <v>5</v>
      </c>
      <c r="I144" s="165"/>
      <c r="J144" s="165"/>
      <c r="M144" s="161"/>
      <c r="N144" s="166"/>
      <c r="X144" s="167"/>
      <c r="AT144" s="162" t="s">
        <v>303</v>
      </c>
      <c r="AU144" s="162" t="s">
        <v>93</v>
      </c>
      <c r="AV144" s="12" t="s">
        <v>93</v>
      </c>
      <c r="AW144" s="12" t="s">
        <v>5</v>
      </c>
      <c r="AX144" s="12" t="s">
        <v>87</v>
      </c>
      <c r="AY144" s="162" t="s">
        <v>219</v>
      </c>
    </row>
    <row r="145" spans="2:65" s="1" customFormat="1" ht="24.2" customHeight="1">
      <c r="B145" s="30"/>
      <c r="C145" s="142" t="s">
        <v>158</v>
      </c>
      <c r="D145" s="142" t="s">
        <v>220</v>
      </c>
      <c r="E145" s="143" t="s">
        <v>380</v>
      </c>
      <c r="F145" s="144" t="s">
        <v>381</v>
      </c>
      <c r="G145" s="145" t="s">
        <v>382</v>
      </c>
      <c r="H145" s="146">
        <v>2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0</v>
      </c>
      <c r="V145" s="153">
        <f>U145*H145</f>
        <v>0</v>
      </c>
      <c r="W145" s="153">
        <v>0</v>
      </c>
      <c r="X145" s="154">
        <f>W145*H145</f>
        <v>0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1409</v>
      </c>
    </row>
    <row r="146" spans="2:65" s="1" customFormat="1" ht="19.5">
      <c r="B146" s="30"/>
      <c r="D146" s="157" t="s">
        <v>226</v>
      </c>
      <c r="F146" s="158" t="s">
        <v>384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93</v>
      </c>
      <c r="H147" s="164">
        <v>2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24.2" customHeight="1">
      <c r="B148" s="30"/>
      <c r="C148" s="142" t="s">
        <v>218</v>
      </c>
      <c r="D148" s="142" t="s">
        <v>220</v>
      </c>
      <c r="E148" s="143" t="s">
        <v>386</v>
      </c>
      <c r="F148" s="144" t="s">
        <v>387</v>
      </c>
      <c r="G148" s="145" t="s">
        <v>370</v>
      </c>
      <c r="H148" s="146">
        <v>2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8.6800000000000002E-3</v>
      </c>
      <c r="V148" s="153">
        <f>U148*H148</f>
        <v>1.736E-2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1410</v>
      </c>
    </row>
    <row r="149" spans="2:65" s="1" customFormat="1" ht="58.5">
      <c r="B149" s="30"/>
      <c r="D149" s="157" t="s">
        <v>226</v>
      </c>
      <c r="F149" s="158" t="s">
        <v>389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93</v>
      </c>
      <c r="H150" s="164">
        <v>2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244</v>
      </c>
      <c r="D151" s="142" t="s">
        <v>220</v>
      </c>
      <c r="E151" s="143" t="s">
        <v>391</v>
      </c>
      <c r="F151" s="144" t="s">
        <v>392</v>
      </c>
      <c r="G151" s="145" t="s">
        <v>370</v>
      </c>
      <c r="H151" s="146">
        <v>2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3.6900000000000002E-2</v>
      </c>
      <c r="V151" s="153">
        <f>U151*H151</f>
        <v>7.3800000000000004E-2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1411</v>
      </c>
    </row>
    <row r="152" spans="2:65" s="1" customFormat="1" ht="58.5">
      <c r="B152" s="30"/>
      <c r="D152" s="157" t="s">
        <v>226</v>
      </c>
      <c r="F152" s="158" t="s">
        <v>394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93</v>
      </c>
      <c r="H153" s="164">
        <v>2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249</v>
      </c>
      <c r="D154" s="142" t="s">
        <v>220</v>
      </c>
      <c r="E154" s="143" t="s">
        <v>396</v>
      </c>
      <c r="F154" s="144" t="s">
        <v>397</v>
      </c>
      <c r="G154" s="145" t="s">
        <v>398</v>
      </c>
      <c r="H154" s="146">
        <v>5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1412</v>
      </c>
    </row>
    <row r="155" spans="2:65" s="1" customFormat="1" ht="19.5">
      <c r="B155" s="30"/>
      <c r="D155" s="157" t="s">
        <v>226</v>
      </c>
      <c r="F155" s="158" t="s">
        <v>400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1307</v>
      </c>
      <c r="H156" s="164">
        <v>5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33" customHeight="1">
      <c r="B157" s="30"/>
      <c r="C157" s="142" t="s">
        <v>254</v>
      </c>
      <c r="D157" s="142" t="s">
        <v>220</v>
      </c>
      <c r="E157" s="143" t="s">
        <v>1168</v>
      </c>
      <c r="F157" s="144" t="s">
        <v>1169</v>
      </c>
      <c r="G157" s="145" t="s">
        <v>398</v>
      </c>
      <c r="H157" s="146">
        <v>24.32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0</v>
      </c>
      <c r="V157" s="153">
        <f>U157*H157</f>
        <v>0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1413</v>
      </c>
    </row>
    <row r="158" spans="2:65" s="1" customFormat="1" ht="29.25">
      <c r="B158" s="30"/>
      <c r="D158" s="157" t="s">
        <v>226</v>
      </c>
      <c r="F158" s="158" t="s">
        <v>1171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22.5">
      <c r="B159" s="161"/>
      <c r="D159" s="157" t="s">
        <v>303</v>
      </c>
      <c r="E159" s="162" t="s">
        <v>1</v>
      </c>
      <c r="F159" s="163" t="s">
        <v>1414</v>
      </c>
      <c r="H159" s="164">
        <v>26.752000000000002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80</v>
      </c>
      <c r="AY159" s="162" t="s">
        <v>219</v>
      </c>
    </row>
    <row r="160" spans="2:65" s="12" customFormat="1" ht="11.25">
      <c r="B160" s="161"/>
      <c r="D160" s="157" t="s">
        <v>303</v>
      </c>
      <c r="E160" s="162" t="s">
        <v>1</v>
      </c>
      <c r="F160" s="163" t="s">
        <v>1415</v>
      </c>
      <c r="H160" s="164">
        <v>-2.4320000000000004</v>
      </c>
      <c r="I160" s="165"/>
      <c r="J160" s="165"/>
      <c r="M160" s="161"/>
      <c r="N160" s="166"/>
      <c r="X160" s="167"/>
      <c r="AT160" s="162" t="s">
        <v>303</v>
      </c>
      <c r="AU160" s="162" t="s">
        <v>93</v>
      </c>
      <c r="AV160" s="12" t="s">
        <v>93</v>
      </c>
      <c r="AW160" s="12" t="s">
        <v>5</v>
      </c>
      <c r="AX160" s="12" t="s">
        <v>80</v>
      </c>
      <c r="AY160" s="162" t="s">
        <v>219</v>
      </c>
    </row>
    <row r="161" spans="2:65" s="13" customFormat="1" ht="11.25">
      <c r="B161" s="171"/>
      <c r="D161" s="157" t="s">
        <v>303</v>
      </c>
      <c r="E161" s="172" t="s">
        <v>1</v>
      </c>
      <c r="F161" s="173" t="s">
        <v>362</v>
      </c>
      <c r="H161" s="174">
        <v>24.32</v>
      </c>
      <c r="I161" s="175"/>
      <c r="J161" s="175"/>
      <c r="M161" s="171"/>
      <c r="N161" s="176"/>
      <c r="X161" s="177"/>
      <c r="AT161" s="172" t="s">
        <v>303</v>
      </c>
      <c r="AU161" s="172" t="s">
        <v>93</v>
      </c>
      <c r="AV161" s="13" t="s">
        <v>158</v>
      </c>
      <c r="AW161" s="13" t="s">
        <v>4</v>
      </c>
      <c r="AX161" s="13" t="s">
        <v>87</v>
      </c>
      <c r="AY161" s="172" t="s">
        <v>219</v>
      </c>
    </row>
    <row r="162" spans="2:65" s="1" customFormat="1" ht="37.9" customHeight="1">
      <c r="B162" s="30"/>
      <c r="C162" s="142" t="s">
        <v>260</v>
      </c>
      <c r="D162" s="142" t="s">
        <v>220</v>
      </c>
      <c r="E162" s="143" t="s">
        <v>428</v>
      </c>
      <c r="F162" s="144" t="s">
        <v>429</v>
      </c>
      <c r="G162" s="145" t="s">
        <v>398</v>
      </c>
      <c r="H162" s="146">
        <v>6</v>
      </c>
      <c r="I162" s="147"/>
      <c r="J162" s="147"/>
      <c r="K162" s="148">
        <f>ROUND(P162*H162,2)</f>
        <v>0</v>
      </c>
      <c r="L162" s="149"/>
      <c r="M162" s="30"/>
      <c r="N162" s="150" t="s">
        <v>1</v>
      </c>
      <c r="O162" s="151" t="s">
        <v>43</v>
      </c>
      <c r="P162" s="152">
        <f>I162+J162</f>
        <v>0</v>
      </c>
      <c r="Q162" s="152">
        <f>ROUND(I162*H162,2)</f>
        <v>0</v>
      </c>
      <c r="R162" s="152">
        <f>ROUND(J162*H162,2)</f>
        <v>0</v>
      </c>
      <c r="T162" s="153">
        <f>S162*H162</f>
        <v>0</v>
      </c>
      <c r="U162" s="153">
        <v>0</v>
      </c>
      <c r="V162" s="153">
        <f>U162*H162</f>
        <v>0</v>
      </c>
      <c r="W162" s="153">
        <v>0</v>
      </c>
      <c r="X162" s="154">
        <f>W162*H162</f>
        <v>0</v>
      </c>
      <c r="AR162" s="155" t="s">
        <v>158</v>
      </c>
      <c r="AT162" s="155" t="s">
        <v>220</v>
      </c>
      <c r="AU162" s="155" t="s">
        <v>93</v>
      </c>
      <c r="AY162" s="15" t="s">
        <v>219</v>
      </c>
      <c r="BE162" s="156">
        <f>IF(O162="základní",K162,0)</f>
        <v>0</v>
      </c>
      <c r="BF162" s="156">
        <f>IF(O162="snížená",K162,0)</f>
        <v>0</v>
      </c>
      <c r="BG162" s="156">
        <f>IF(O162="zákl. přenesená",K162,0)</f>
        <v>0</v>
      </c>
      <c r="BH162" s="156">
        <f>IF(O162="sníž. přenesená",K162,0)</f>
        <v>0</v>
      </c>
      <c r="BI162" s="156">
        <f>IF(O162="nulová",K162,0)</f>
        <v>0</v>
      </c>
      <c r="BJ162" s="15" t="s">
        <v>87</v>
      </c>
      <c r="BK162" s="156">
        <f>ROUND(P162*H162,2)</f>
        <v>0</v>
      </c>
      <c r="BL162" s="15" t="s">
        <v>158</v>
      </c>
      <c r="BM162" s="155" t="s">
        <v>1416</v>
      </c>
    </row>
    <row r="163" spans="2:65" s="1" customFormat="1" ht="39">
      <c r="B163" s="30"/>
      <c r="D163" s="157" t="s">
        <v>226</v>
      </c>
      <c r="F163" s="158" t="s">
        <v>431</v>
      </c>
      <c r="I163" s="159"/>
      <c r="J163" s="159"/>
      <c r="M163" s="30"/>
      <c r="N163" s="160"/>
      <c r="X163" s="54"/>
      <c r="AT163" s="15" t="s">
        <v>226</v>
      </c>
      <c r="AU163" s="15" t="s">
        <v>93</v>
      </c>
    </row>
    <row r="164" spans="2:65" s="12" customFormat="1" ht="11.25">
      <c r="B164" s="161"/>
      <c r="D164" s="157" t="s">
        <v>303</v>
      </c>
      <c r="E164" s="162" t="s">
        <v>1</v>
      </c>
      <c r="F164" s="163" t="s">
        <v>244</v>
      </c>
      <c r="H164" s="164">
        <v>6</v>
      </c>
      <c r="I164" s="165"/>
      <c r="J164" s="165"/>
      <c r="M164" s="161"/>
      <c r="N164" s="166"/>
      <c r="X164" s="167"/>
      <c r="AT164" s="162" t="s">
        <v>303</v>
      </c>
      <c r="AU164" s="162" t="s">
        <v>93</v>
      </c>
      <c r="AV164" s="12" t="s">
        <v>93</v>
      </c>
      <c r="AW164" s="12" t="s">
        <v>5</v>
      </c>
      <c r="AX164" s="12" t="s">
        <v>87</v>
      </c>
      <c r="AY164" s="162" t="s">
        <v>219</v>
      </c>
    </row>
    <row r="165" spans="2:65" s="1" customFormat="1" ht="33" customHeight="1">
      <c r="B165" s="30"/>
      <c r="C165" s="142" t="s">
        <v>265</v>
      </c>
      <c r="D165" s="142" t="s">
        <v>220</v>
      </c>
      <c r="E165" s="143" t="s">
        <v>1175</v>
      </c>
      <c r="F165" s="144" t="s">
        <v>1176</v>
      </c>
      <c r="G165" s="145" t="s">
        <v>398</v>
      </c>
      <c r="H165" s="146">
        <v>24.4</v>
      </c>
      <c r="I165" s="147"/>
      <c r="J165" s="147"/>
      <c r="K165" s="148">
        <f>ROUND(P165*H165,2)</f>
        <v>0</v>
      </c>
      <c r="L165" s="149"/>
      <c r="M165" s="30"/>
      <c r="N165" s="150" t="s">
        <v>1</v>
      </c>
      <c r="O165" s="151" t="s">
        <v>43</v>
      </c>
      <c r="P165" s="152">
        <f>I165+J165</f>
        <v>0</v>
      </c>
      <c r="Q165" s="152">
        <f>ROUND(I165*H165,2)</f>
        <v>0</v>
      </c>
      <c r="R165" s="152">
        <f>ROUND(J165*H165,2)</f>
        <v>0</v>
      </c>
      <c r="T165" s="153">
        <f>S165*H165</f>
        <v>0</v>
      </c>
      <c r="U165" s="153">
        <v>0</v>
      </c>
      <c r="V165" s="153">
        <f>U165*H165</f>
        <v>0</v>
      </c>
      <c r="W165" s="153">
        <v>0</v>
      </c>
      <c r="X165" s="154">
        <f>W165*H165</f>
        <v>0</v>
      </c>
      <c r="AR165" s="155" t="s">
        <v>158</v>
      </c>
      <c r="AT165" s="155" t="s">
        <v>220</v>
      </c>
      <c r="AU165" s="155" t="s">
        <v>93</v>
      </c>
      <c r="AY165" s="15" t="s">
        <v>219</v>
      </c>
      <c r="BE165" s="156">
        <f>IF(O165="základní",K165,0)</f>
        <v>0</v>
      </c>
      <c r="BF165" s="156">
        <f>IF(O165="snížená",K165,0)</f>
        <v>0</v>
      </c>
      <c r="BG165" s="156">
        <f>IF(O165="zákl. přenesená",K165,0)</f>
        <v>0</v>
      </c>
      <c r="BH165" s="156">
        <f>IF(O165="sníž. přenesená",K165,0)</f>
        <v>0</v>
      </c>
      <c r="BI165" s="156">
        <f>IF(O165="nulová",K165,0)</f>
        <v>0</v>
      </c>
      <c r="BJ165" s="15" t="s">
        <v>87</v>
      </c>
      <c r="BK165" s="156">
        <f>ROUND(P165*H165,2)</f>
        <v>0</v>
      </c>
      <c r="BL165" s="15" t="s">
        <v>158</v>
      </c>
      <c r="BM165" s="155" t="s">
        <v>1417</v>
      </c>
    </row>
    <row r="166" spans="2:65" s="1" customFormat="1" ht="29.25">
      <c r="B166" s="30"/>
      <c r="D166" s="157" t="s">
        <v>226</v>
      </c>
      <c r="F166" s="158" t="s">
        <v>1178</v>
      </c>
      <c r="I166" s="159"/>
      <c r="J166" s="159"/>
      <c r="M166" s="30"/>
      <c r="N166" s="160"/>
      <c r="X166" s="54"/>
      <c r="AT166" s="15" t="s">
        <v>226</v>
      </c>
      <c r="AU166" s="15" t="s">
        <v>93</v>
      </c>
    </row>
    <row r="167" spans="2:65" s="12" customFormat="1" ht="22.5">
      <c r="B167" s="161"/>
      <c r="D167" s="157" t="s">
        <v>303</v>
      </c>
      <c r="E167" s="162" t="s">
        <v>1</v>
      </c>
      <c r="F167" s="163" t="s">
        <v>1418</v>
      </c>
      <c r="H167" s="164">
        <v>27.440000000000005</v>
      </c>
      <c r="I167" s="165"/>
      <c r="J167" s="165"/>
      <c r="M167" s="161"/>
      <c r="N167" s="166"/>
      <c r="X167" s="167"/>
      <c r="AT167" s="162" t="s">
        <v>303</v>
      </c>
      <c r="AU167" s="162" t="s">
        <v>93</v>
      </c>
      <c r="AV167" s="12" t="s">
        <v>93</v>
      </c>
      <c r="AW167" s="12" t="s">
        <v>5</v>
      </c>
      <c r="AX167" s="12" t="s">
        <v>80</v>
      </c>
      <c r="AY167" s="162" t="s">
        <v>219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1419</v>
      </c>
      <c r="H168" s="164">
        <v>-3.0400000000000005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3" customFormat="1" ht="11.25">
      <c r="B169" s="171"/>
      <c r="D169" s="157" t="s">
        <v>303</v>
      </c>
      <c r="E169" s="172" t="s">
        <v>1</v>
      </c>
      <c r="F169" s="173" t="s">
        <v>362</v>
      </c>
      <c r="H169" s="174">
        <v>24.400000000000006</v>
      </c>
      <c r="I169" s="175"/>
      <c r="J169" s="175"/>
      <c r="M169" s="171"/>
      <c r="N169" s="176"/>
      <c r="X169" s="177"/>
      <c r="AT169" s="172" t="s">
        <v>303</v>
      </c>
      <c r="AU169" s="172" t="s">
        <v>93</v>
      </c>
      <c r="AV169" s="13" t="s">
        <v>158</v>
      </c>
      <c r="AW169" s="13" t="s">
        <v>4</v>
      </c>
      <c r="AX169" s="13" t="s">
        <v>87</v>
      </c>
      <c r="AY169" s="172" t="s">
        <v>219</v>
      </c>
    </row>
    <row r="170" spans="2:65" s="1" customFormat="1" ht="33" customHeight="1">
      <c r="B170" s="30"/>
      <c r="C170" s="142" t="s">
        <v>270</v>
      </c>
      <c r="D170" s="142" t="s">
        <v>220</v>
      </c>
      <c r="E170" s="143" t="s">
        <v>444</v>
      </c>
      <c r="F170" s="144" t="s">
        <v>445</v>
      </c>
      <c r="G170" s="145" t="s">
        <v>398</v>
      </c>
      <c r="H170" s="146">
        <v>3.484</v>
      </c>
      <c r="I170" s="147"/>
      <c r="J170" s="147"/>
      <c r="K170" s="148">
        <f>ROUND(P170*H170,2)</f>
        <v>0</v>
      </c>
      <c r="L170" s="149"/>
      <c r="M170" s="30"/>
      <c r="N170" s="150" t="s">
        <v>1</v>
      </c>
      <c r="O170" s="151" t="s">
        <v>43</v>
      </c>
      <c r="P170" s="152">
        <f>I170+J170</f>
        <v>0</v>
      </c>
      <c r="Q170" s="152">
        <f>ROUND(I170*H170,2)</f>
        <v>0</v>
      </c>
      <c r="R170" s="152">
        <f>ROUND(J170*H170,2)</f>
        <v>0</v>
      </c>
      <c r="T170" s="153">
        <f>S170*H170</f>
        <v>0</v>
      </c>
      <c r="U170" s="153">
        <v>0</v>
      </c>
      <c r="V170" s="153">
        <f>U170*H170</f>
        <v>0</v>
      </c>
      <c r="W170" s="153">
        <v>0</v>
      </c>
      <c r="X170" s="154">
        <f>W170*H170</f>
        <v>0</v>
      </c>
      <c r="AR170" s="155" t="s">
        <v>158</v>
      </c>
      <c r="AT170" s="155" t="s">
        <v>220</v>
      </c>
      <c r="AU170" s="155" t="s">
        <v>93</v>
      </c>
      <c r="AY170" s="15" t="s">
        <v>219</v>
      </c>
      <c r="BE170" s="156">
        <f>IF(O170="základní",K170,0)</f>
        <v>0</v>
      </c>
      <c r="BF170" s="156">
        <f>IF(O170="snížená",K170,0)</f>
        <v>0</v>
      </c>
      <c r="BG170" s="156">
        <f>IF(O170="zákl. přenesená",K170,0)</f>
        <v>0</v>
      </c>
      <c r="BH170" s="156">
        <f>IF(O170="sníž. přenesená",K170,0)</f>
        <v>0</v>
      </c>
      <c r="BI170" s="156">
        <f>IF(O170="nulová",K170,0)</f>
        <v>0</v>
      </c>
      <c r="BJ170" s="15" t="s">
        <v>87</v>
      </c>
      <c r="BK170" s="156">
        <f>ROUND(P170*H170,2)</f>
        <v>0</v>
      </c>
      <c r="BL170" s="15" t="s">
        <v>158</v>
      </c>
      <c r="BM170" s="155" t="s">
        <v>1420</v>
      </c>
    </row>
    <row r="171" spans="2:65" s="1" customFormat="1" ht="29.25">
      <c r="B171" s="30"/>
      <c r="D171" s="157" t="s">
        <v>226</v>
      </c>
      <c r="F171" s="158" t="s">
        <v>447</v>
      </c>
      <c r="I171" s="159"/>
      <c r="J171" s="159"/>
      <c r="M171" s="30"/>
      <c r="N171" s="160"/>
      <c r="X171" s="54"/>
      <c r="AT171" s="15" t="s">
        <v>226</v>
      </c>
      <c r="AU171" s="15" t="s">
        <v>93</v>
      </c>
    </row>
    <row r="172" spans="2:65" s="12" customFormat="1" ht="22.5">
      <c r="B172" s="161"/>
      <c r="D172" s="157" t="s">
        <v>303</v>
      </c>
      <c r="E172" s="162" t="s">
        <v>1</v>
      </c>
      <c r="F172" s="163" t="s">
        <v>1421</v>
      </c>
      <c r="H172" s="164">
        <v>3.7880000000000003</v>
      </c>
      <c r="I172" s="165"/>
      <c r="J172" s="165"/>
      <c r="M172" s="161"/>
      <c r="N172" s="166"/>
      <c r="X172" s="167"/>
      <c r="AT172" s="162" t="s">
        <v>303</v>
      </c>
      <c r="AU172" s="162" t="s">
        <v>93</v>
      </c>
      <c r="AV172" s="12" t="s">
        <v>93</v>
      </c>
      <c r="AW172" s="12" t="s">
        <v>5</v>
      </c>
      <c r="AX172" s="12" t="s">
        <v>80</v>
      </c>
      <c r="AY172" s="162" t="s">
        <v>219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1422</v>
      </c>
      <c r="H173" s="164">
        <v>-0.30400000000000005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80</v>
      </c>
      <c r="AY173" s="162" t="s">
        <v>219</v>
      </c>
    </row>
    <row r="174" spans="2:65" s="13" customFormat="1" ht="11.25">
      <c r="B174" s="171"/>
      <c r="D174" s="157" t="s">
        <v>303</v>
      </c>
      <c r="E174" s="172" t="s">
        <v>1</v>
      </c>
      <c r="F174" s="173" t="s">
        <v>362</v>
      </c>
      <c r="H174" s="174">
        <v>3.484</v>
      </c>
      <c r="I174" s="175"/>
      <c r="J174" s="175"/>
      <c r="M174" s="171"/>
      <c r="N174" s="176"/>
      <c r="X174" s="177"/>
      <c r="AT174" s="172" t="s">
        <v>303</v>
      </c>
      <c r="AU174" s="172" t="s">
        <v>93</v>
      </c>
      <c r="AV174" s="13" t="s">
        <v>158</v>
      </c>
      <c r="AW174" s="13" t="s">
        <v>4</v>
      </c>
      <c r="AX174" s="13" t="s">
        <v>87</v>
      </c>
      <c r="AY174" s="172" t="s">
        <v>219</v>
      </c>
    </row>
    <row r="175" spans="2:65" s="1" customFormat="1" ht="33" customHeight="1">
      <c r="B175" s="30"/>
      <c r="C175" s="142" t="s">
        <v>9</v>
      </c>
      <c r="D175" s="142" t="s">
        <v>220</v>
      </c>
      <c r="E175" s="143" t="s">
        <v>450</v>
      </c>
      <c r="F175" s="144" t="s">
        <v>451</v>
      </c>
      <c r="G175" s="145" t="s">
        <v>398</v>
      </c>
      <c r="H175" s="146">
        <v>3.04</v>
      </c>
      <c r="I175" s="147"/>
      <c r="J175" s="147"/>
      <c r="K175" s="148">
        <f>ROUND(P175*H175,2)</f>
        <v>0</v>
      </c>
      <c r="L175" s="149"/>
      <c r="M175" s="30"/>
      <c r="N175" s="150" t="s">
        <v>1</v>
      </c>
      <c r="O175" s="151" t="s">
        <v>43</v>
      </c>
      <c r="P175" s="152">
        <f>I175+J175</f>
        <v>0</v>
      </c>
      <c r="Q175" s="152">
        <f>ROUND(I175*H175,2)</f>
        <v>0</v>
      </c>
      <c r="R175" s="152">
        <f>ROUND(J175*H175,2)</f>
        <v>0</v>
      </c>
      <c r="T175" s="153">
        <f>S175*H175</f>
        <v>0</v>
      </c>
      <c r="U175" s="153">
        <v>0</v>
      </c>
      <c r="V175" s="153">
        <f>U175*H175</f>
        <v>0</v>
      </c>
      <c r="W175" s="153">
        <v>0</v>
      </c>
      <c r="X175" s="154">
        <f>W175*H175</f>
        <v>0</v>
      </c>
      <c r="AR175" s="155" t="s">
        <v>158</v>
      </c>
      <c r="AT175" s="155" t="s">
        <v>220</v>
      </c>
      <c r="AU175" s="155" t="s">
        <v>93</v>
      </c>
      <c r="AY175" s="15" t="s">
        <v>219</v>
      </c>
      <c r="BE175" s="156">
        <f>IF(O175="základní",K175,0)</f>
        <v>0</v>
      </c>
      <c r="BF175" s="156">
        <f>IF(O175="snížená",K175,0)</f>
        <v>0</v>
      </c>
      <c r="BG175" s="156">
        <f>IF(O175="zákl. přenesená",K175,0)</f>
        <v>0</v>
      </c>
      <c r="BH175" s="156">
        <f>IF(O175="sníž. přenesená",K175,0)</f>
        <v>0</v>
      </c>
      <c r="BI175" s="156">
        <f>IF(O175="nulová",K175,0)</f>
        <v>0</v>
      </c>
      <c r="BJ175" s="15" t="s">
        <v>87</v>
      </c>
      <c r="BK175" s="156">
        <f>ROUND(P175*H175,2)</f>
        <v>0</v>
      </c>
      <c r="BL175" s="15" t="s">
        <v>158</v>
      </c>
      <c r="BM175" s="155" t="s">
        <v>1423</v>
      </c>
    </row>
    <row r="176" spans="2:65" s="1" customFormat="1" ht="29.25">
      <c r="B176" s="30"/>
      <c r="D176" s="157" t="s">
        <v>226</v>
      </c>
      <c r="F176" s="158" t="s">
        <v>453</v>
      </c>
      <c r="I176" s="159"/>
      <c r="J176" s="159"/>
      <c r="M176" s="30"/>
      <c r="N176" s="160"/>
      <c r="X176" s="54"/>
      <c r="AT176" s="15" t="s">
        <v>226</v>
      </c>
      <c r="AU176" s="15" t="s">
        <v>93</v>
      </c>
    </row>
    <row r="177" spans="2:65" s="12" customFormat="1" ht="22.5">
      <c r="B177" s="161"/>
      <c r="D177" s="157" t="s">
        <v>303</v>
      </c>
      <c r="E177" s="162" t="s">
        <v>1</v>
      </c>
      <c r="F177" s="163" t="s">
        <v>1424</v>
      </c>
      <c r="H177" s="164">
        <v>3.3440000000000003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2" customFormat="1" ht="11.25">
      <c r="B178" s="161"/>
      <c r="D178" s="157" t="s">
        <v>303</v>
      </c>
      <c r="E178" s="162" t="s">
        <v>1</v>
      </c>
      <c r="F178" s="163" t="s">
        <v>1422</v>
      </c>
      <c r="H178" s="164">
        <v>-0.30400000000000005</v>
      </c>
      <c r="I178" s="165"/>
      <c r="J178" s="165"/>
      <c r="M178" s="161"/>
      <c r="N178" s="166"/>
      <c r="X178" s="167"/>
      <c r="AT178" s="162" t="s">
        <v>303</v>
      </c>
      <c r="AU178" s="162" t="s">
        <v>93</v>
      </c>
      <c r="AV178" s="12" t="s">
        <v>93</v>
      </c>
      <c r="AW178" s="12" t="s">
        <v>5</v>
      </c>
      <c r="AX178" s="12" t="s">
        <v>80</v>
      </c>
      <c r="AY178" s="162" t="s">
        <v>219</v>
      </c>
    </row>
    <row r="179" spans="2:65" s="13" customFormat="1" ht="11.25">
      <c r="B179" s="171"/>
      <c r="D179" s="157" t="s">
        <v>303</v>
      </c>
      <c r="E179" s="172" t="s">
        <v>1</v>
      </c>
      <c r="F179" s="173" t="s">
        <v>362</v>
      </c>
      <c r="H179" s="174">
        <v>3.04</v>
      </c>
      <c r="I179" s="175"/>
      <c r="J179" s="175"/>
      <c r="M179" s="171"/>
      <c r="N179" s="176"/>
      <c r="X179" s="177"/>
      <c r="AT179" s="172" t="s">
        <v>303</v>
      </c>
      <c r="AU179" s="172" t="s">
        <v>93</v>
      </c>
      <c r="AV179" s="13" t="s">
        <v>158</v>
      </c>
      <c r="AW179" s="13" t="s">
        <v>4</v>
      </c>
      <c r="AX179" s="13" t="s">
        <v>87</v>
      </c>
      <c r="AY179" s="172" t="s">
        <v>219</v>
      </c>
    </row>
    <row r="180" spans="2:65" s="1" customFormat="1" ht="21.75" customHeight="1">
      <c r="B180" s="30"/>
      <c r="C180" s="142" t="s">
        <v>279</v>
      </c>
      <c r="D180" s="142" t="s">
        <v>220</v>
      </c>
      <c r="E180" s="143" t="s">
        <v>503</v>
      </c>
      <c r="F180" s="144" t="s">
        <v>504</v>
      </c>
      <c r="G180" s="145" t="s">
        <v>353</v>
      </c>
      <c r="H180" s="146">
        <v>130.24</v>
      </c>
      <c r="I180" s="147"/>
      <c r="J180" s="147"/>
      <c r="K180" s="148">
        <f>ROUND(P180*H180,2)</f>
        <v>0</v>
      </c>
      <c r="L180" s="149"/>
      <c r="M180" s="30"/>
      <c r="N180" s="150" t="s">
        <v>1</v>
      </c>
      <c r="O180" s="151" t="s">
        <v>43</v>
      </c>
      <c r="P180" s="152">
        <f>I180+J180</f>
        <v>0</v>
      </c>
      <c r="Q180" s="152">
        <f>ROUND(I180*H180,2)</f>
        <v>0</v>
      </c>
      <c r="R180" s="152">
        <f>ROUND(J180*H180,2)</f>
        <v>0</v>
      </c>
      <c r="T180" s="153">
        <f>S180*H180</f>
        <v>0</v>
      </c>
      <c r="U180" s="153">
        <v>5.8E-4</v>
      </c>
      <c r="V180" s="153">
        <f>U180*H180</f>
        <v>7.5539200000000001E-2</v>
      </c>
      <c r="W180" s="153">
        <v>0</v>
      </c>
      <c r="X180" s="154">
        <f>W180*H180</f>
        <v>0</v>
      </c>
      <c r="AR180" s="155" t="s">
        <v>158</v>
      </c>
      <c r="AT180" s="155" t="s">
        <v>220</v>
      </c>
      <c r="AU180" s="155" t="s">
        <v>93</v>
      </c>
      <c r="AY180" s="15" t="s">
        <v>219</v>
      </c>
      <c r="BE180" s="156">
        <f>IF(O180="základní",K180,0)</f>
        <v>0</v>
      </c>
      <c r="BF180" s="156">
        <f>IF(O180="snížená",K180,0)</f>
        <v>0</v>
      </c>
      <c r="BG180" s="156">
        <f>IF(O180="zákl. přenesená",K180,0)</f>
        <v>0</v>
      </c>
      <c r="BH180" s="156">
        <f>IF(O180="sníž. přenesená",K180,0)</f>
        <v>0</v>
      </c>
      <c r="BI180" s="156">
        <f>IF(O180="nulová",K180,0)</f>
        <v>0</v>
      </c>
      <c r="BJ180" s="15" t="s">
        <v>87</v>
      </c>
      <c r="BK180" s="156">
        <f>ROUND(P180*H180,2)</f>
        <v>0</v>
      </c>
      <c r="BL180" s="15" t="s">
        <v>158</v>
      </c>
      <c r="BM180" s="155" t="s">
        <v>1425</v>
      </c>
    </row>
    <row r="181" spans="2:65" s="1" customFormat="1" ht="19.5">
      <c r="B181" s="30"/>
      <c r="D181" s="157" t="s">
        <v>226</v>
      </c>
      <c r="F181" s="158" t="s">
        <v>506</v>
      </c>
      <c r="I181" s="159"/>
      <c r="J181" s="159"/>
      <c r="M181" s="30"/>
      <c r="N181" s="160"/>
      <c r="X181" s="54"/>
      <c r="AT181" s="15" t="s">
        <v>226</v>
      </c>
      <c r="AU181" s="15" t="s">
        <v>93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1426</v>
      </c>
      <c r="H182" s="164">
        <v>130.24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87</v>
      </c>
      <c r="AY182" s="162" t="s">
        <v>219</v>
      </c>
    </row>
    <row r="183" spans="2:65" s="1" customFormat="1" ht="21.75" customHeight="1">
      <c r="B183" s="30"/>
      <c r="C183" s="142" t="s">
        <v>284</v>
      </c>
      <c r="D183" s="142" t="s">
        <v>220</v>
      </c>
      <c r="E183" s="143" t="s">
        <v>508</v>
      </c>
      <c r="F183" s="144" t="s">
        <v>509</v>
      </c>
      <c r="G183" s="145" t="s">
        <v>353</v>
      </c>
      <c r="H183" s="146">
        <v>130.24</v>
      </c>
      <c r="I183" s="147"/>
      <c r="J183" s="147"/>
      <c r="K183" s="148">
        <f>ROUND(P183*H183,2)</f>
        <v>0</v>
      </c>
      <c r="L183" s="149"/>
      <c r="M183" s="30"/>
      <c r="N183" s="150" t="s">
        <v>1</v>
      </c>
      <c r="O183" s="151" t="s">
        <v>43</v>
      </c>
      <c r="P183" s="152">
        <f>I183+J183</f>
        <v>0</v>
      </c>
      <c r="Q183" s="152">
        <f>ROUND(I183*H183,2)</f>
        <v>0</v>
      </c>
      <c r="R183" s="152">
        <f>ROUND(J183*H183,2)</f>
        <v>0</v>
      </c>
      <c r="T183" s="153">
        <f>S183*H183</f>
        <v>0</v>
      </c>
      <c r="U183" s="153">
        <v>0</v>
      </c>
      <c r="V183" s="153">
        <f>U183*H183</f>
        <v>0</v>
      </c>
      <c r="W183" s="153">
        <v>0</v>
      </c>
      <c r="X183" s="154">
        <f>W183*H183</f>
        <v>0</v>
      </c>
      <c r="AR183" s="155" t="s">
        <v>158</v>
      </c>
      <c r="AT183" s="155" t="s">
        <v>220</v>
      </c>
      <c r="AU183" s="155" t="s">
        <v>93</v>
      </c>
      <c r="AY183" s="15" t="s">
        <v>219</v>
      </c>
      <c r="BE183" s="156">
        <f>IF(O183="základní",K183,0)</f>
        <v>0</v>
      </c>
      <c r="BF183" s="156">
        <f>IF(O183="snížená",K183,0)</f>
        <v>0</v>
      </c>
      <c r="BG183" s="156">
        <f>IF(O183="zákl. přenesená",K183,0)</f>
        <v>0</v>
      </c>
      <c r="BH183" s="156">
        <f>IF(O183="sníž. přenesená",K183,0)</f>
        <v>0</v>
      </c>
      <c r="BI183" s="156">
        <f>IF(O183="nulová",K183,0)</f>
        <v>0</v>
      </c>
      <c r="BJ183" s="15" t="s">
        <v>87</v>
      </c>
      <c r="BK183" s="156">
        <f>ROUND(P183*H183,2)</f>
        <v>0</v>
      </c>
      <c r="BL183" s="15" t="s">
        <v>158</v>
      </c>
      <c r="BM183" s="155" t="s">
        <v>1427</v>
      </c>
    </row>
    <row r="184" spans="2:65" s="1" customFormat="1" ht="19.5">
      <c r="B184" s="30"/>
      <c r="D184" s="157" t="s">
        <v>226</v>
      </c>
      <c r="F184" s="158" t="s">
        <v>511</v>
      </c>
      <c r="I184" s="159"/>
      <c r="J184" s="159"/>
      <c r="M184" s="30"/>
      <c r="N184" s="160"/>
      <c r="X184" s="54"/>
      <c r="AT184" s="15" t="s">
        <v>226</v>
      </c>
      <c r="AU184" s="15" t="s">
        <v>93</v>
      </c>
    </row>
    <row r="185" spans="2:65" s="12" customFormat="1" ht="11.25">
      <c r="B185" s="161"/>
      <c r="D185" s="157" t="s">
        <v>303</v>
      </c>
      <c r="E185" s="162" t="s">
        <v>1</v>
      </c>
      <c r="F185" s="163" t="s">
        <v>1426</v>
      </c>
      <c r="H185" s="164">
        <v>130.24</v>
      </c>
      <c r="I185" s="165"/>
      <c r="J185" s="165"/>
      <c r="M185" s="161"/>
      <c r="N185" s="166"/>
      <c r="X185" s="167"/>
      <c r="AT185" s="162" t="s">
        <v>303</v>
      </c>
      <c r="AU185" s="162" t="s">
        <v>93</v>
      </c>
      <c r="AV185" s="12" t="s">
        <v>93</v>
      </c>
      <c r="AW185" s="12" t="s">
        <v>5</v>
      </c>
      <c r="AX185" s="12" t="s">
        <v>87</v>
      </c>
      <c r="AY185" s="162" t="s">
        <v>219</v>
      </c>
    </row>
    <row r="186" spans="2:65" s="1" customFormat="1" ht="24.2" customHeight="1">
      <c r="B186" s="30"/>
      <c r="C186" s="142" t="s">
        <v>291</v>
      </c>
      <c r="D186" s="142" t="s">
        <v>220</v>
      </c>
      <c r="E186" s="143" t="s">
        <v>513</v>
      </c>
      <c r="F186" s="144" t="s">
        <v>514</v>
      </c>
      <c r="G186" s="145" t="s">
        <v>398</v>
      </c>
      <c r="H186" s="146">
        <v>109.44</v>
      </c>
      <c r="I186" s="147"/>
      <c r="J186" s="147"/>
      <c r="K186" s="148">
        <f>ROUND(P186*H186,2)</f>
        <v>0</v>
      </c>
      <c r="L186" s="149"/>
      <c r="M186" s="30"/>
      <c r="N186" s="150" t="s">
        <v>1</v>
      </c>
      <c r="O186" s="151" t="s">
        <v>43</v>
      </c>
      <c r="P186" s="152">
        <f>I186+J186</f>
        <v>0</v>
      </c>
      <c r="Q186" s="152">
        <f>ROUND(I186*H186,2)</f>
        <v>0</v>
      </c>
      <c r="R186" s="152">
        <f>ROUND(J186*H186,2)</f>
        <v>0</v>
      </c>
      <c r="T186" s="153">
        <f>S186*H186</f>
        <v>0</v>
      </c>
      <c r="U186" s="153">
        <v>0</v>
      </c>
      <c r="V186" s="153">
        <f>U186*H186</f>
        <v>0</v>
      </c>
      <c r="W186" s="153">
        <v>0</v>
      </c>
      <c r="X186" s="154">
        <f>W186*H186</f>
        <v>0</v>
      </c>
      <c r="AR186" s="155" t="s">
        <v>158</v>
      </c>
      <c r="AT186" s="155" t="s">
        <v>220</v>
      </c>
      <c r="AU186" s="155" t="s">
        <v>93</v>
      </c>
      <c r="AY186" s="15" t="s">
        <v>219</v>
      </c>
      <c r="BE186" s="156">
        <f>IF(O186="základní",K186,0)</f>
        <v>0</v>
      </c>
      <c r="BF186" s="156">
        <f>IF(O186="snížená",K186,0)</f>
        <v>0</v>
      </c>
      <c r="BG186" s="156">
        <f>IF(O186="zákl. přenesená",K186,0)</f>
        <v>0</v>
      </c>
      <c r="BH186" s="156">
        <f>IF(O186="sníž. přenesená",K186,0)</f>
        <v>0</v>
      </c>
      <c r="BI186" s="156">
        <f>IF(O186="nulová",K186,0)</f>
        <v>0</v>
      </c>
      <c r="BJ186" s="15" t="s">
        <v>87</v>
      </c>
      <c r="BK186" s="156">
        <f>ROUND(P186*H186,2)</f>
        <v>0</v>
      </c>
      <c r="BL186" s="15" t="s">
        <v>158</v>
      </c>
      <c r="BM186" s="155" t="s">
        <v>1428</v>
      </c>
    </row>
    <row r="187" spans="2:65" s="1" customFormat="1" ht="39">
      <c r="B187" s="30"/>
      <c r="D187" s="157" t="s">
        <v>226</v>
      </c>
      <c r="F187" s="158" t="s">
        <v>516</v>
      </c>
      <c r="I187" s="159"/>
      <c r="J187" s="159"/>
      <c r="M187" s="30"/>
      <c r="N187" s="160"/>
      <c r="X187" s="54"/>
      <c r="AT187" s="15" t="s">
        <v>226</v>
      </c>
      <c r="AU187" s="15" t="s">
        <v>93</v>
      </c>
    </row>
    <row r="188" spans="2:65" s="12" customFormat="1" ht="22.5">
      <c r="B188" s="161"/>
      <c r="D188" s="157" t="s">
        <v>303</v>
      </c>
      <c r="E188" s="162" t="s">
        <v>1</v>
      </c>
      <c r="F188" s="163" t="s">
        <v>1429</v>
      </c>
      <c r="H188" s="164">
        <v>120.38400000000001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2" customFormat="1" ht="11.25">
      <c r="B189" s="161"/>
      <c r="D189" s="157" t="s">
        <v>303</v>
      </c>
      <c r="E189" s="162" t="s">
        <v>1</v>
      </c>
      <c r="F189" s="163" t="s">
        <v>1430</v>
      </c>
      <c r="H189" s="164">
        <v>-10.944000000000003</v>
      </c>
      <c r="I189" s="165"/>
      <c r="J189" s="165"/>
      <c r="M189" s="161"/>
      <c r="N189" s="166"/>
      <c r="X189" s="167"/>
      <c r="AT189" s="162" t="s">
        <v>303</v>
      </c>
      <c r="AU189" s="162" t="s">
        <v>93</v>
      </c>
      <c r="AV189" s="12" t="s">
        <v>93</v>
      </c>
      <c r="AW189" s="12" t="s">
        <v>5</v>
      </c>
      <c r="AX189" s="12" t="s">
        <v>80</v>
      </c>
      <c r="AY189" s="162" t="s">
        <v>219</v>
      </c>
    </row>
    <row r="190" spans="2:65" s="13" customFormat="1" ht="11.25">
      <c r="B190" s="171"/>
      <c r="D190" s="157" t="s">
        <v>303</v>
      </c>
      <c r="E190" s="172" t="s">
        <v>1</v>
      </c>
      <c r="F190" s="173" t="s">
        <v>362</v>
      </c>
      <c r="H190" s="174">
        <v>109.44000000000001</v>
      </c>
      <c r="I190" s="175"/>
      <c r="J190" s="175"/>
      <c r="M190" s="171"/>
      <c r="N190" s="176"/>
      <c r="X190" s="177"/>
      <c r="AT190" s="172" t="s">
        <v>303</v>
      </c>
      <c r="AU190" s="172" t="s">
        <v>93</v>
      </c>
      <c r="AV190" s="13" t="s">
        <v>158</v>
      </c>
      <c r="AW190" s="13" t="s">
        <v>4</v>
      </c>
      <c r="AX190" s="13" t="s">
        <v>87</v>
      </c>
      <c r="AY190" s="172" t="s">
        <v>219</v>
      </c>
    </row>
    <row r="191" spans="2:65" s="1" customFormat="1" ht="24.2" customHeight="1">
      <c r="B191" s="30"/>
      <c r="C191" s="142" t="s">
        <v>298</v>
      </c>
      <c r="D191" s="142" t="s">
        <v>220</v>
      </c>
      <c r="E191" s="143" t="s">
        <v>521</v>
      </c>
      <c r="F191" s="144" t="s">
        <v>522</v>
      </c>
      <c r="G191" s="145" t="s">
        <v>398</v>
      </c>
      <c r="H191" s="146">
        <v>12.16</v>
      </c>
      <c r="I191" s="147"/>
      <c r="J191" s="147"/>
      <c r="K191" s="148">
        <f>ROUND(P191*H191,2)</f>
        <v>0</v>
      </c>
      <c r="L191" s="149"/>
      <c r="M191" s="30"/>
      <c r="N191" s="150" t="s">
        <v>1</v>
      </c>
      <c r="O191" s="151" t="s">
        <v>43</v>
      </c>
      <c r="P191" s="152">
        <f>I191+J191</f>
        <v>0</v>
      </c>
      <c r="Q191" s="152">
        <f>ROUND(I191*H191,2)</f>
        <v>0</v>
      </c>
      <c r="R191" s="152">
        <f>ROUND(J191*H191,2)</f>
        <v>0</v>
      </c>
      <c r="T191" s="153">
        <f>S191*H191</f>
        <v>0</v>
      </c>
      <c r="U191" s="153">
        <v>0</v>
      </c>
      <c r="V191" s="153">
        <f>U191*H191</f>
        <v>0</v>
      </c>
      <c r="W191" s="153">
        <v>0</v>
      </c>
      <c r="X191" s="154">
        <f>W191*H191</f>
        <v>0</v>
      </c>
      <c r="AR191" s="155" t="s">
        <v>158</v>
      </c>
      <c r="AT191" s="155" t="s">
        <v>220</v>
      </c>
      <c r="AU191" s="155" t="s">
        <v>93</v>
      </c>
      <c r="AY191" s="15" t="s">
        <v>219</v>
      </c>
      <c r="BE191" s="156">
        <f>IF(O191="základní",K191,0)</f>
        <v>0</v>
      </c>
      <c r="BF191" s="156">
        <f>IF(O191="snížená",K191,0)</f>
        <v>0</v>
      </c>
      <c r="BG191" s="156">
        <f>IF(O191="zákl. přenesená",K191,0)</f>
        <v>0</v>
      </c>
      <c r="BH191" s="156">
        <f>IF(O191="sníž. přenesená",K191,0)</f>
        <v>0</v>
      </c>
      <c r="BI191" s="156">
        <f>IF(O191="nulová",K191,0)</f>
        <v>0</v>
      </c>
      <c r="BJ191" s="15" t="s">
        <v>87</v>
      </c>
      <c r="BK191" s="156">
        <f>ROUND(P191*H191,2)</f>
        <v>0</v>
      </c>
      <c r="BL191" s="15" t="s">
        <v>158</v>
      </c>
      <c r="BM191" s="155" t="s">
        <v>1431</v>
      </c>
    </row>
    <row r="192" spans="2:65" s="1" customFormat="1" ht="39">
      <c r="B192" s="30"/>
      <c r="D192" s="157" t="s">
        <v>226</v>
      </c>
      <c r="F192" s="158" t="s">
        <v>524</v>
      </c>
      <c r="I192" s="159"/>
      <c r="J192" s="159"/>
      <c r="M192" s="30"/>
      <c r="N192" s="160"/>
      <c r="X192" s="54"/>
      <c r="AT192" s="15" t="s">
        <v>226</v>
      </c>
      <c r="AU192" s="15" t="s">
        <v>93</v>
      </c>
    </row>
    <row r="193" spans="2:65" s="12" customFormat="1" ht="22.5">
      <c r="B193" s="161"/>
      <c r="D193" s="157" t="s">
        <v>303</v>
      </c>
      <c r="E193" s="162" t="s">
        <v>1</v>
      </c>
      <c r="F193" s="163" t="s">
        <v>1432</v>
      </c>
      <c r="H193" s="164">
        <v>13.376000000000001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1433</v>
      </c>
      <c r="H194" s="164">
        <v>-1.2160000000000002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80</v>
      </c>
      <c r="AY194" s="162" t="s">
        <v>219</v>
      </c>
    </row>
    <row r="195" spans="2:65" s="13" customFormat="1" ht="11.25">
      <c r="B195" s="171"/>
      <c r="D195" s="157" t="s">
        <v>303</v>
      </c>
      <c r="E195" s="172" t="s">
        <v>1</v>
      </c>
      <c r="F195" s="173" t="s">
        <v>362</v>
      </c>
      <c r="H195" s="174">
        <v>12.16</v>
      </c>
      <c r="I195" s="175"/>
      <c r="J195" s="175"/>
      <c r="M195" s="171"/>
      <c r="N195" s="176"/>
      <c r="X195" s="177"/>
      <c r="AT195" s="172" t="s">
        <v>303</v>
      </c>
      <c r="AU195" s="172" t="s">
        <v>93</v>
      </c>
      <c r="AV195" s="13" t="s">
        <v>158</v>
      </c>
      <c r="AW195" s="13" t="s">
        <v>4</v>
      </c>
      <c r="AX195" s="13" t="s">
        <v>87</v>
      </c>
      <c r="AY195" s="172" t="s">
        <v>219</v>
      </c>
    </row>
    <row r="196" spans="2:65" s="1" customFormat="1" ht="33" customHeight="1">
      <c r="B196" s="30"/>
      <c r="C196" s="142" t="s">
        <v>306</v>
      </c>
      <c r="D196" s="142" t="s">
        <v>220</v>
      </c>
      <c r="E196" s="143" t="s">
        <v>529</v>
      </c>
      <c r="F196" s="144" t="s">
        <v>530</v>
      </c>
      <c r="G196" s="145" t="s">
        <v>398</v>
      </c>
      <c r="H196" s="146">
        <v>109.44</v>
      </c>
      <c r="I196" s="147"/>
      <c r="J196" s="147"/>
      <c r="K196" s="148">
        <f>ROUND(P196*H196,2)</f>
        <v>0</v>
      </c>
      <c r="L196" s="149"/>
      <c r="M196" s="30"/>
      <c r="N196" s="150" t="s">
        <v>1</v>
      </c>
      <c r="O196" s="151" t="s">
        <v>43</v>
      </c>
      <c r="P196" s="152">
        <f>I196+J196</f>
        <v>0</v>
      </c>
      <c r="Q196" s="152">
        <f>ROUND(I196*H196,2)</f>
        <v>0</v>
      </c>
      <c r="R196" s="152">
        <f>ROUND(J196*H196,2)</f>
        <v>0</v>
      </c>
      <c r="T196" s="153">
        <f>S196*H196</f>
        <v>0</v>
      </c>
      <c r="U196" s="153">
        <v>0</v>
      </c>
      <c r="V196" s="153">
        <f>U196*H196</f>
        <v>0</v>
      </c>
      <c r="W196" s="153">
        <v>0</v>
      </c>
      <c r="X196" s="154">
        <f>W196*H196</f>
        <v>0</v>
      </c>
      <c r="AR196" s="155" t="s">
        <v>158</v>
      </c>
      <c r="AT196" s="155" t="s">
        <v>220</v>
      </c>
      <c r="AU196" s="155" t="s">
        <v>93</v>
      </c>
      <c r="AY196" s="15" t="s">
        <v>219</v>
      </c>
      <c r="BE196" s="156">
        <f>IF(O196="základní",K196,0)</f>
        <v>0</v>
      </c>
      <c r="BF196" s="156">
        <f>IF(O196="snížená",K196,0)</f>
        <v>0</v>
      </c>
      <c r="BG196" s="156">
        <f>IF(O196="zákl. přenesená",K196,0)</f>
        <v>0</v>
      </c>
      <c r="BH196" s="156">
        <f>IF(O196="sníž. přenesená",K196,0)</f>
        <v>0</v>
      </c>
      <c r="BI196" s="156">
        <f>IF(O196="nulová",K196,0)</f>
        <v>0</v>
      </c>
      <c r="BJ196" s="15" t="s">
        <v>87</v>
      </c>
      <c r="BK196" s="156">
        <f>ROUND(P196*H196,2)</f>
        <v>0</v>
      </c>
      <c r="BL196" s="15" t="s">
        <v>158</v>
      </c>
      <c r="BM196" s="155" t="s">
        <v>1434</v>
      </c>
    </row>
    <row r="197" spans="2:65" s="1" customFormat="1" ht="39">
      <c r="B197" s="30"/>
      <c r="D197" s="157" t="s">
        <v>226</v>
      </c>
      <c r="F197" s="158" t="s">
        <v>532</v>
      </c>
      <c r="I197" s="159"/>
      <c r="J197" s="159"/>
      <c r="M197" s="30"/>
      <c r="N197" s="160"/>
      <c r="X197" s="54"/>
      <c r="AT197" s="15" t="s">
        <v>226</v>
      </c>
      <c r="AU197" s="15" t="s">
        <v>93</v>
      </c>
    </row>
    <row r="198" spans="2:65" s="12" customFormat="1" ht="22.5">
      <c r="B198" s="161"/>
      <c r="D198" s="157" t="s">
        <v>303</v>
      </c>
      <c r="E198" s="162" t="s">
        <v>1</v>
      </c>
      <c r="F198" s="163" t="s">
        <v>1429</v>
      </c>
      <c r="H198" s="164">
        <v>120.38400000000001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2" customFormat="1" ht="11.25">
      <c r="B199" s="161"/>
      <c r="D199" s="157" t="s">
        <v>303</v>
      </c>
      <c r="E199" s="162" t="s">
        <v>1</v>
      </c>
      <c r="F199" s="163" t="s">
        <v>1430</v>
      </c>
      <c r="H199" s="164">
        <v>-10.944000000000003</v>
      </c>
      <c r="I199" s="165"/>
      <c r="J199" s="165"/>
      <c r="M199" s="161"/>
      <c r="N199" s="166"/>
      <c r="X199" s="167"/>
      <c r="AT199" s="162" t="s">
        <v>303</v>
      </c>
      <c r="AU199" s="162" t="s">
        <v>93</v>
      </c>
      <c r="AV199" s="12" t="s">
        <v>93</v>
      </c>
      <c r="AW199" s="12" t="s">
        <v>5</v>
      </c>
      <c r="AX199" s="12" t="s">
        <v>80</v>
      </c>
      <c r="AY199" s="162" t="s">
        <v>219</v>
      </c>
    </row>
    <row r="200" spans="2:65" s="13" customFormat="1" ht="11.25">
      <c r="B200" s="171"/>
      <c r="D200" s="157" t="s">
        <v>303</v>
      </c>
      <c r="E200" s="172" t="s">
        <v>1</v>
      </c>
      <c r="F200" s="173" t="s">
        <v>362</v>
      </c>
      <c r="H200" s="174">
        <v>109.44000000000001</v>
      </c>
      <c r="I200" s="175"/>
      <c r="J200" s="175"/>
      <c r="M200" s="171"/>
      <c r="N200" s="176"/>
      <c r="X200" s="177"/>
      <c r="AT200" s="172" t="s">
        <v>303</v>
      </c>
      <c r="AU200" s="172" t="s">
        <v>93</v>
      </c>
      <c r="AV200" s="13" t="s">
        <v>158</v>
      </c>
      <c r="AW200" s="13" t="s">
        <v>4</v>
      </c>
      <c r="AX200" s="13" t="s">
        <v>87</v>
      </c>
      <c r="AY200" s="172" t="s">
        <v>219</v>
      </c>
    </row>
    <row r="201" spans="2:65" s="1" customFormat="1" ht="33" customHeight="1">
      <c r="B201" s="30"/>
      <c r="C201" s="142" t="s">
        <v>313</v>
      </c>
      <c r="D201" s="142" t="s">
        <v>220</v>
      </c>
      <c r="E201" s="143" t="s">
        <v>534</v>
      </c>
      <c r="F201" s="144" t="s">
        <v>535</v>
      </c>
      <c r="G201" s="145" t="s">
        <v>398</v>
      </c>
      <c r="H201" s="146">
        <v>12.16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0</v>
      </c>
      <c r="V201" s="153">
        <f>U201*H201</f>
        <v>0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1435</v>
      </c>
    </row>
    <row r="202" spans="2:65" s="1" customFormat="1" ht="39">
      <c r="B202" s="30"/>
      <c r="D202" s="157" t="s">
        <v>226</v>
      </c>
      <c r="F202" s="158" t="s">
        <v>537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22.5">
      <c r="B203" s="161"/>
      <c r="D203" s="157" t="s">
        <v>303</v>
      </c>
      <c r="E203" s="162" t="s">
        <v>1</v>
      </c>
      <c r="F203" s="163" t="s">
        <v>1432</v>
      </c>
      <c r="H203" s="164">
        <v>13.376000000000001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80</v>
      </c>
      <c r="AY203" s="162" t="s">
        <v>219</v>
      </c>
    </row>
    <row r="204" spans="2:65" s="12" customFormat="1" ht="11.25">
      <c r="B204" s="161"/>
      <c r="D204" s="157" t="s">
        <v>303</v>
      </c>
      <c r="E204" s="162" t="s">
        <v>1</v>
      </c>
      <c r="F204" s="163" t="s">
        <v>1433</v>
      </c>
      <c r="H204" s="164">
        <v>-1.2160000000000002</v>
      </c>
      <c r="I204" s="165"/>
      <c r="J204" s="165"/>
      <c r="M204" s="161"/>
      <c r="N204" s="166"/>
      <c r="X204" s="167"/>
      <c r="AT204" s="162" t="s">
        <v>303</v>
      </c>
      <c r="AU204" s="162" t="s">
        <v>93</v>
      </c>
      <c r="AV204" s="12" t="s">
        <v>93</v>
      </c>
      <c r="AW204" s="12" t="s">
        <v>5</v>
      </c>
      <c r="AX204" s="12" t="s">
        <v>80</v>
      </c>
      <c r="AY204" s="162" t="s">
        <v>219</v>
      </c>
    </row>
    <row r="205" spans="2:65" s="13" customFormat="1" ht="11.25">
      <c r="B205" s="171"/>
      <c r="D205" s="157" t="s">
        <v>303</v>
      </c>
      <c r="E205" s="172" t="s">
        <v>1</v>
      </c>
      <c r="F205" s="173" t="s">
        <v>362</v>
      </c>
      <c r="H205" s="174">
        <v>12.16</v>
      </c>
      <c r="I205" s="175"/>
      <c r="J205" s="175"/>
      <c r="M205" s="171"/>
      <c r="N205" s="176"/>
      <c r="X205" s="177"/>
      <c r="AT205" s="172" t="s">
        <v>303</v>
      </c>
      <c r="AU205" s="172" t="s">
        <v>93</v>
      </c>
      <c r="AV205" s="13" t="s">
        <v>158</v>
      </c>
      <c r="AW205" s="13" t="s">
        <v>4</v>
      </c>
      <c r="AX205" s="13" t="s">
        <v>87</v>
      </c>
      <c r="AY205" s="172" t="s">
        <v>219</v>
      </c>
    </row>
    <row r="206" spans="2:65" s="1" customFormat="1" ht="37.9" customHeight="1">
      <c r="B206" s="30"/>
      <c r="C206" s="142" t="s">
        <v>318</v>
      </c>
      <c r="D206" s="142" t="s">
        <v>220</v>
      </c>
      <c r="E206" s="143" t="s">
        <v>1034</v>
      </c>
      <c r="F206" s="144" t="s">
        <v>1035</v>
      </c>
      <c r="G206" s="145" t="s">
        <v>398</v>
      </c>
      <c r="H206" s="146">
        <v>23.8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1436</v>
      </c>
    </row>
    <row r="207" spans="2:65" s="1" customFormat="1" ht="39">
      <c r="B207" s="30"/>
      <c r="D207" s="157" t="s">
        <v>226</v>
      </c>
      <c r="F207" s="158" t="s">
        <v>1037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1437</v>
      </c>
      <c r="H208" s="164">
        <v>23.799999999999997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37.9" customHeight="1">
      <c r="B209" s="30"/>
      <c r="C209" s="142" t="s">
        <v>323</v>
      </c>
      <c r="D209" s="142" t="s">
        <v>220</v>
      </c>
      <c r="E209" s="143" t="s">
        <v>1039</v>
      </c>
      <c r="F209" s="144" t="s">
        <v>1040</v>
      </c>
      <c r="G209" s="145" t="s">
        <v>398</v>
      </c>
      <c r="H209" s="146">
        <v>6.08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1438</v>
      </c>
    </row>
    <row r="210" spans="2:65" s="1" customFormat="1" ht="39">
      <c r="B210" s="30"/>
      <c r="D210" s="157" t="s">
        <v>226</v>
      </c>
      <c r="F210" s="158" t="s">
        <v>1042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1439</v>
      </c>
      <c r="H211" s="164">
        <v>6.6880000000000006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1440</v>
      </c>
      <c r="H212" s="164">
        <v>-0.6080000000000001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6.08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24.2" customHeight="1">
      <c r="B214" s="30"/>
      <c r="C214" s="142" t="s">
        <v>8</v>
      </c>
      <c r="D214" s="142" t="s">
        <v>220</v>
      </c>
      <c r="E214" s="143" t="s">
        <v>1043</v>
      </c>
      <c r="F214" s="144" t="s">
        <v>1044</v>
      </c>
      <c r="G214" s="145" t="s">
        <v>398</v>
      </c>
      <c r="H214" s="146">
        <v>109.44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1441</v>
      </c>
    </row>
    <row r="215" spans="2:65" s="1" customFormat="1" ht="29.25">
      <c r="B215" s="30"/>
      <c r="D215" s="157" t="s">
        <v>226</v>
      </c>
      <c r="F215" s="158" t="s">
        <v>1046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22.5">
      <c r="B216" s="161"/>
      <c r="D216" s="157" t="s">
        <v>303</v>
      </c>
      <c r="E216" s="162" t="s">
        <v>1</v>
      </c>
      <c r="F216" s="163" t="s">
        <v>1429</v>
      </c>
      <c r="H216" s="164">
        <v>120.38400000000001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1430</v>
      </c>
      <c r="H217" s="164">
        <v>-10.944000000000003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80</v>
      </c>
      <c r="AY217" s="162" t="s">
        <v>219</v>
      </c>
    </row>
    <row r="218" spans="2:65" s="13" customFormat="1" ht="11.25">
      <c r="B218" s="171"/>
      <c r="D218" s="157" t="s">
        <v>303</v>
      </c>
      <c r="E218" s="172" t="s">
        <v>1</v>
      </c>
      <c r="F218" s="173" t="s">
        <v>362</v>
      </c>
      <c r="H218" s="174">
        <v>109.44000000000001</v>
      </c>
      <c r="I218" s="175"/>
      <c r="J218" s="175"/>
      <c r="M218" s="171"/>
      <c r="N218" s="176"/>
      <c r="X218" s="177"/>
      <c r="AT218" s="172" t="s">
        <v>303</v>
      </c>
      <c r="AU218" s="172" t="s">
        <v>93</v>
      </c>
      <c r="AV218" s="13" t="s">
        <v>158</v>
      </c>
      <c r="AW218" s="13" t="s">
        <v>4</v>
      </c>
      <c r="AX218" s="13" t="s">
        <v>87</v>
      </c>
      <c r="AY218" s="172" t="s">
        <v>219</v>
      </c>
    </row>
    <row r="219" spans="2:65" s="1" customFormat="1" ht="24.2" customHeight="1">
      <c r="B219" s="30"/>
      <c r="C219" s="142" t="s">
        <v>464</v>
      </c>
      <c r="D219" s="142" t="s">
        <v>220</v>
      </c>
      <c r="E219" s="143" t="s">
        <v>550</v>
      </c>
      <c r="F219" s="144" t="s">
        <v>551</v>
      </c>
      <c r="G219" s="145" t="s">
        <v>398</v>
      </c>
      <c r="H219" s="146">
        <v>12.16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1442</v>
      </c>
    </row>
    <row r="220" spans="2:65" s="1" customFormat="1" ht="29.25">
      <c r="B220" s="30"/>
      <c r="D220" s="157" t="s">
        <v>226</v>
      </c>
      <c r="F220" s="158" t="s">
        <v>553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1432</v>
      </c>
      <c r="H221" s="164">
        <v>13.376000000000001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1433</v>
      </c>
      <c r="H222" s="164">
        <v>-1.2160000000000002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12.16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33" customHeight="1">
      <c r="B224" s="30"/>
      <c r="C224" s="142" t="s">
        <v>470</v>
      </c>
      <c r="D224" s="142" t="s">
        <v>220</v>
      </c>
      <c r="E224" s="143" t="s">
        <v>563</v>
      </c>
      <c r="F224" s="144" t="s">
        <v>564</v>
      </c>
      <c r="G224" s="145" t="s">
        <v>565</v>
      </c>
      <c r="H224" s="146">
        <v>59.76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1443</v>
      </c>
    </row>
    <row r="225" spans="2:65" s="1" customFormat="1" ht="29.25">
      <c r="B225" s="30"/>
      <c r="D225" s="157" t="s">
        <v>226</v>
      </c>
      <c r="F225" s="158" t="s">
        <v>567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11.25">
      <c r="B226" s="161"/>
      <c r="D226" s="157" t="s">
        <v>303</v>
      </c>
      <c r="E226" s="162" t="s">
        <v>1</v>
      </c>
      <c r="F226" s="163" t="s">
        <v>1444</v>
      </c>
      <c r="H226" s="164">
        <v>59.76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87</v>
      </c>
      <c r="AY226" s="162" t="s">
        <v>219</v>
      </c>
    </row>
    <row r="227" spans="2:65" s="1" customFormat="1" ht="16.5" customHeight="1">
      <c r="B227" s="30"/>
      <c r="C227" s="142" t="s">
        <v>474</v>
      </c>
      <c r="D227" s="142" t="s">
        <v>220</v>
      </c>
      <c r="E227" s="143" t="s">
        <v>556</v>
      </c>
      <c r="F227" s="144" t="s">
        <v>557</v>
      </c>
      <c r="G227" s="145" t="s">
        <v>398</v>
      </c>
      <c r="H227" s="146">
        <v>29.88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1445</v>
      </c>
    </row>
    <row r="228" spans="2:65" s="1" customFormat="1" ht="19.5">
      <c r="B228" s="30"/>
      <c r="D228" s="157" t="s">
        <v>226</v>
      </c>
      <c r="F228" s="158" t="s">
        <v>559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33.75">
      <c r="B229" s="161"/>
      <c r="D229" s="157" t="s">
        <v>303</v>
      </c>
      <c r="E229" s="162" t="s">
        <v>1</v>
      </c>
      <c r="F229" s="163" t="s">
        <v>1446</v>
      </c>
      <c r="H229" s="164">
        <v>29.880000000000006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87</v>
      </c>
      <c r="AY229" s="162" t="s">
        <v>219</v>
      </c>
    </row>
    <row r="230" spans="2:65" s="1" customFormat="1" ht="24.2" customHeight="1">
      <c r="B230" s="30"/>
      <c r="C230" s="142" t="s">
        <v>480</v>
      </c>
      <c r="D230" s="142" t="s">
        <v>220</v>
      </c>
      <c r="E230" s="143" t="s">
        <v>570</v>
      </c>
      <c r="F230" s="144" t="s">
        <v>571</v>
      </c>
      <c r="G230" s="145" t="s">
        <v>398</v>
      </c>
      <c r="H230" s="146">
        <v>37.5</v>
      </c>
      <c r="I230" s="147"/>
      <c r="J230" s="147"/>
      <c r="K230" s="148">
        <f>ROUND(P230*H230,2)</f>
        <v>0</v>
      </c>
      <c r="L230" s="149"/>
      <c r="M230" s="30"/>
      <c r="N230" s="150" t="s">
        <v>1</v>
      </c>
      <c r="O230" s="151" t="s">
        <v>43</v>
      </c>
      <c r="P230" s="152">
        <f>I230+J230</f>
        <v>0</v>
      </c>
      <c r="Q230" s="152">
        <f>ROUND(I230*H230,2)</f>
        <v>0</v>
      </c>
      <c r="R230" s="152">
        <f>ROUND(J230*H230,2)</f>
        <v>0</v>
      </c>
      <c r="T230" s="153">
        <f>S230*H230</f>
        <v>0</v>
      </c>
      <c r="U230" s="153">
        <v>0</v>
      </c>
      <c r="V230" s="153">
        <f>U230*H230</f>
        <v>0</v>
      </c>
      <c r="W230" s="153">
        <v>0</v>
      </c>
      <c r="X230" s="154">
        <f>W230*H230</f>
        <v>0</v>
      </c>
      <c r="AR230" s="155" t="s">
        <v>158</v>
      </c>
      <c r="AT230" s="155" t="s">
        <v>220</v>
      </c>
      <c r="AU230" s="155" t="s">
        <v>93</v>
      </c>
      <c r="AY230" s="15" t="s">
        <v>219</v>
      </c>
      <c r="BE230" s="156">
        <f>IF(O230="základní",K230,0)</f>
        <v>0</v>
      </c>
      <c r="BF230" s="156">
        <f>IF(O230="snížená",K230,0)</f>
        <v>0</v>
      </c>
      <c r="BG230" s="156">
        <f>IF(O230="zákl. přenesená",K230,0)</f>
        <v>0</v>
      </c>
      <c r="BH230" s="156">
        <f>IF(O230="sníž. přenesená",K230,0)</f>
        <v>0</v>
      </c>
      <c r="BI230" s="156">
        <f>IF(O230="nulová",K230,0)</f>
        <v>0</v>
      </c>
      <c r="BJ230" s="15" t="s">
        <v>87</v>
      </c>
      <c r="BK230" s="156">
        <f>ROUND(P230*H230,2)</f>
        <v>0</v>
      </c>
      <c r="BL230" s="15" t="s">
        <v>158</v>
      </c>
      <c r="BM230" s="155" t="s">
        <v>1447</v>
      </c>
    </row>
    <row r="231" spans="2:65" s="1" customFormat="1" ht="29.25">
      <c r="B231" s="30"/>
      <c r="D231" s="157" t="s">
        <v>226</v>
      </c>
      <c r="F231" s="158" t="s">
        <v>573</v>
      </c>
      <c r="I231" s="159"/>
      <c r="J231" s="159"/>
      <c r="M231" s="30"/>
      <c r="N231" s="160"/>
      <c r="X231" s="54"/>
      <c r="AT231" s="15" t="s">
        <v>226</v>
      </c>
      <c r="AU231" s="15" t="s">
        <v>93</v>
      </c>
    </row>
    <row r="232" spans="2:65" s="12" customFormat="1" ht="22.5">
      <c r="B232" s="161"/>
      <c r="D232" s="157" t="s">
        <v>303</v>
      </c>
      <c r="E232" s="162" t="s">
        <v>1</v>
      </c>
      <c r="F232" s="163" t="s">
        <v>1448</v>
      </c>
      <c r="H232" s="164">
        <v>66.88000000000001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1449</v>
      </c>
      <c r="H233" s="164">
        <v>-6.080000000000001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80</v>
      </c>
      <c r="AY233" s="162" t="s">
        <v>219</v>
      </c>
    </row>
    <row r="234" spans="2:65" s="12" customFormat="1" ht="11.25">
      <c r="B234" s="161"/>
      <c r="D234" s="157" t="s">
        <v>303</v>
      </c>
      <c r="E234" s="162" t="s">
        <v>1</v>
      </c>
      <c r="F234" s="163" t="s">
        <v>1450</v>
      </c>
      <c r="H234" s="164">
        <v>-22.800000000000004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2" customFormat="1" ht="11.25">
      <c r="B235" s="161"/>
      <c r="D235" s="157" t="s">
        <v>303</v>
      </c>
      <c r="E235" s="162" t="s">
        <v>1</v>
      </c>
      <c r="F235" s="163" t="s">
        <v>1345</v>
      </c>
      <c r="H235" s="164">
        <v>-0.5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3" customFormat="1" ht="11.25">
      <c r="B236" s="171"/>
      <c r="D236" s="157" t="s">
        <v>303</v>
      </c>
      <c r="E236" s="172" t="s">
        <v>1</v>
      </c>
      <c r="F236" s="173" t="s">
        <v>362</v>
      </c>
      <c r="H236" s="174">
        <v>37.500000000000007</v>
      </c>
      <c r="I236" s="175"/>
      <c r="J236" s="175"/>
      <c r="M236" s="171"/>
      <c r="N236" s="176"/>
      <c r="X236" s="177"/>
      <c r="AT236" s="172" t="s">
        <v>303</v>
      </c>
      <c r="AU236" s="172" t="s">
        <v>93</v>
      </c>
      <c r="AV236" s="13" t="s">
        <v>158</v>
      </c>
      <c r="AW236" s="13" t="s">
        <v>4</v>
      </c>
      <c r="AX236" s="13" t="s">
        <v>87</v>
      </c>
      <c r="AY236" s="172" t="s">
        <v>219</v>
      </c>
    </row>
    <row r="237" spans="2:65" s="1" customFormat="1" ht="24.2" customHeight="1">
      <c r="B237" s="30"/>
      <c r="C237" s="142" t="s">
        <v>485</v>
      </c>
      <c r="D237" s="142" t="s">
        <v>220</v>
      </c>
      <c r="E237" s="143" t="s">
        <v>580</v>
      </c>
      <c r="F237" s="144" t="s">
        <v>581</v>
      </c>
      <c r="G237" s="145" t="s">
        <v>398</v>
      </c>
      <c r="H237" s="146">
        <v>12.823</v>
      </c>
      <c r="I237" s="147"/>
      <c r="J237" s="147"/>
      <c r="K237" s="148">
        <f>ROUND(P237*H237,2)</f>
        <v>0</v>
      </c>
      <c r="L237" s="149"/>
      <c r="M237" s="30"/>
      <c r="N237" s="150" t="s">
        <v>1</v>
      </c>
      <c r="O237" s="151" t="s">
        <v>43</v>
      </c>
      <c r="P237" s="152">
        <f>I237+J237</f>
        <v>0</v>
      </c>
      <c r="Q237" s="152">
        <f>ROUND(I237*H237,2)</f>
        <v>0</v>
      </c>
      <c r="R237" s="152">
        <f>ROUND(J237*H237,2)</f>
        <v>0</v>
      </c>
      <c r="T237" s="153">
        <f>S237*H237</f>
        <v>0</v>
      </c>
      <c r="U237" s="153">
        <v>0</v>
      </c>
      <c r="V237" s="153">
        <f>U237*H237</f>
        <v>0</v>
      </c>
      <c r="W237" s="153">
        <v>0</v>
      </c>
      <c r="X237" s="154">
        <f>W237*H237</f>
        <v>0</v>
      </c>
      <c r="AR237" s="155" t="s">
        <v>158</v>
      </c>
      <c r="AT237" s="155" t="s">
        <v>220</v>
      </c>
      <c r="AU237" s="155" t="s">
        <v>93</v>
      </c>
      <c r="AY237" s="15" t="s">
        <v>219</v>
      </c>
      <c r="BE237" s="156">
        <f>IF(O237="základní",K237,0)</f>
        <v>0</v>
      </c>
      <c r="BF237" s="156">
        <f>IF(O237="snížená",K237,0)</f>
        <v>0</v>
      </c>
      <c r="BG237" s="156">
        <f>IF(O237="zákl. přenesená",K237,0)</f>
        <v>0</v>
      </c>
      <c r="BH237" s="156">
        <f>IF(O237="sníž. přenesená",K237,0)</f>
        <v>0</v>
      </c>
      <c r="BI237" s="156">
        <f>IF(O237="nulová",K237,0)</f>
        <v>0</v>
      </c>
      <c r="BJ237" s="15" t="s">
        <v>87</v>
      </c>
      <c r="BK237" s="156">
        <f>ROUND(P237*H237,2)</f>
        <v>0</v>
      </c>
      <c r="BL237" s="15" t="s">
        <v>158</v>
      </c>
      <c r="BM237" s="155" t="s">
        <v>1451</v>
      </c>
    </row>
    <row r="238" spans="2:65" s="1" customFormat="1" ht="39">
      <c r="B238" s="30"/>
      <c r="D238" s="157" t="s">
        <v>226</v>
      </c>
      <c r="F238" s="158" t="s">
        <v>583</v>
      </c>
      <c r="I238" s="159"/>
      <c r="J238" s="159"/>
      <c r="M238" s="30"/>
      <c r="N238" s="160"/>
      <c r="X238" s="54"/>
      <c r="AT238" s="15" t="s">
        <v>226</v>
      </c>
      <c r="AU238" s="15" t="s">
        <v>93</v>
      </c>
    </row>
    <row r="239" spans="2:65" s="12" customFormat="1" ht="11.25">
      <c r="B239" s="161"/>
      <c r="D239" s="157" t="s">
        <v>303</v>
      </c>
      <c r="E239" s="162" t="s">
        <v>1</v>
      </c>
      <c r="F239" s="163" t="s">
        <v>1452</v>
      </c>
      <c r="H239" s="164">
        <v>-5.4167376000000012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1453</v>
      </c>
      <c r="H240" s="164">
        <v>18.240000000000002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3" customFormat="1" ht="11.25">
      <c r="B241" s="171"/>
      <c r="D241" s="157" t="s">
        <v>303</v>
      </c>
      <c r="E241" s="172" t="s">
        <v>1</v>
      </c>
      <c r="F241" s="173" t="s">
        <v>362</v>
      </c>
      <c r="H241" s="174">
        <v>12.823262400000001</v>
      </c>
      <c r="I241" s="175"/>
      <c r="J241" s="175"/>
      <c r="M241" s="171"/>
      <c r="N241" s="176"/>
      <c r="X241" s="177"/>
      <c r="AT241" s="172" t="s">
        <v>303</v>
      </c>
      <c r="AU241" s="172" t="s">
        <v>93</v>
      </c>
      <c r="AV241" s="13" t="s">
        <v>158</v>
      </c>
      <c r="AW241" s="13" t="s">
        <v>4</v>
      </c>
      <c r="AX241" s="13" t="s">
        <v>87</v>
      </c>
      <c r="AY241" s="172" t="s">
        <v>219</v>
      </c>
    </row>
    <row r="242" spans="2:65" s="1" customFormat="1" ht="16.5" customHeight="1">
      <c r="B242" s="30"/>
      <c r="C242" s="178" t="s">
        <v>491</v>
      </c>
      <c r="D242" s="178" t="s">
        <v>460</v>
      </c>
      <c r="E242" s="179" t="s">
        <v>588</v>
      </c>
      <c r="F242" s="180" t="s">
        <v>589</v>
      </c>
      <c r="G242" s="181" t="s">
        <v>565</v>
      </c>
      <c r="H242" s="182">
        <v>25.646999999999998</v>
      </c>
      <c r="I242" s="183"/>
      <c r="J242" s="184"/>
      <c r="K242" s="185">
        <f>ROUND(P242*H242,2)</f>
        <v>0</v>
      </c>
      <c r="L242" s="184"/>
      <c r="M242" s="186"/>
      <c r="N242" s="187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1</v>
      </c>
      <c r="V242" s="153">
        <f>U242*H242</f>
        <v>25.646999999999998</v>
      </c>
      <c r="W242" s="153">
        <v>0</v>
      </c>
      <c r="X242" s="154">
        <f>W242*H242</f>
        <v>0</v>
      </c>
      <c r="AR242" s="155" t="s">
        <v>254</v>
      </c>
      <c r="AT242" s="155" t="s">
        <v>460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1454</v>
      </c>
    </row>
    <row r="243" spans="2:65" s="1" customFormat="1" ht="11.25">
      <c r="B243" s="30"/>
      <c r="D243" s="157" t="s">
        <v>226</v>
      </c>
      <c r="F243" s="158" t="s">
        <v>589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11.25">
      <c r="B244" s="161"/>
      <c r="D244" s="157" t="s">
        <v>303</v>
      </c>
      <c r="E244" s="162" t="s">
        <v>1</v>
      </c>
      <c r="F244" s="163" t="s">
        <v>1455</v>
      </c>
      <c r="H244" s="164">
        <v>-10.833475200000002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1456</v>
      </c>
      <c r="H245" s="164">
        <v>36.480000000000004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25.646524800000002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1" customFormat="1" ht="22.9" customHeight="1">
      <c r="B247" s="129"/>
      <c r="D247" s="130" t="s">
        <v>79</v>
      </c>
      <c r="E247" s="140" t="s">
        <v>93</v>
      </c>
      <c r="F247" s="140" t="s">
        <v>593</v>
      </c>
      <c r="I247" s="132"/>
      <c r="J247" s="132"/>
      <c r="K247" s="141">
        <f>BK247</f>
        <v>0</v>
      </c>
      <c r="M247" s="129"/>
      <c r="N247" s="134"/>
      <c r="Q247" s="135">
        <f>SUM(Q248:Q250)</f>
        <v>0</v>
      </c>
      <c r="R247" s="135">
        <f>SUM(R248:R250)</f>
        <v>0</v>
      </c>
      <c r="T247" s="136">
        <f>SUM(T248:T250)</f>
        <v>0</v>
      </c>
      <c r="V247" s="136">
        <f>SUM(V248:V250)</f>
        <v>0</v>
      </c>
      <c r="X247" s="137">
        <f>SUM(X248:X250)</f>
        <v>0</v>
      </c>
      <c r="AR247" s="130" t="s">
        <v>87</v>
      </c>
      <c r="AT247" s="138" t="s">
        <v>79</v>
      </c>
      <c r="AU247" s="138" t="s">
        <v>87</v>
      </c>
      <c r="AY247" s="130" t="s">
        <v>219</v>
      </c>
      <c r="BK247" s="139">
        <f>SUM(BK248:BK250)</f>
        <v>0</v>
      </c>
    </row>
    <row r="248" spans="2:65" s="1" customFormat="1" ht="16.5" customHeight="1">
      <c r="B248" s="30"/>
      <c r="C248" s="142" t="s">
        <v>496</v>
      </c>
      <c r="D248" s="142" t="s">
        <v>220</v>
      </c>
      <c r="E248" s="143" t="s">
        <v>595</v>
      </c>
      <c r="F248" s="144" t="s">
        <v>596</v>
      </c>
      <c r="G248" s="145" t="s">
        <v>398</v>
      </c>
      <c r="H248" s="146">
        <v>4.4400000000000004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158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1457</v>
      </c>
    </row>
    <row r="249" spans="2:65" s="1" customFormat="1" ht="11.25">
      <c r="B249" s="30"/>
      <c r="D249" s="157" t="s">
        <v>226</v>
      </c>
      <c r="F249" s="158" t="s">
        <v>598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11.25">
      <c r="B250" s="161"/>
      <c r="D250" s="157" t="s">
        <v>303</v>
      </c>
      <c r="E250" s="162" t="s">
        <v>1</v>
      </c>
      <c r="F250" s="163" t="s">
        <v>1458</v>
      </c>
      <c r="H250" s="164">
        <v>4.4400000000000004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1" customFormat="1" ht="22.9" customHeight="1">
      <c r="B251" s="129"/>
      <c r="D251" s="130" t="s">
        <v>79</v>
      </c>
      <c r="E251" s="140" t="s">
        <v>150</v>
      </c>
      <c r="F251" s="140" t="s">
        <v>606</v>
      </c>
      <c r="I251" s="132"/>
      <c r="J251" s="132"/>
      <c r="K251" s="141">
        <f>BK251</f>
        <v>0</v>
      </c>
      <c r="M251" s="129"/>
      <c r="N251" s="134"/>
      <c r="Q251" s="135">
        <f>SUM(Q252:Q254)</f>
        <v>0</v>
      </c>
      <c r="R251" s="135">
        <f>SUM(R252:R254)</f>
        <v>0</v>
      </c>
      <c r="T251" s="136">
        <f>SUM(T252:T254)</f>
        <v>0</v>
      </c>
      <c r="V251" s="136">
        <f>SUM(V252:V254)</f>
        <v>0</v>
      </c>
      <c r="X251" s="137">
        <f>SUM(X252:X254)</f>
        <v>0</v>
      </c>
      <c r="AR251" s="130" t="s">
        <v>87</v>
      </c>
      <c r="AT251" s="138" t="s">
        <v>79</v>
      </c>
      <c r="AU251" s="138" t="s">
        <v>87</v>
      </c>
      <c r="AY251" s="130" t="s">
        <v>219</v>
      </c>
      <c r="BK251" s="139">
        <f>SUM(BK252:BK254)</f>
        <v>0</v>
      </c>
    </row>
    <row r="252" spans="2:65" s="1" customFormat="1" ht="21.75" customHeight="1">
      <c r="B252" s="30"/>
      <c r="C252" s="142" t="s">
        <v>502</v>
      </c>
      <c r="D252" s="142" t="s">
        <v>220</v>
      </c>
      <c r="E252" s="143" t="s">
        <v>608</v>
      </c>
      <c r="F252" s="144" t="s">
        <v>609</v>
      </c>
      <c r="G252" s="145" t="s">
        <v>370</v>
      </c>
      <c r="H252" s="146">
        <v>29.6</v>
      </c>
      <c r="I252" s="147"/>
      <c r="J252" s="147"/>
      <c r="K252" s="148">
        <f>ROUND(P252*H252,2)</f>
        <v>0</v>
      </c>
      <c r="L252" s="149"/>
      <c r="M252" s="30"/>
      <c r="N252" s="150" t="s">
        <v>1</v>
      </c>
      <c r="O252" s="151" t="s">
        <v>43</v>
      </c>
      <c r="P252" s="152">
        <f>I252+J252</f>
        <v>0</v>
      </c>
      <c r="Q252" s="152">
        <f>ROUND(I252*H252,2)</f>
        <v>0</v>
      </c>
      <c r="R252" s="152">
        <f>ROUND(J252*H252,2)</f>
        <v>0</v>
      </c>
      <c r="T252" s="153">
        <f>S252*H252</f>
        <v>0</v>
      </c>
      <c r="U252" s="153">
        <v>0</v>
      </c>
      <c r="V252" s="153">
        <f>U252*H252</f>
        <v>0</v>
      </c>
      <c r="W252" s="153">
        <v>0</v>
      </c>
      <c r="X252" s="154">
        <f>W252*H252</f>
        <v>0</v>
      </c>
      <c r="AR252" s="155" t="s">
        <v>158</v>
      </c>
      <c r="AT252" s="155" t="s">
        <v>220</v>
      </c>
      <c r="AU252" s="155" t="s">
        <v>93</v>
      </c>
      <c r="AY252" s="15" t="s">
        <v>219</v>
      </c>
      <c r="BE252" s="156">
        <f>IF(O252="základní",K252,0)</f>
        <v>0</v>
      </c>
      <c r="BF252" s="156">
        <f>IF(O252="snížená",K252,0)</f>
        <v>0</v>
      </c>
      <c r="BG252" s="156">
        <f>IF(O252="zákl. přenesená",K252,0)</f>
        <v>0</v>
      </c>
      <c r="BH252" s="156">
        <f>IF(O252="sníž. přenesená",K252,0)</f>
        <v>0</v>
      </c>
      <c r="BI252" s="156">
        <f>IF(O252="nulová",K252,0)</f>
        <v>0</v>
      </c>
      <c r="BJ252" s="15" t="s">
        <v>87</v>
      </c>
      <c r="BK252" s="156">
        <f>ROUND(P252*H252,2)</f>
        <v>0</v>
      </c>
      <c r="BL252" s="15" t="s">
        <v>158</v>
      </c>
      <c r="BM252" s="155" t="s">
        <v>1459</v>
      </c>
    </row>
    <row r="253" spans="2:65" s="1" customFormat="1" ht="11.25">
      <c r="B253" s="30"/>
      <c r="D253" s="157" t="s">
        <v>226</v>
      </c>
      <c r="F253" s="158" t="s">
        <v>611</v>
      </c>
      <c r="I253" s="159"/>
      <c r="J253" s="159"/>
      <c r="M253" s="30"/>
      <c r="N253" s="160"/>
      <c r="X253" s="54"/>
      <c r="AT253" s="15" t="s">
        <v>226</v>
      </c>
      <c r="AU253" s="15" t="s">
        <v>93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1460</v>
      </c>
      <c r="H254" s="164">
        <v>29.6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87</v>
      </c>
      <c r="AY254" s="162" t="s">
        <v>219</v>
      </c>
    </row>
    <row r="255" spans="2:65" s="11" customFormat="1" ht="22.9" customHeight="1">
      <c r="B255" s="129"/>
      <c r="D255" s="130" t="s">
        <v>79</v>
      </c>
      <c r="E255" s="140" t="s">
        <v>158</v>
      </c>
      <c r="F255" s="140" t="s">
        <v>613</v>
      </c>
      <c r="I255" s="132"/>
      <c r="J255" s="132"/>
      <c r="K255" s="141">
        <f>BK255</f>
        <v>0</v>
      </c>
      <c r="M255" s="129"/>
      <c r="N255" s="134"/>
      <c r="Q255" s="135">
        <f>SUM(Q256:Q258)</f>
        <v>0</v>
      </c>
      <c r="R255" s="135">
        <f>SUM(R256:R258)</f>
        <v>0</v>
      </c>
      <c r="T255" s="136">
        <f>SUM(T256:T258)</f>
        <v>0</v>
      </c>
      <c r="V255" s="136">
        <f>SUM(V256:V258)</f>
        <v>0</v>
      </c>
      <c r="X255" s="137">
        <f>SUM(X256:X258)</f>
        <v>0</v>
      </c>
      <c r="AR255" s="130" t="s">
        <v>87</v>
      </c>
      <c r="AT255" s="138" t="s">
        <v>79</v>
      </c>
      <c r="AU255" s="138" t="s">
        <v>87</v>
      </c>
      <c r="AY255" s="130" t="s">
        <v>219</v>
      </c>
      <c r="BK255" s="139">
        <f>SUM(BK256:BK258)</f>
        <v>0</v>
      </c>
    </row>
    <row r="256" spans="2:65" s="1" customFormat="1" ht="16.5" customHeight="1">
      <c r="B256" s="30"/>
      <c r="C256" s="142" t="s">
        <v>385</v>
      </c>
      <c r="D256" s="142" t="s">
        <v>220</v>
      </c>
      <c r="E256" s="143" t="s">
        <v>615</v>
      </c>
      <c r="F256" s="144" t="s">
        <v>616</v>
      </c>
      <c r="G256" s="145" t="s">
        <v>370</v>
      </c>
      <c r="H256" s="146">
        <v>29.6</v>
      </c>
      <c r="I256" s="147"/>
      <c r="J256" s="147"/>
      <c r="K256" s="148">
        <f>ROUND(P256*H256,2)</f>
        <v>0</v>
      </c>
      <c r="L256" s="149"/>
      <c r="M256" s="30"/>
      <c r="N256" s="150" t="s">
        <v>1</v>
      </c>
      <c r="O256" s="151" t="s">
        <v>43</v>
      </c>
      <c r="P256" s="152">
        <f>I256+J256</f>
        <v>0</v>
      </c>
      <c r="Q256" s="152">
        <f>ROUND(I256*H256,2)</f>
        <v>0</v>
      </c>
      <c r="R256" s="152">
        <f>ROUND(J256*H256,2)</f>
        <v>0</v>
      </c>
      <c r="T256" s="153">
        <f>S256*H256</f>
        <v>0</v>
      </c>
      <c r="U256" s="153">
        <v>0</v>
      </c>
      <c r="V256" s="153">
        <f>U256*H256</f>
        <v>0</v>
      </c>
      <c r="W256" s="153">
        <v>0</v>
      </c>
      <c r="X256" s="154">
        <f>W256*H256</f>
        <v>0</v>
      </c>
      <c r="AR256" s="155" t="s">
        <v>158</v>
      </c>
      <c r="AT256" s="155" t="s">
        <v>220</v>
      </c>
      <c r="AU256" s="155" t="s">
        <v>93</v>
      </c>
      <c r="AY256" s="15" t="s">
        <v>219</v>
      </c>
      <c r="BE256" s="156">
        <f>IF(O256="základní",K256,0)</f>
        <v>0</v>
      </c>
      <c r="BF256" s="156">
        <f>IF(O256="snížená",K256,0)</f>
        <v>0</v>
      </c>
      <c r="BG256" s="156">
        <f>IF(O256="zákl. přenesená",K256,0)</f>
        <v>0</v>
      </c>
      <c r="BH256" s="156">
        <f>IF(O256="sníž. přenesená",K256,0)</f>
        <v>0</v>
      </c>
      <c r="BI256" s="156">
        <f>IF(O256="nulová",K256,0)</f>
        <v>0</v>
      </c>
      <c r="BJ256" s="15" t="s">
        <v>87</v>
      </c>
      <c r="BK256" s="156">
        <f>ROUND(P256*H256,2)</f>
        <v>0</v>
      </c>
      <c r="BL256" s="15" t="s">
        <v>158</v>
      </c>
      <c r="BM256" s="155" t="s">
        <v>1461</v>
      </c>
    </row>
    <row r="257" spans="2:65" s="1" customFormat="1" ht="11.25">
      <c r="B257" s="30"/>
      <c r="D257" s="157" t="s">
        <v>226</v>
      </c>
      <c r="F257" s="158" t="s">
        <v>618</v>
      </c>
      <c r="I257" s="159"/>
      <c r="J257" s="159"/>
      <c r="M257" s="30"/>
      <c r="N257" s="160"/>
      <c r="X257" s="54"/>
      <c r="AT257" s="15" t="s">
        <v>226</v>
      </c>
      <c r="AU257" s="15" t="s">
        <v>93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1460</v>
      </c>
      <c r="H258" s="164">
        <v>29.6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87</v>
      </c>
      <c r="AY258" s="162" t="s">
        <v>219</v>
      </c>
    </row>
    <row r="259" spans="2:65" s="11" customFormat="1" ht="22.9" customHeight="1">
      <c r="B259" s="129"/>
      <c r="D259" s="130" t="s">
        <v>79</v>
      </c>
      <c r="E259" s="140" t="s">
        <v>218</v>
      </c>
      <c r="F259" s="140" t="s">
        <v>631</v>
      </c>
      <c r="I259" s="132"/>
      <c r="J259" s="132"/>
      <c r="K259" s="141">
        <f>BK259</f>
        <v>0</v>
      </c>
      <c r="M259" s="129"/>
      <c r="N259" s="134"/>
      <c r="Q259" s="135">
        <f>SUM(Q260:Q268)</f>
        <v>0</v>
      </c>
      <c r="R259" s="135">
        <f>SUM(R260:R268)</f>
        <v>0</v>
      </c>
      <c r="T259" s="136">
        <f>SUM(T260:T268)</f>
        <v>0</v>
      </c>
      <c r="V259" s="136">
        <f>SUM(V260:V268)</f>
        <v>7.4198000000000004</v>
      </c>
      <c r="X259" s="137">
        <f>SUM(X260:X268)</f>
        <v>0</v>
      </c>
      <c r="AR259" s="130" t="s">
        <v>87</v>
      </c>
      <c r="AT259" s="138" t="s">
        <v>79</v>
      </c>
      <c r="AU259" s="138" t="s">
        <v>87</v>
      </c>
      <c r="AY259" s="130" t="s">
        <v>219</v>
      </c>
      <c r="BK259" s="139">
        <f>SUM(BK260:BK268)</f>
        <v>0</v>
      </c>
    </row>
    <row r="260" spans="2:65" s="1" customFormat="1" ht="24.2" customHeight="1">
      <c r="B260" s="30"/>
      <c r="C260" s="142" t="s">
        <v>512</v>
      </c>
      <c r="D260" s="142" t="s">
        <v>220</v>
      </c>
      <c r="E260" s="143" t="s">
        <v>633</v>
      </c>
      <c r="F260" s="144" t="s">
        <v>634</v>
      </c>
      <c r="G260" s="145" t="s">
        <v>353</v>
      </c>
      <c r="H260" s="146">
        <v>59.2</v>
      </c>
      <c r="I260" s="147"/>
      <c r="J260" s="147"/>
      <c r="K260" s="148">
        <f>ROUND(P260*H260,2)</f>
        <v>0</v>
      </c>
      <c r="L260" s="149"/>
      <c r="M260" s="30"/>
      <c r="N260" s="150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0</v>
      </c>
      <c r="V260" s="153">
        <f>U260*H260</f>
        <v>0</v>
      </c>
      <c r="W260" s="153">
        <v>0</v>
      </c>
      <c r="X260" s="154">
        <f>W260*H260</f>
        <v>0</v>
      </c>
      <c r="AR260" s="155" t="s">
        <v>158</v>
      </c>
      <c r="AT260" s="155" t="s">
        <v>220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158</v>
      </c>
      <c r="BM260" s="155" t="s">
        <v>1462</v>
      </c>
    </row>
    <row r="261" spans="2:65" s="1" customFormat="1" ht="19.5">
      <c r="B261" s="30"/>
      <c r="D261" s="157" t="s">
        <v>226</v>
      </c>
      <c r="F261" s="158" t="s">
        <v>636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1463</v>
      </c>
      <c r="H262" s="164">
        <v>59.2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87</v>
      </c>
      <c r="AY262" s="162" t="s">
        <v>219</v>
      </c>
    </row>
    <row r="263" spans="2:65" s="1" customFormat="1" ht="24.2" customHeight="1">
      <c r="B263" s="30"/>
      <c r="C263" s="142" t="s">
        <v>520</v>
      </c>
      <c r="D263" s="142" t="s">
        <v>220</v>
      </c>
      <c r="E263" s="143" t="s">
        <v>644</v>
      </c>
      <c r="F263" s="144" t="s">
        <v>645</v>
      </c>
      <c r="G263" s="145" t="s">
        <v>353</v>
      </c>
      <c r="H263" s="146">
        <v>14.5</v>
      </c>
      <c r="I263" s="147"/>
      <c r="J263" s="147"/>
      <c r="K263" s="148">
        <f>ROUND(P263*H263,2)</f>
        <v>0</v>
      </c>
      <c r="L263" s="149"/>
      <c r="M263" s="30"/>
      <c r="N263" s="150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0.23</v>
      </c>
      <c r="V263" s="153">
        <f>U263*H263</f>
        <v>3.335</v>
      </c>
      <c r="W263" s="153">
        <v>0</v>
      </c>
      <c r="X263" s="154">
        <f>W263*H263</f>
        <v>0</v>
      </c>
      <c r="AR263" s="155" t="s">
        <v>158</v>
      </c>
      <c r="AT263" s="155" t="s">
        <v>220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1464</v>
      </c>
    </row>
    <row r="264" spans="2:65" s="1" customFormat="1" ht="29.25">
      <c r="B264" s="30"/>
      <c r="D264" s="157" t="s">
        <v>226</v>
      </c>
      <c r="F264" s="158" t="s">
        <v>647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1465</v>
      </c>
      <c r="H265" s="164">
        <v>14.5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87</v>
      </c>
      <c r="AY265" s="162" t="s">
        <v>219</v>
      </c>
    </row>
    <row r="266" spans="2:65" s="1" customFormat="1" ht="24.2" customHeight="1">
      <c r="B266" s="30"/>
      <c r="C266" s="142" t="s">
        <v>722</v>
      </c>
      <c r="D266" s="142" t="s">
        <v>220</v>
      </c>
      <c r="E266" s="143" t="s">
        <v>650</v>
      </c>
      <c r="F266" s="144" t="s">
        <v>651</v>
      </c>
      <c r="G266" s="145" t="s">
        <v>353</v>
      </c>
      <c r="H266" s="146">
        <v>29.6</v>
      </c>
      <c r="I266" s="147"/>
      <c r="J266" s="147"/>
      <c r="K266" s="148">
        <f>ROUND(P266*H266,2)</f>
        <v>0</v>
      </c>
      <c r="L266" s="149"/>
      <c r="M266" s="30"/>
      <c r="N266" s="150" t="s">
        <v>1</v>
      </c>
      <c r="O266" s="151" t="s">
        <v>43</v>
      </c>
      <c r="P266" s="152">
        <f>I266+J266</f>
        <v>0</v>
      </c>
      <c r="Q266" s="152">
        <f>ROUND(I266*H266,2)</f>
        <v>0</v>
      </c>
      <c r="R266" s="152">
        <f>ROUND(J266*H266,2)</f>
        <v>0</v>
      </c>
      <c r="T266" s="153">
        <f>S266*H266</f>
        <v>0</v>
      </c>
      <c r="U266" s="153">
        <v>0.13800000000000001</v>
      </c>
      <c r="V266" s="153">
        <f>U266*H266</f>
        <v>4.0848000000000004</v>
      </c>
      <c r="W266" s="153">
        <v>0</v>
      </c>
      <c r="X266" s="154">
        <f>W266*H266</f>
        <v>0</v>
      </c>
      <c r="AR266" s="155" t="s">
        <v>158</v>
      </c>
      <c r="AT266" s="155" t="s">
        <v>220</v>
      </c>
      <c r="AU266" s="155" t="s">
        <v>93</v>
      </c>
      <c r="AY266" s="15" t="s">
        <v>219</v>
      </c>
      <c r="BE266" s="156">
        <f>IF(O266="základní",K266,0)</f>
        <v>0</v>
      </c>
      <c r="BF266" s="156">
        <f>IF(O266="snížená",K266,0)</f>
        <v>0</v>
      </c>
      <c r="BG266" s="156">
        <f>IF(O266="zákl. přenesená",K266,0)</f>
        <v>0</v>
      </c>
      <c r="BH266" s="156">
        <f>IF(O266="sníž. přenesená",K266,0)</f>
        <v>0</v>
      </c>
      <c r="BI266" s="156">
        <f>IF(O266="nulová",K266,0)</f>
        <v>0</v>
      </c>
      <c r="BJ266" s="15" t="s">
        <v>87</v>
      </c>
      <c r="BK266" s="156">
        <f>ROUND(P266*H266,2)</f>
        <v>0</v>
      </c>
      <c r="BL266" s="15" t="s">
        <v>158</v>
      </c>
      <c r="BM266" s="155" t="s">
        <v>1466</v>
      </c>
    </row>
    <row r="267" spans="2:65" s="1" customFormat="1" ht="19.5">
      <c r="B267" s="30"/>
      <c r="D267" s="157" t="s">
        <v>226</v>
      </c>
      <c r="F267" s="158" t="s">
        <v>651</v>
      </c>
      <c r="I267" s="159"/>
      <c r="J267" s="159"/>
      <c r="M267" s="30"/>
      <c r="N267" s="160"/>
      <c r="X267" s="54"/>
      <c r="AT267" s="15" t="s">
        <v>226</v>
      </c>
      <c r="AU267" s="15" t="s">
        <v>93</v>
      </c>
    </row>
    <row r="268" spans="2:65" s="12" customFormat="1" ht="11.25">
      <c r="B268" s="161"/>
      <c r="D268" s="157" t="s">
        <v>303</v>
      </c>
      <c r="E268" s="162" t="s">
        <v>1</v>
      </c>
      <c r="F268" s="163" t="s">
        <v>1406</v>
      </c>
      <c r="H268" s="164">
        <v>29.6</v>
      </c>
      <c r="I268" s="165"/>
      <c r="J268" s="165"/>
      <c r="M268" s="161"/>
      <c r="N268" s="166"/>
      <c r="X268" s="167"/>
      <c r="AT268" s="162" t="s">
        <v>303</v>
      </c>
      <c r="AU268" s="162" t="s">
        <v>93</v>
      </c>
      <c r="AV268" s="12" t="s">
        <v>93</v>
      </c>
      <c r="AW268" s="12" t="s">
        <v>5</v>
      </c>
      <c r="AX268" s="12" t="s">
        <v>87</v>
      </c>
      <c r="AY268" s="162" t="s">
        <v>219</v>
      </c>
    </row>
    <row r="269" spans="2:65" s="11" customFormat="1" ht="22.9" customHeight="1">
      <c r="B269" s="129"/>
      <c r="D269" s="130" t="s">
        <v>79</v>
      </c>
      <c r="E269" s="140" t="s">
        <v>244</v>
      </c>
      <c r="F269" s="140" t="s">
        <v>687</v>
      </c>
      <c r="I269" s="132"/>
      <c r="J269" s="132"/>
      <c r="K269" s="141">
        <f>BK269</f>
        <v>0</v>
      </c>
      <c r="M269" s="129"/>
      <c r="N269" s="134"/>
      <c r="Q269" s="135">
        <f>SUM(Q270:Q272)</f>
        <v>0</v>
      </c>
      <c r="R269" s="135">
        <f>SUM(R270:R272)</f>
        <v>0</v>
      </c>
      <c r="T269" s="136">
        <f>SUM(T270:T272)</f>
        <v>0</v>
      </c>
      <c r="V269" s="136">
        <f>SUM(V270:V272)</f>
        <v>8.0000000000000002E-3</v>
      </c>
      <c r="X269" s="137">
        <f>SUM(X270:X272)</f>
        <v>0</v>
      </c>
      <c r="AR269" s="130" t="s">
        <v>87</v>
      </c>
      <c r="AT269" s="138" t="s">
        <v>79</v>
      </c>
      <c r="AU269" s="138" t="s">
        <v>87</v>
      </c>
      <c r="AY269" s="130" t="s">
        <v>219</v>
      </c>
      <c r="BK269" s="139">
        <f>SUM(BK270:BK272)</f>
        <v>0</v>
      </c>
    </row>
    <row r="270" spans="2:65" s="1" customFormat="1" ht="16.5" customHeight="1">
      <c r="B270" s="30"/>
      <c r="C270" s="142" t="s">
        <v>528</v>
      </c>
      <c r="D270" s="142" t="s">
        <v>220</v>
      </c>
      <c r="E270" s="143" t="s">
        <v>689</v>
      </c>
      <c r="F270" s="144" t="s">
        <v>690</v>
      </c>
      <c r="G270" s="145" t="s">
        <v>691</v>
      </c>
      <c r="H270" s="146">
        <v>1</v>
      </c>
      <c r="I270" s="147"/>
      <c r="J270" s="147"/>
      <c r="K270" s="148">
        <f>ROUND(P270*H270,2)</f>
        <v>0</v>
      </c>
      <c r="L270" s="149"/>
      <c r="M270" s="30"/>
      <c r="N270" s="150" t="s">
        <v>1</v>
      </c>
      <c r="O270" s="151" t="s">
        <v>43</v>
      </c>
      <c r="P270" s="152">
        <f>I270+J270</f>
        <v>0</v>
      </c>
      <c r="Q270" s="152">
        <f>ROUND(I270*H270,2)</f>
        <v>0</v>
      </c>
      <c r="R270" s="152">
        <f>ROUND(J270*H270,2)</f>
        <v>0</v>
      </c>
      <c r="T270" s="153">
        <f>S270*H270</f>
        <v>0</v>
      </c>
      <c r="U270" s="153">
        <v>8.0000000000000002E-3</v>
      </c>
      <c r="V270" s="153">
        <f>U270*H270</f>
        <v>8.0000000000000002E-3</v>
      </c>
      <c r="W270" s="153">
        <v>0</v>
      </c>
      <c r="X270" s="154">
        <f>W270*H270</f>
        <v>0</v>
      </c>
      <c r="AR270" s="155" t="s">
        <v>158</v>
      </c>
      <c r="AT270" s="155" t="s">
        <v>220</v>
      </c>
      <c r="AU270" s="155" t="s">
        <v>93</v>
      </c>
      <c r="AY270" s="15" t="s">
        <v>219</v>
      </c>
      <c r="BE270" s="156">
        <f>IF(O270="základní",K270,0)</f>
        <v>0</v>
      </c>
      <c r="BF270" s="156">
        <f>IF(O270="snížená",K270,0)</f>
        <v>0</v>
      </c>
      <c r="BG270" s="156">
        <f>IF(O270="zákl. přenesená",K270,0)</f>
        <v>0</v>
      </c>
      <c r="BH270" s="156">
        <f>IF(O270="sníž. přenesená",K270,0)</f>
        <v>0</v>
      </c>
      <c r="BI270" s="156">
        <f>IF(O270="nulová",K270,0)</f>
        <v>0</v>
      </c>
      <c r="BJ270" s="15" t="s">
        <v>87</v>
      </c>
      <c r="BK270" s="156">
        <f>ROUND(P270*H270,2)</f>
        <v>0</v>
      </c>
      <c r="BL270" s="15" t="s">
        <v>158</v>
      </c>
      <c r="BM270" s="155" t="s">
        <v>1467</v>
      </c>
    </row>
    <row r="271" spans="2:65" s="1" customFormat="1" ht="39">
      <c r="B271" s="30"/>
      <c r="D271" s="157" t="s">
        <v>226</v>
      </c>
      <c r="F271" s="158" t="s">
        <v>693</v>
      </c>
      <c r="I271" s="159"/>
      <c r="J271" s="159"/>
      <c r="M271" s="30"/>
      <c r="N271" s="160"/>
      <c r="X271" s="54"/>
      <c r="AT271" s="15" t="s">
        <v>226</v>
      </c>
      <c r="AU271" s="15" t="s">
        <v>93</v>
      </c>
    </row>
    <row r="272" spans="2:65" s="12" customFormat="1" ht="11.25">
      <c r="B272" s="161"/>
      <c r="D272" s="157" t="s">
        <v>303</v>
      </c>
      <c r="E272" s="162" t="s">
        <v>1</v>
      </c>
      <c r="F272" s="163" t="s">
        <v>87</v>
      </c>
      <c r="H272" s="164">
        <v>1</v>
      </c>
      <c r="I272" s="165"/>
      <c r="J272" s="165"/>
      <c r="M272" s="161"/>
      <c r="N272" s="166"/>
      <c r="X272" s="167"/>
      <c r="AT272" s="162" t="s">
        <v>303</v>
      </c>
      <c r="AU272" s="162" t="s">
        <v>93</v>
      </c>
      <c r="AV272" s="12" t="s">
        <v>93</v>
      </c>
      <c r="AW272" s="12" t="s">
        <v>5</v>
      </c>
      <c r="AX272" s="12" t="s">
        <v>87</v>
      </c>
      <c r="AY272" s="162" t="s">
        <v>219</v>
      </c>
    </row>
    <row r="273" spans="2:65" s="11" customFormat="1" ht="22.9" customHeight="1">
      <c r="B273" s="129"/>
      <c r="D273" s="130" t="s">
        <v>79</v>
      </c>
      <c r="E273" s="140" t="s">
        <v>254</v>
      </c>
      <c r="F273" s="140" t="s">
        <v>1240</v>
      </c>
      <c r="I273" s="132"/>
      <c r="J273" s="132"/>
      <c r="K273" s="141">
        <f>BK273</f>
        <v>0</v>
      </c>
      <c r="M273" s="129"/>
      <c r="N273" s="134"/>
      <c r="Q273" s="135">
        <f>SUM(Q274:Q334)</f>
        <v>0</v>
      </c>
      <c r="R273" s="135">
        <f>SUM(R274:R334)</f>
        <v>0</v>
      </c>
      <c r="T273" s="136">
        <f>SUM(T274:T334)</f>
        <v>0</v>
      </c>
      <c r="V273" s="136">
        <f>SUM(V274:V334)</f>
        <v>7.0802959999999997</v>
      </c>
      <c r="X273" s="137">
        <f>SUM(X274:X334)</f>
        <v>0</v>
      </c>
      <c r="AR273" s="130" t="s">
        <v>87</v>
      </c>
      <c r="AT273" s="138" t="s">
        <v>79</v>
      </c>
      <c r="AU273" s="138" t="s">
        <v>87</v>
      </c>
      <c r="AY273" s="130" t="s">
        <v>219</v>
      </c>
      <c r="BK273" s="139">
        <f>SUM(BK274:BK334)</f>
        <v>0</v>
      </c>
    </row>
    <row r="274" spans="2:65" s="1" customFormat="1" ht="24.2" customHeight="1">
      <c r="B274" s="30"/>
      <c r="C274" s="142" t="s">
        <v>533</v>
      </c>
      <c r="D274" s="142" t="s">
        <v>220</v>
      </c>
      <c r="E274" s="143" t="s">
        <v>765</v>
      </c>
      <c r="F274" s="144" t="s">
        <v>766</v>
      </c>
      <c r="G274" s="145" t="s">
        <v>467</v>
      </c>
      <c r="H274" s="146">
        <v>1</v>
      </c>
      <c r="I274" s="147"/>
      <c r="J274" s="147"/>
      <c r="K274" s="148">
        <f>ROUND(P274*H274,2)</f>
        <v>0</v>
      </c>
      <c r="L274" s="149"/>
      <c r="M274" s="30"/>
      <c r="N274" s="150" t="s">
        <v>1</v>
      </c>
      <c r="O274" s="151" t="s">
        <v>43</v>
      </c>
      <c r="P274" s="152">
        <f>I274+J274</f>
        <v>0</v>
      </c>
      <c r="Q274" s="152">
        <f>ROUND(I274*H274,2)</f>
        <v>0</v>
      </c>
      <c r="R274" s="152">
        <f>ROUND(J274*H274,2)</f>
        <v>0</v>
      </c>
      <c r="T274" s="153">
        <f>S274*H274</f>
        <v>0</v>
      </c>
      <c r="U274" s="153">
        <v>8.7419999999999998E-2</v>
      </c>
      <c r="V274" s="153">
        <f>U274*H274</f>
        <v>8.7419999999999998E-2</v>
      </c>
      <c r="W274" s="153">
        <v>0</v>
      </c>
      <c r="X274" s="154">
        <f>W274*H274</f>
        <v>0</v>
      </c>
      <c r="AR274" s="155" t="s">
        <v>158</v>
      </c>
      <c r="AT274" s="155" t="s">
        <v>220</v>
      </c>
      <c r="AU274" s="155" t="s">
        <v>93</v>
      </c>
      <c r="AY274" s="15" t="s">
        <v>219</v>
      </c>
      <c r="BE274" s="156">
        <f>IF(O274="základní",K274,0)</f>
        <v>0</v>
      </c>
      <c r="BF274" s="156">
        <f>IF(O274="snížená",K274,0)</f>
        <v>0</v>
      </c>
      <c r="BG274" s="156">
        <f>IF(O274="zákl. přenesená",K274,0)</f>
        <v>0</v>
      </c>
      <c r="BH274" s="156">
        <f>IF(O274="sníž. přenesená",K274,0)</f>
        <v>0</v>
      </c>
      <c r="BI274" s="156">
        <f>IF(O274="nulová",K274,0)</f>
        <v>0</v>
      </c>
      <c r="BJ274" s="15" t="s">
        <v>87</v>
      </c>
      <c r="BK274" s="156">
        <f>ROUND(P274*H274,2)</f>
        <v>0</v>
      </c>
      <c r="BL274" s="15" t="s">
        <v>158</v>
      </c>
      <c r="BM274" s="155" t="s">
        <v>1468</v>
      </c>
    </row>
    <row r="275" spans="2:65" s="1" customFormat="1" ht="19.5">
      <c r="B275" s="30"/>
      <c r="D275" s="157" t="s">
        <v>226</v>
      </c>
      <c r="F275" s="158" t="s">
        <v>768</v>
      </c>
      <c r="I275" s="159"/>
      <c r="J275" s="159"/>
      <c r="M275" s="30"/>
      <c r="N275" s="160"/>
      <c r="X275" s="54"/>
      <c r="AT275" s="15" t="s">
        <v>226</v>
      </c>
      <c r="AU275" s="15" t="s">
        <v>93</v>
      </c>
    </row>
    <row r="276" spans="2:65" s="1" customFormat="1" ht="16.5" customHeight="1">
      <c r="B276" s="30"/>
      <c r="C276" s="178" t="s">
        <v>538</v>
      </c>
      <c r="D276" s="178" t="s">
        <v>460</v>
      </c>
      <c r="E276" s="179" t="s">
        <v>778</v>
      </c>
      <c r="F276" s="180" t="s">
        <v>779</v>
      </c>
      <c r="G276" s="181" t="s">
        <v>467</v>
      </c>
      <c r="H276" s="182">
        <v>1</v>
      </c>
      <c r="I276" s="183"/>
      <c r="J276" s="184"/>
      <c r="K276" s="185">
        <f>ROUND(P276*H276,2)</f>
        <v>0</v>
      </c>
      <c r="L276" s="184"/>
      <c r="M276" s="186"/>
      <c r="N276" s="187" t="s">
        <v>1</v>
      </c>
      <c r="O276" s="151" t="s">
        <v>43</v>
      </c>
      <c r="P276" s="152">
        <f>I276+J276</f>
        <v>0</v>
      </c>
      <c r="Q276" s="152">
        <f>ROUND(I276*H276,2)</f>
        <v>0</v>
      </c>
      <c r="R276" s="152">
        <f>ROUND(J276*H276,2)</f>
        <v>0</v>
      </c>
      <c r="T276" s="153">
        <f>S276*H276</f>
        <v>0</v>
      </c>
      <c r="U276" s="153">
        <v>2.8000000000000001E-2</v>
      </c>
      <c r="V276" s="153">
        <f>U276*H276</f>
        <v>2.8000000000000001E-2</v>
      </c>
      <c r="W276" s="153">
        <v>0</v>
      </c>
      <c r="X276" s="154">
        <f>W276*H276</f>
        <v>0</v>
      </c>
      <c r="AR276" s="155" t="s">
        <v>254</v>
      </c>
      <c r="AT276" s="155" t="s">
        <v>460</v>
      </c>
      <c r="AU276" s="155" t="s">
        <v>93</v>
      </c>
      <c r="AY276" s="15" t="s">
        <v>219</v>
      </c>
      <c r="BE276" s="156">
        <f>IF(O276="základní",K276,0)</f>
        <v>0</v>
      </c>
      <c r="BF276" s="156">
        <f>IF(O276="snížená",K276,0)</f>
        <v>0</v>
      </c>
      <c r="BG276" s="156">
        <f>IF(O276="zákl. přenesená",K276,0)</f>
        <v>0</v>
      </c>
      <c r="BH276" s="156">
        <f>IF(O276="sníž. přenesená",K276,0)</f>
        <v>0</v>
      </c>
      <c r="BI276" s="156">
        <f>IF(O276="nulová",K276,0)</f>
        <v>0</v>
      </c>
      <c r="BJ276" s="15" t="s">
        <v>87</v>
      </c>
      <c r="BK276" s="156">
        <f>ROUND(P276*H276,2)</f>
        <v>0</v>
      </c>
      <c r="BL276" s="15" t="s">
        <v>158</v>
      </c>
      <c r="BM276" s="155" t="s">
        <v>1469</v>
      </c>
    </row>
    <row r="277" spans="2:65" s="1" customFormat="1" ht="11.25">
      <c r="B277" s="30"/>
      <c r="D277" s="157" t="s">
        <v>226</v>
      </c>
      <c r="F277" s="158" t="s">
        <v>779</v>
      </c>
      <c r="I277" s="159"/>
      <c r="J277" s="159"/>
      <c r="M277" s="30"/>
      <c r="N277" s="160"/>
      <c r="X277" s="54"/>
      <c r="AT277" s="15" t="s">
        <v>226</v>
      </c>
      <c r="AU277" s="15" t="s">
        <v>93</v>
      </c>
    </row>
    <row r="278" spans="2:65" s="1" customFormat="1" ht="33" customHeight="1">
      <c r="B278" s="30"/>
      <c r="C278" s="142" t="s">
        <v>544</v>
      </c>
      <c r="D278" s="142" t="s">
        <v>220</v>
      </c>
      <c r="E278" s="143" t="s">
        <v>711</v>
      </c>
      <c r="F278" s="144" t="s">
        <v>712</v>
      </c>
      <c r="G278" s="145" t="s">
        <v>370</v>
      </c>
      <c r="H278" s="146">
        <v>29.6</v>
      </c>
      <c r="I278" s="147"/>
      <c r="J278" s="147"/>
      <c r="K278" s="148">
        <f>ROUND(P278*H278,2)</f>
        <v>0</v>
      </c>
      <c r="L278" s="149"/>
      <c r="M278" s="30"/>
      <c r="N278" s="150" t="s">
        <v>1</v>
      </c>
      <c r="O278" s="151" t="s">
        <v>43</v>
      </c>
      <c r="P278" s="152">
        <f>I278+J278</f>
        <v>0</v>
      </c>
      <c r="Q278" s="152">
        <f>ROUND(I278*H278,2)</f>
        <v>0</v>
      </c>
      <c r="R278" s="152">
        <f>ROUND(J278*H278,2)</f>
        <v>0</v>
      </c>
      <c r="T278" s="153">
        <f>S278*H278</f>
        <v>0</v>
      </c>
      <c r="U278" s="153">
        <v>8.0000000000000007E-5</v>
      </c>
      <c r="V278" s="153">
        <f>U278*H278</f>
        <v>2.3680000000000003E-3</v>
      </c>
      <c r="W278" s="153">
        <v>0</v>
      </c>
      <c r="X278" s="154">
        <f>W278*H278</f>
        <v>0</v>
      </c>
      <c r="AR278" s="155" t="s">
        <v>158</v>
      </c>
      <c r="AT278" s="155" t="s">
        <v>220</v>
      </c>
      <c r="AU278" s="155" t="s">
        <v>93</v>
      </c>
      <c r="AY278" s="15" t="s">
        <v>219</v>
      </c>
      <c r="BE278" s="156">
        <f>IF(O278="základní",K278,0)</f>
        <v>0</v>
      </c>
      <c r="BF278" s="156">
        <f>IF(O278="snížená",K278,0)</f>
        <v>0</v>
      </c>
      <c r="BG278" s="156">
        <f>IF(O278="zákl. přenesená",K278,0)</f>
        <v>0</v>
      </c>
      <c r="BH278" s="156">
        <f>IF(O278="sníž. přenesená",K278,0)</f>
        <v>0</v>
      </c>
      <c r="BI278" s="156">
        <f>IF(O278="nulová",K278,0)</f>
        <v>0</v>
      </c>
      <c r="BJ278" s="15" t="s">
        <v>87</v>
      </c>
      <c r="BK278" s="156">
        <f>ROUND(P278*H278,2)</f>
        <v>0</v>
      </c>
      <c r="BL278" s="15" t="s">
        <v>158</v>
      </c>
      <c r="BM278" s="155" t="s">
        <v>1470</v>
      </c>
    </row>
    <row r="279" spans="2:65" s="1" customFormat="1" ht="19.5">
      <c r="B279" s="30"/>
      <c r="D279" s="157" t="s">
        <v>226</v>
      </c>
      <c r="F279" s="158" t="s">
        <v>714</v>
      </c>
      <c r="I279" s="159"/>
      <c r="J279" s="159"/>
      <c r="M279" s="30"/>
      <c r="N279" s="160"/>
      <c r="X279" s="54"/>
      <c r="AT279" s="15" t="s">
        <v>226</v>
      </c>
      <c r="AU279" s="15" t="s">
        <v>93</v>
      </c>
    </row>
    <row r="280" spans="2:65" s="12" customFormat="1" ht="11.25">
      <c r="B280" s="161"/>
      <c r="D280" s="157" t="s">
        <v>303</v>
      </c>
      <c r="E280" s="162" t="s">
        <v>1</v>
      </c>
      <c r="F280" s="163" t="s">
        <v>1460</v>
      </c>
      <c r="H280" s="164">
        <v>29.6</v>
      </c>
      <c r="I280" s="165"/>
      <c r="J280" s="165"/>
      <c r="M280" s="161"/>
      <c r="N280" s="166"/>
      <c r="X280" s="167"/>
      <c r="AT280" s="162" t="s">
        <v>303</v>
      </c>
      <c r="AU280" s="162" t="s">
        <v>93</v>
      </c>
      <c r="AV280" s="12" t="s">
        <v>93</v>
      </c>
      <c r="AW280" s="12" t="s">
        <v>5</v>
      </c>
      <c r="AX280" s="12" t="s">
        <v>87</v>
      </c>
      <c r="AY280" s="162" t="s">
        <v>219</v>
      </c>
    </row>
    <row r="281" spans="2:65" s="1" customFormat="1" ht="24.2" customHeight="1">
      <c r="B281" s="30"/>
      <c r="C281" s="178" t="s">
        <v>549</v>
      </c>
      <c r="D281" s="178" t="s">
        <v>460</v>
      </c>
      <c r="E281" s="179" t="s">
        <v>717</v>
      </c>
      <c r="F281" s="180" t="s">
        <v>718</v>
      </c>
      <c r="G281" s="181" t="s">
        <v>370</v>
      </c>
      <c r="H281" s="182">
        <v>29.547000000000001</v>
      </c>
      <c r="I281" s="183"/>
      <c r="J281" s="184"/>
      <c r="K281" s="185">
        <f>ROUND(P281*H281,2)</f>
        <v>0</v>
      </c>
      <c r="L281" s="184"/>
      <c r="M281" s="186"/>
      <c r="N281" s="187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0.1</v>
      </c>
      <c r="V281" s="153">
        <f>U281*H281</f>
        <v>2.9547000000000003</v>
      </c>
      <c r="W281" s="153">
        <v>0</v>
      </c>
      <c r="X281" s="154">
        <f>W281*H281</f>
        <v>0</v>
      </c>
      <c r="AR281" s="155" t="s">
        <v>254</v>
      </c>
      <c r="AT281" s="155" t="s">
        <v>460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1471</v>
      </c>
    </row>
    <row r="282" spans="2:65" s="1" customFormat="1" ht="19.5">
      <c r="B282" s="30"/>
      <c r="D282" s="157" t="s">
        <v>226</v>
      </c>
      <c r="F282" s="158" t="s">
        <v>718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1472</v>
      </c>
      <c r="H283" s="164">
        <v>29.11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80</v>
      </c>
      <c r="AY283" s="162" t="s">
        <v>219</v>
      </c>
    </row>
    <row r="284" spans="2:65" s="12" customFormat="1" ht="11.25">
      <c r="B284" s="161"/>
      <c r="D284" s="157" t="s">
        <v>303</v>
      </c>
      <c r="E284" s="162" t="s">
        <v>1</v>
      </c>
      <c r="F284" s="163" t="s">
        <v>1473</v>
      </c>
      <c r="H284" s="164">
        <v>29.546649999999996</v>
      </c>
      <c r="I284" s="165"/>
      <c r="J284" s="165"/>
      <c r="M284" s="161"/>
      <c r="N284" s="166"/>
      <c r="X284" s="167"/>
      <c r="AT284" s="162" t="s">
        <v>303</v>
      </c>
      <c r="AU284" s="162" t="s">
        <v>93</v>
      </c>
      <c r="AV284" s="12" t="s">
        <v>93</v>
      </c>
      <c r="AW284" s="12" t="s">
        <v>5</v>
      </c>
      <c r="AX284" s="12" t="s">
        <v>87</v>
      </c>
      <c r="AY284" s="162" t="s">
        <v>219</v>
      </c>
    </row>
    <row r="285" spans="2:65" s="1" customFormat="1" ht="24.2" customHeight="1">
      <c r="B285" s="30"/>
      <c r="C285" s="178" t="s">
        <v>555</v>
      </c>
      <c r="D285" s="178" t="s">
        <v>460</v>
      </c>
      <c r="E285" s="179" t="s">
        <v>728</v>
      </c>
      <c r="F285" s="180" t="s">
        <v>729</v>
      </c>
      <c r="G285" s="181" t="s">
        <v>467</v>
      </c>
      <c r="H285" s="182">
        <v>1</v>
      </c>
      <c r="I285" s="183"/>
      <c r="J285" s="184"/>
      <c r="K285" s="185">
        <f>ROUND(P285*H285,2)</f>
        <v>0</v>
      </c>
      <c r="L285" s="184"/>
      <c r="M285" s="186"/>
      <c r="N285" s="187" t="s">
        <v>1</v>
      </c>
      <c r="O285" s="151" t="s">
        <v>43</v>
      </c>
      <c r="P285" s="152">
        <f>I285+J285</f>
        <v>0</v>
      </c>
      <c r="Q285" s="152">
        <f>ROUND(I285*H285,2)</f>
        <v>0</v>
      </c>
      <c r="R285" s="152">
        <f>ROUND(J285*H285,2)</f>
        <v>0</v>
      </c>
      <c r="T285" s="153">
        <f>S285*H285</f>
        <v>0</v>
      </c>
      <c r="U285" s="153">
        <v>4.4999999999999998E-2</v>
      </c>
      <c r="V285" s="153">
        <f>U285*H285</f>
        <v>4.4999999999999998E-2</v>
      </c>
      <c r="W285" s="153">
        <v>0</v>
      </c>
      <c r="X285" s="154">
        <f>W285*H285</f>
        <v>0</v>
      </c>
      <c r="AR285" s="155" t="s">
        <v>254</v>
      </c>
      <c r="AT285" s="155" t="s">
        <v>460</v>
      </c>
      <c r="AU285" s="155" t="s">
        <v>93</v>
      </c>
      <c r="AY285" s="15" t="s">
        <v>219</v>
      </c>
      <c r="BE285" s="156">
        <f>IF(O285="základní",K285,0)</f>
        <v>0</v>
      </c>
      <c r="BF285" s="156">
        <f>IF(O285="snížená",K285,0)</f>
        <v>0</v>
      </c>
      <c r="BG285" s="156">
        <f>IF(O285="zákl. přenesená",K285,0)</f>
        <v>0</v>
      </c>
      <c r="BH285" s="156">
        <f>IF(O285="sníž. přenesená",K285,0)</f>
        <v>0</v>
      </c>
      <c r="BI285" s="156">
        <f>IF(O285="nulová",K285,0)</f>
        <v>0</v>
      </c>
      <c r="BJ285" s="15" t="s">
        <v>87</v>
      </c>
      <c r="BK285" s="156">
        <f>ROUND(P285*H285,2)</f>
        <v>0</v>
      </c>
      <c r="BL285" s="15" t="s">
        <v>158</v>
      </c>
      <c r="BM285" s="155" t="s">
        <v>1474</v>
      </c>
    </row>
    <row r="286" spans="2:65" s="1" customFormat="1" ht="11.25">
      <c r="B286" s="30"/>
      <c r="D286" s="157" t="s">
        <v>226</v>
      </c>
      <c r="F286" s="158" t="s">
        <v>729</v>
      </c>
      <c r="I286" s="159"/>
      <c r="J286" s="159"/>
      <c r="M286" s="30"/>
      <c r="N286" s="160"/>
      <c r="X286" s="54"/>
      <c r="AT286" s="15" t="s">
        <v>226</v>
      </c>
      <c r="AU286" s="15" t="s">
        <v>93</v>
      </c>
    </row>
    <row r="287" spans="2:65" s="12" customFormat="1" ht="11.25">
      <c r="B287" s="161"/>
      <c r="D287" s="157" t="s">
        <v>303</v>
      </c>
      <c r="E287" s="162" t="s">
        <v>1</v>
      </c>
      <c r="F287" s="163" t="s">
        <v>87</v>
      </c>
      <c r="H287" s="164">
        <v>1</v>
      </c>
      <c r="I287" s="165"/>
      <c r="J287" s="165"/>
      <c r="M287" s="161"/>
      <c r="N287" s="166"/>
      <c r="X287" s="167"/>
      <c r="AT287" s="162" t="s">
        <v>303</v>
      </c>
      <c r="AU287" s="162" t="s">
        <v>93</v>
      </c>
      <c r="AV287" s="12" t="s">
        <v>93</v>
      </c>
      <c r="AW287" s="12" t="s">
        <v>5</v>
      </c>
      <c r="AX287" s="12" t="s">
        <v>87</v>
      </c>
      <c r="AY287" s="162" t="s">
        <v>219</v>
      </c>
    </row>
    <row r="288" spans="2:65" s="1" customFormat="1" ht="24.2" customHeight="1">
      <c r="B288" s="30"/>
      <c r="C288" s="178" t="s">
        <v>562</v>
      </c>
      <c r="D288" s="178" t="s">
        <v>460</v>
      </c>
      <c r="E288" s="179" t="s">
        <v>732</v>
      </c>
      <c r="F288" s="180" t="s">
        <v>733</v>
      </c>
      <c r="G288" s="181" t="s">
        <v>467</v>
      </c>
      <c r="H288" s="182">
        <v>1</v>
      </c>
      <c r="I288" s="183"/>
      <c r="J288" s="184"/>
      <c r="K288" s="185">
        <f>ROUND(P288*H288,2)</f>
        <v>0</v>
      </c>
      <c r="L288" s="184"/>
      <c r="M288" s="186"/>
      <c r="N288" s="187" t="s">
        <v>1</v>
      </c>
      <c r="O288" s="151" t="s">
        <v>43</v>
      </c>
      <c r="P288" s="152">
        <f>I288+J288</f>
        <v>0</v>
      </c>
      <c r="Q288" s="152">
        <f>ROUND(I288*H288,2)</f>
        <v>0</v>
      </c>
      <c r="R288" s="152">
        <f>ROUND(J288*H288,2)</f>
        <v>0</v>
      </c>
      <c r="T288" s="153">
        <f>S288*H288</f>
        <v>0</v>
      </c>
      <c r="U288" s="153">
        <v>5.6000000000000001E-2</v>
      </c>
      <c r="V288" s="153">
        <f>U288*H288</f>
        <v>5.6000000000000001E-2</v>
      </c>
      <c r="W288" s="153">
        <v>0</v>
      </c>
      <c r="X288" s="154">
        <f>W288*H288</f>
        <v>0</v>
      </c>
      <c r="AR288" s="155" t="s">
        <v>254</v>
      </c>
      <c r="AT288" s="155" t="s">
        <v>460</v>
      </c>
      <c r="AU288" s="155" t="s">
        <v>93</v>
      </c>
      <c r="AY288" s="15" t="s">
        <v>219</v>
      </c>
      <c r="BE288" s="156">
        <f>IF(O288="základní",K288,0)</f>
        <v>0</v>
      </c>
      <c r="BF288" s="156">
        <f>IF(O288="snížená",K288,0)</f>
        <v>0</v>
      </c>
      <c r="BG288" s="156">
        <f>IF(O288="zákl. přenesená",K288,0)</f>
        <v>0</v>
      </c>
      <c r="BH288" s="156">
        <f>IF(O288="sníž. přenesená",K288,0)</f>
        <v>0</v>
      </c>
      <c r="BI288" s="156">
        <f>IF(O288="nulová",K288,0)</f>
        <v>0</v>
      </c>
      <c r="BJ288" s="15" t="s">
        <v>87</v>
      </c>
      <c r="BK288" s="156">
        <f>ROUND(P288*H288,2)</f>
        <v>0</v>
      </c>
      <c r="BL288" s="15" t="s">
        <v>158</v>
      </c>
      <c r="BM288" s="155" t="s">
        <v>1475</v>
      </c>
    </row>
    <row r="289" spans="2:65" s="1" customFormat="1" ht="11.25">
      <c r="B289" s="30"/>
      <c r="D289" s="157" t="s">
        <v>226</v>
      </c>
      <c r="F289" s="158" t="s">
        <v>733</v>
      </c>
      <c r="I289" s="159"/>
      <c r="J289" s="159"/>
      <c r="M289" s="30"/>
      <c r="N289" s="160"/>
      <c r="X289" s="54"/>
      <c r="AT289" s="15" t="s">
        <v>226</v>
      </c>
      <c r="AU289" s="15" t="s">
        <v>93</v>
      </c>
    </row>
    <row r="290" spans="2:65" s="12" customFormat="1" ht="11.25">
      <c r="B290" s="161"/>
      <c r="D290" s="157" t="s">
        <v>303</v>
      </c>
      <c r="E290" s="162" t="s">
        <v>1</v>
      </c>
      <c r="F290" s="163" t="s">
        <v>87</v>
      </c>
      <c r="H290" s="164">
        <v>1</v>
      </c>
      <c r="I290" s="165"/>
      <c r="J290" s="165"/>
      <c r="M290" s="161"/>
      <c r="N290" s="166"/>
      <c r="X290" s="167"/>
      <c r="AT290" s="162" t="s">
        <v>303</v>
      </c>
      <c r="AU290" s="162" t="s">
        <v>93</v>
      </c>
      <c r="AV290" s="12" t="s">
        <v>93</v>
      </c>
      <c r="AW290" s="12" t="s">
        <v>5</v>
      </c>
      <c r="AX290" s="12" t="s">
        <v>87</v>
      </c>
      <c r="AY290" s="162" t="s">
        <v>219</v>
      </c>
    </row>
    <row r="291" spans="2:65" s="1" customFormat="1" ht="24.2" customHeight="1">
      <c r="B291" s="30"/>
      <c r="C291" s="178" t="s">
        <v>569</v>
      </c>
      <c r="D291" s="178" t="s">
        <v>460</v>
      </c>
      <c r="E291" s="179" t="s">
        <v>736</v>
      </c>
      <c r="F291" s="180" t="s">
        <v>737</v>
      </c>
      <c r="G291" s="181" t="s">
        <v>467</v>
      </c>
      <c r="H291" s="182">
        <v>2</v>
      </c>
      <c r="I291" s="183"/>
      <c r="J291" s="184"/>
      <c r="K291" s="185">
        <f>ROUND(P291*H291,2)</f>
        <v>0</v>
      </c>
      <c r="L291" s="184"/>
      <c r="M291" s="186"/>
      <c r="N291" s="187" t="s">
        <v>1</v>
      </c>
      <c r="O291" s="151" t="s">
        <v>43</v>
      </c>
      <c r="P291" s="152">
        <f>I291+J291</f>
        <v>0</v>
      </c>
      <c r="Q291" s="152">
        <f>ROUND(I291*H291,2)</f>
        <v>0</v>
      </c>
      <c r="R291" s="152">
        <f>ROUND(J291*H291,2)</f>
        <v>0</v>
      </c>
      <c r="T291" s="153">
        <f>S291*H291</f>
        <v>0</v>
      </c>
      <c r="U291" s="153">
        <v>1.0999999999999999E-2</v>
      </c>
      <c r="V291" s="153">
        <f>U291*H291</f>
        <v>2.1999999999999999E-2</v>
      </c>
      <c r="W291" s="153">
        <v>0</v>
      </c>
      <c r="X291" s="154">
        <f>W291*H291</f>
        <v>0</v>
      </c>
      <c r="AR291" s="155" t="s">
        <v>254</v>
      </c>
      <c r="AT291" s="155" t="s">
        <v>460</v>
      </c>
      <c r="AU291" s="155" t="s">
        <v>93</v>
      </c>
      <c r="AY291" s="15" t="s">
        <v>219</v>
      </c>
      <c r="BE291" s="156">
        <f>IF(O291="základní",K291,0)</f>
        <v>0</v>
      </c>
      <c r="BF291" s="156">
        <f>IF(O291="snížená",K291,0)</f>
        <v>0</v>
      </c>
      <c r="BG291" s="156">
        <f>IF(O291="zákl. přenesená",K291,0)</f>
        <v>0</v>
      </c>
      <c r="BH291" s="156">
        <f>IF(O291="sníž. přenesená",K291,0)</f>
        <v>0</v>
      </c>
      <c r="BI291" s="156">
        <f>IF(O291="nulová",K291,0)</f>
        <v>0</v>
      </c>
      <c r="BJ291" s="15" t="s">
        <v>87</v>
      </c>
      <c r="BK291" s="156">
        <f>ROUND(P291*H291,2)</f>
        <v>0</v>
      </c>
      <c r="BL291" s="15" t="s">
        <v>158</v>
      </c>
      <c r="BM291" s="155" t="s">
        <v>1476</v>
      </c>
    </row>
    <row r="292" spans="2:65" s="1" customFormat="1" ht="19.5">
      <c r="B292" s="30"/>
      <c r="D292" s="157" t="s">
        <v>226</v>
      </c>
      <c r="F292" s="158" t="s">
        <v>737</v>
      </c>
      <c r="I292" s="159"/>
      <c r="J292" s="159"/>
      <c r="M292" s="30"/>
      <c r="N292" s="160"/>
      <c r="X292" s="54"/>
      <c r="AT292" s="15" t="s">
        <v>226</v>
      </c>
      <c r="AU292" s="15" t="s">
        <v>93</v>
      </c>
    </row>
    <row r="293" spans="2:65" s="12" customFormat="1" ht="11.25">
      <c r="B293" s="161"/>
      <c r="D293" s="157" t="s">
        <v>303</v>
      </c>
      <c r="E293" s="162" t="s">
        <v>1</v>
      </c>
      <c r="F293" s="163" t="s">
        <v>1376</v>
      </c>
      <c r="H293" s="164">
        <v>2</v>
      </c>
      <c r="I293" s="165"/>
      <c r="J293" s="165"/>
      <c r="M293" s="161"/>
      <c r="N293" s="166"/>
      <c r="X293" s="167"/>
      <c r="AT293" s="162" t="s">
        <v>303</v>
      </c>
      <c r="AU293" s="162" t="s">
        <v>93</v>
      </c>
      <c r="AV293" s="12" t="s">
        <v>93</v>
      </c>
      <c r="AW293" s="12" t="s">
        <v>5</v>
      </c>
      <c r="AX293" s="12" t="s">
        <v>87</v>
      </c>
      <c r="AY293" s="162" t="s">
        <v>219</v>
      </c>
    </row>
    <row r="294" spans="2:65" s="1" customFormat="1" ht="24.2" customHeight="1">
      <c r="B294" s="30"/>
      <c r="C294" s="142" t="s">
        <v>579</v>
      </c>
      <c r="D294" s="142" t="s">
        <v>220</v>
      </c>
      <c r="E294" s="143" t="s">
        <v>745</v>
      </c>
      <c r="F294" s="144" t="s">
        <v>746</v>
      </c>
      <c r="G294" s="145" t="s">
        <v>467</v>
      </c>
      <c r="H294" s="146">
        <v>1</v>
      </c>
      <c r="I294" s="147"/>
      <c r="J294" s="147"/>
      <c r="K294" s="148">
        <f>ROUND(P294*H294,2)</f>
        <v>0</v>
      </c>
      <c r="L294" s="149"/>
      <c r="M294" s="30"/>
      <c r="N294" s="150" t="s">
        <v>1</v>
      </c>
      <c r="O294" s="151" t="s">
        <v>43</v>
      </c>
      <c r="P294" s="152">
        <f>I294+J294</f>
        <v>0</v>
      </c>
      <c r="Q294" s="152">
        <f>ROUND(I294*H294,2)</f>
        <v>0</v>
      </c>
      <c r="R294" s="152">
        <f>ROUND(J294*H294,2)</f>
        <v>0</v>
      </c>
      <c r="T294" s="153">
        <f>S294*H294</f>
        <v>0</v>
      </c>
      <c r="U294" s="153">
        <v>1.6000000000000001E-4</v>
      </c>
      <c r="V294" s="153">
        <f>U294*H294</f>
        <v>1.6000000000000001E-4</v>
      </c>
      <c r="W294" s="153">
        <v>0</v>
      </c>
      <c r="X294" s="154">
        <f>W294*H294</f>
        <v>0</v>
      </c>
      <c r="AR294" s="155" t="s">
        <v>158</v>
      </c>
      <c r="AT294" s="155" t="s">
        <v>220</v>
      </c>
      <c r="AU294" s="155" t="s">
        <v>93</v>
      </c>
      <c r="AY294" s="15" t="s">
        <v>219</v>
      </c>
      <c r="BE294" s="156">
        <f>IF(O294="základní",K294,0)</f>
        <v>0</v>
      </c>
      <c r="BF294" s="156">
        <f>IF(O294="snížená",K294,0)</f>
        <v>0</v>
      </c>
      <c r="BG294" s="156">
        <f>IF(O294="zákl. přenesená",K294,0)</f>
        <v>0</v>
      </c>
      <c r="BH294" s="156">
        <f>IF(O294="sníž. přenesená",K294,0)</f>
        <v>0</v>
      </c>
      <c r="BI294" s="156">
        <f>IF(O294="nulová",K294,0)</f>
        <v>0</v>
      </c>
      <c r="BJ294" s="15" t="s">
        <v>87</v>
      </c>
      <c r="BK294" s="156">
        <f>ROUND(P294*H294,2)</f>
        <v>0</v>
      </c>
      <c r="BL294" s="15" t="s">
        <v>158</v>
      </c>
      <c r="BM294" s="155" t="s">
        <v>1477</v>
      </c>
    </row>
    <row r="295" spans="2:65" s="1" customFormat="1" ht="19.5">
      <c r="B295" s="30"/>
      <c r="D295" s="157" t="s">
        <v>226</v>
      </c>
      <c r="F295" s="158" t="s">
        <v>748</v>
      </c>
      <c r="I295" s="159"/>
      <c r="J295" s="159"/>
      <c r="M295" s="30"/>
      <c r="N295" s="160"/>
      <c r="X295" s="54"/>
      <c r="AT295" s="15" t="s">
        <v>226</v>
      </c>
      <c r="AU295" s="15" t="s">
        <v>93</v>
      </c>
    </row>
    <row r="296" spans="2:65" s="12" customFormat="1" ht="11.25">
      <c r="B296" s="161"/>
      <c r="D296" s="157" t="s">
        <v>303</v>
      </c>
      <c r="E296" s="162" t="s">
        <v>1</v>
      </c>
      <c r="F296" s="163" t="s">
        <v>1478</v>
      </c>
      <c r="H296" s="164">
        <v>1</v>
      </c>
      <c r="I296" s="165"/>
      <c r="J296" s="165"/>
      <c r="M296" s="161"/>
      <c r="N296" s="166"/>
      <c r="X296" s="167"/>
      <c r="AT296" s="162" t="s">
        <v>303</v>
      </c>
      <c r="AU296" s="162" t="s">
        <v>93</v>
      </c>
      <c r="AV296" s="12" t="s">
        <v>93</v>
      </c>
      <c r="AW296" s="12" t="s">
        <v>5</v>
      </c>
      <c r="AX296" s="12" t="s">
        <v>87</v>
      </c>
      <c r="AY296" s="162" t="s">
        <v>219</v>
      </c>
    </row>
    <row r="297" spans="2:65" s="1" customFormat="1" ht="33" customHeight="1">
      <c r="B297" s="30"/>
      <c r="C297" s="178" t="s">
        <v>587</v>
      </c>
      <c r="D297" s="178" t="s">
        <v>460</v>
      </c>
      <c r="E297" s="179" t="s">
        <v>750</v>
      </c>
      <c r="F297" s="180" t="s">
        <v>751</v>
      </c>
      <c r="G297" s="181" t="s">
        <v>467</v>
      </c>
      <c r="H297" s="182">
        <v>1</v>
      </c>
      <c r="I297" s="183"/>
      <c r="J297" s="184"/>
      <c r="K297" s="185">
        <f>ROUND(P297*H297,2)</f>
        <v>0</v>
      </c>
      <c r="L297" s="184"/>
      <c r="M297" s="186"/>
      <c r="N297" s="187" t="s">
        <v>1</v>
      </c>
      <c r="O297" s="151" t="s">
        <v>43</v>
      </c>
      <c r="P297" s="152">
        <f>I297+J297</f>
        <v>0</v>
      </c>
      <c r="Q297" s="152">
        <f>ROUND(I297*H297,2)</f>
        <v>0</v>
      </c>
      <c r="R297" s="152">
        <f>ROUND(J297*H297,2)</f>
        <v>0</v>
      </c>
      <c r="T297" s="153">
        <f>S297*H297</f>
        <v>0</v>
      </c>
      <c r="U297" s="153">
        <v>7.2999999999999995E-2</v>
      </c>
      <c r="V297" s="153">
        <f>U297*H297</f>
        <v>7.2999999999999995E-2</v>
      </c>
      <c r="W297" s="153">
        <v>0</v>
      </c>
      <c r="X297" s="154">
        <f>W297*H297</f>
        <v>0</v>
      </c>
      <c r="AR297" s="155" t="s">
        <v>254</v>
      </c>
      <c r="AT297" s="155" t="s">
        <v>460</v>
      </c>
      <c r="AU297" s="155" t="s">
        <v>93</v>
      </c>
      <c r="AY297" s="15" t="s">
        <v>219</v>
      </c>
      <c r="BE297" s="156">
        <f>IF(O297="základní",K297,0)</f>
        <v>0</v>
      </c>
      <c r="BF297" s="156">
        <f>IF(O297="snížená",K297,0)</f>
        <v>0</v>
      </c>
      <c r="BG297" s="156">
        <f>IF(O297="zákl. přenesená",K297,0)</f>
        <v>0</v>
      </c>
      <c r="BH297" s="156">
        <f>IF(O297="sníž. přenesená",K297,0)</f>
        <v>0</v>
      </c>
      <c r="BI297" s="156">
        <f>IF(O297="nulová",K297,0)</f>
        <v>0</v>
      </c>
      <c r="BJ297" s="15" t="s">
        <v>87</v>
      </c>
      <c r="BK297" s="156">
        <f>ROUND(P297*H297,2)</f>
        <v>0</v>
      </c>
      <c r="BL297" s="15" t="s">
        <v>158</v>
      </c>
      <c r="BM297" s="155" t="s">
        <v>1479</v>
      </c>
    </row>
    <row r="298" spans="2:65" s="1" customFormat="1" ht="19.5">
      <c r="B298" s="30"/>
      <c r="D298" s="157" t="s">
        <v>226</v>
      </c>
      <c r="F298" s="158" t="s">
        <v>751</v>
      </c>
      <c r="I298" s="159"/>
      <c r="J298" s="159"/>
      <c r="M298" s="30"/>
      <c r="N298" s="160"/>
      <c r="X298" s="54"/>
      <c r="AT298" s="15" t="s">
        <v>226</v>
      </c>
      <c r="AU298" s="15" t="s">
        <v>93</v>
      </c>
    </row>
    <row r="299" spans="2:65" s="1" customFormat="1" ht="24.2" customHeight="1">
      <c r="B299" s="30"/>
      <c r="C299" s="178" t="s">
        <v>594</v>
      </c>
      <c r="D299" s="178" t="s">
        <v>460</v>
      </c>
      <c r="E299" s="179" t="s">
        <v>795</v>
      </c>
      <c r="F299" s="180" t="s">
        <v>796</v>
      </c>
      <c r="G299" s="181" t="s">
        <v>467</v>
      </c>
      <c r="H299" s="182">
        <v>3</v>
      </c>
      <c r="I299" s="183"/>
      <c r="J299" s="184"/>
      <c r="K299" s="185">
        <f>ROUND(P299*H299,2)</f>
        <v>0</v>
      </c>
      <c r="L299" s="184"/>
      <c r="M299" s="186"/>
      <c r="N299" s="187" t="s">
        <v>1</v>
      </c>
      <c r="O299" s="151" t="s">
        <v>43</v>
      </c>
      <c r="P299" s="152">
        <f>I299+J299</f>
        <v>0</v>
      </c>
      <c r="Q299" s="152">
        <f>ROUND(I299*H299,2)</f>
        <v>0</v>
      </c>
      <c r="R299" s="152">
        <f>ROUND(J299*H299,2)</f>
        <v>0</v>
      </c>
      <c r="T299" s="153">
        <f>S299*H299</f>
        <v>0</v>
      </c>
      <c r="U299" s="153">
        <v>2E-3</v>
      </c>
      <c r="V299" s="153">
        <f>U299*H299</f>
        <v>6.0000000000000001E-3</v>
      </c>
      <c r="W299" s="153">
        <v>0</v>
      </c>
      <c r="X299" s="154">
        <f>W299*H299</f>
        <v>0</v>
      </c>
      <c r="AR299" s="155" t="s">
        <v>254</v>
      </c>
      <c r="AT299" s="155" t="s">
        <v>460</v>
      </c>
      <c r="AU299" s="155" t="s">
        <v>93</v>
      </c>
      <c r="AY299" s="15" t="s">
        <v>219</v>
      </c>
      <c r="BE299" s="156">
        <f>IF(O299="základní",K299,0)</f>
        <v>0</v>
      </c>
      <c r="BF299" s="156">
        <f>IF(O299="snížená",K299,0)</f>
        <v>0</v>
      </c>
      <c r="BG299" s="156">
        <f>IF(O299="zákl. přenesená",K299,0)</f>
        <v>0</v>
      </c>
      <c r="BH299" s="156">
        <f>IF(O299="sníž. přenesená",K299,0)</f>
        <v>0</v>
      </c>
      <c r="BI299" s="156">
        <f>IF(O299="nulová",K299,0)</f>
        <v>0</v>
      </c>
      <c r="BJ299" s="15" t="s">
        <v>87</v>
      </c>
      <c r="BK299" s="156">
        <f>ROUND(P299*H299,2)</f>
        <v>0</v>
      </c>
      <c r="BL299" s="15" t="s">
        <v>158</v>
      </c>
      <c r="BM299" s="155" t="s">
        <v>1480</v>
      </c>
    </row>
    <row r="300" spans="2:65" s="1" customFormat="1" ht="11.25">
      <c r="B300" s="30"/>
      <c r="D300" s="157" t="s">
        <v>226</v>
      </c>
      <c r="F300" s="158" t="s">
        <v>796</v>
      </c>
      <c r="I300" s="159"/>
      <c r="J300" s="159"/>
      <c r="M300" s="30"/>
      <c r="N300" s="160"/>
      <c r="X300" s="54"/>
      <c r="AT300" s="15" t="s">
        <v>226</v>
      </c>
      <c r="AU300" s="15" t="s">
        <v>93</v>
      </c>
    </row>
    <row r="301" spans="2:65" s="12" customFormat="1" ht="11.25">
      <c r="B301" s="161"/>
      <c r="D301" s="157" t="s">
        <v>303</v>
      </c>
      <c r="E301" s="162" t="s">
        <v>1</v>
      </c>
      <c r="F301" s="163" t="s">
        <v>150</v>
      </c>
      <c r="H301" s="164">
        <v>3</v>
      </c>
      <c r="I301" s="165"/>
      <c r="J301" s="165"/>
      <c r="M301" s="161"/>
      <c r="N301" s="166"/>
      <c r="X301" s="167"/>
      <c r="AT301" s="162" t="s">
        <v>303</v>
      </c>
      <c r="AU301" s="162" t="s">
        <v>93</v>
      </c>
      <c r="AV301" s="12" t="s">
        <v>93</v>
      </c>
      <c r="AW301" s="12" t="s">
        <v>5</v>
      </c>
      <c r="AX301" s="12" t="s">
        <v>87</v>
      </c>
      <c r="AY301" s="162" t="s">
        <v>219</v>
      </c>
    </row>
    <row r="302" spans="2:65" s="1" customFormat="1" ht="24.2" customHeight="1">
      <c r="B302" s="30"/>
      <c r="C302" s="142" t="s">
        <v>600</v>
      </c>
      <c r="D302" s="142" t="s">
        <v>220</v>
      </c>
      <c r="E302" s="143" t="s">
        <v>804</v>
      </c>
      <c r="F302" s="144" t="s">
        <v>805</v>
      </c>
      <c r="G302" s="145" t="s">
        <v>467</v>
      </c>
      <c r="H302" s="146">
        <v>2</v>
      </c>
      <c r="I302" s="147"/>
      <c r="J302" s="147"/>
      <c r="K302" s="148">
        <f>ROUND(P302*H302,2)</f>
        <v>0</v>
      </c>
      <c r="L302" s="149"/>
      <c r="M302" s="30"/>
      <c r="N302" s="150" t="s">
        <v>1</v>
      </c>
      <c r="O302" s="151" t="s">
        <v>43</v>
      </c>
      <c r="P302" s="152">
        <f>I302+J302</f>
        <v>0</v>
      </c>
      <c r="Q302" s="152">
        <f>ROUND(I302*H302,2)</f>
        <v>0</v>
      </c>
      <c r="R302" s="152">
        <f>ROUND(J302*H302,2)</f>
        <v>0</v>
      </c>
      <c r="T302" s="153">
        <f>S302*H302</f>
        <v>0</v>
      </c>
      <c r="U302" s="153">
        <v>1.0189999999999999E-2</v>
      </c>
      <c r="V302" s="153">
        <f>U302*H302</f>
        <v>2.0379999999999999E-2</v>
      </c>
      <c r="W302" s="153">
        <v>0</v>
      </c>
      <c r="X302" s="154">
        <f>W302*H302</f>
        <v>0</v>
      </c>
      <c r="AR302" s="155" t="s">
        <v>158</v>
      </c>
      <c r="AT302" s="155" t="s">
        <v>220</v>
      </c>
      <c r="AU302" s="155" t="s">
        <v>93</v>
      </c>
      <c r="AY302" s="15" t="s">
        <v>219</v>
      </c>
      <c r="BE302" s="156">
        <f>IF(O302="základní",K302,0)</f>
        <v>0</v>
      </c>
      <c r="BF302" s="156">
        <f>IF(O302="snížená",K302,0)</f>
        <v>0</v>
      </c>
      <c r="BG302" s="156">
        <f>IF(O302="zákl. přenesená",K302,0)</f>
        <v>0</v>
      </c>
      <c r="BH302" s="156">
        <f>IF(O302="sníž. přenesená",K302,0)</f>
        <v>0</v>
      </c>
      <c r="BI302" s="156">
        <f>IF(O302="nulová",K302,0)</f>
        <v>0</v>
      </c>
      <c r="BJ302" s="15" t="s">
        <v>87</v>
      </c>
      <c r="BK302" s="156">
        <f>ROUND(P302*H302,2)</f>
        <v>0</v>
      </c>
      <c r="BL302" s="15" t="s">
        <v>158</v>
      </c>
      <c r="BM302" s="155" t="s">
        <v>1481</v>
      </c>
    </row>
    <row r="303" spans="2:65" s="1" customFormat="1" ht="11.25">
      <c r="B303" s="30"/>
      <c r="D303" s="157" t="s">
        <v>226</v>
      </c>
      <c r="F303" s="158" t="s">
        <v>805</v>
      </c>
      <c r="I303" s="159"/>
      <c r="J303" s="159"/>
      <c r="M303" s="30"/>
      <c r="N303" s="160"/>
      <c r="X303" s="54"/>
      <c r="AT303" s="15" t="s">
        <v>226</v>
      </c>
      <c r="AU303" s="15" t="s">
        <v>93</v>
      </c>
    </row>
    <row r="304" spans="2:65" s="12" customFormat="1" ht="11.25">
      <c r="B304" s="161"/>
      <c r="D304" s="157" t="s">
        <v>303</v>
      </c>
      <c r="E304" s="162" t="s">
        <v>1</v>
      </c>
      <c r="F304" s="163" t="s">
        <v>1482</v>
      </c>
      <c r="H304" s="164">
        <v>2</v>
      </c>
      <c r="I304" s="165"/>
      <c r="J304" s="165"/>
      <c r="M304" s="161"/>
      <c r="N304" s="166"/>
      <c r="X304" s="167"/>
      <c r="AT304" s="162" t="s">
        <v>303</v>
      </c>
      <c r="AU304" s="162" t="s">
        <v>93</v>
      </c>
      <c r="AV304" s="12" t="s">
        <v>93</v>
      </c>
      <c r="AW304" s="12" t="s">
        <v>5</v>
      </c>
      <c r="AX304" s="12" t="s">
        <v>87</v>
      </c>
      <c r="AY304" s="162" t="s">
        <v>219</v>
      </c>
    </row>
    <row r="305" spans="2:65" s="1" customFormat="1" ht="16.5" customHeight="1">
      <c r="B305" s="30"/>
      <c r="C305" s="178" t="s">
        <v>607</v>
      </c>
      <c r="D305" s="178" t="s">
        <v>460</v>
      </c>
      <c r="E305" s="179" t="s">
        <v>808</v>
      </c>
      <c r="F305" s="180" t="s">
        <v>809</v>
      </c>
      <c r="G305" s="181" t="s">
        <v>467</v>
      </c>
      <c r="H305" s="182">
        <v>1</v>
      </c>
      <c r="I305" s="183"/>
      <c r="J305" s="184"/>
      <c r="K305" s="185">
        <f>ROUND(P305*H305,2)</f>
        <v>0</v>
      </c>
      <c r="L305" s="184"/>
      <c r="M305" s="186"/>
      <c r="N305" s="187" t="s">
        <v>1</v>
      </c>
      <c r="O305" s="151" t="s">
        <v>43</v>
      </c>
      <c r="P305" s="152">
        <f>I305+J305</f>
        <v>0</v>
      </c>
      <c r="Q305" s="152">
        <f>ROUND(I305*H305,2)</f>
        <v>0</v>
      </c>
      <c r="R305" s="152">
        <f>ROUND(J305*H305,2)</f>
        <v>0</v>
      </c>
      <c r="T305" s="153">
        <f>S305*H305</f>
        <v>0</v>
      </c>
      <c r="U305" s="153">
        <v>0.52600000000000002</v>
      </c>
      <c r="V305" s="153">
        <f>U305*H305</f>
        <v>0.52600000000000002</v>
      </c>
      <c r="W305" s="153">
        <v>0</v>
      </c>
      <c r="X305" s="154">
        <f>W305*H305</f>
        <v>0</v>
      </c>
      <c r="AR305" s="155" t="s">
        <v>254</v>
      </c>
      <c r="AT305" s="155" t="s">
        <v>460</v>
      </c>
      <c r="AU305" s="155" t="s">
        <v>93</v>
      </c>
      <c r="AY305" s="15" t="s">
        <v>219</v>
      </c>
      <c r="BE305" s="156">
        <f>IF(O305="základní",K305,0)</f>
        <v>0</v>
      </c>
      <c r="BF305" s="156">
        <f>IF(O305="snížená",K305,0)</f>
        <v>0</v>
      </c>
      <c r="BG305" s="156">
        <f>IF(O305="zákl. přenesená",K305,0)</f>
        <v>0</v>
      </c>
      <c r="BH305" s="156">
        <f>IF(O305="sníž. přenesená",K305,0)</f>
        <v>0</v>
      </c>
      <c r="BI305" s="156">
        <f>IF(O305="nulová",K305,0)</f>
        <v>0</v>
      </c>
      <c r="BJ305" s="15" t="s">
        <v>87</v>
      </c>
      <c r="BK305" s="156">
        <f>ROUND(P305*H305,2)</f>
        <v>0</v>
      </c>
      <c r="BL305" s="15" t="s">
        <v>158</v>
      </c>
      <c r="BM305" s="155" t="s">
        <v>1483</v>
      </c>
    </row>
    <row r="306" spans="2:65" s="1" customFormat="1" ht="11.25">
      <c r="B306" s="30"/>
      <c r="D306" s="157" t="s">
        <v>226</v>
      </c>
      <c r="F306" s="158" t="s">
        <v>809</v>
      </c>
      <c r="I306" s="159"/>
      <c r="J306" s="159"/>
      <c r="M306" s="30"/>
      <c r="N306" s="160"/>
      <c r="X306" s="54"/>
      <c r="AT306" s="15" t="s">
        <v>226</v>
      </c>
      <c r="AU306" s="15" t="s">
        <v>93</v>
      </c>
    </row>
    <row r="307" spans="2:65" s="12" customFormat="1" ht="11.25">
      <c r="B307" s="161"/>
      <c r="D307" s="157" t="s">
        <v>303</v>
      </c>
      <c r="E307" s="162" t="s">
        <v>1</v>
      </c>
      <c r="F307" s="163" t="s">
        <v>87</v>
      </c>
      <c r="H307" s="164">
        <v>1</v>
      </c>
      <c r="I307" s="165"/>
      <c r="J307" s="165"/>
      <c r="M307" s="161"/>
      <c r="N307" s="166"/>
      <c r="X307" s="167"/>
      <c r="AT307" s="162" t="s">
        <v>303</v>
      </c>
      <c r="AU307" s="162" t="s">
        <v>93</v>
      </c>
      <c r="AV307" s="12" t="s">
        <v>93</v>
      </c>
      <c r="AW307" s="12" t="s">
        <v>5</v>
      </c>
      <c r="AX307" s="12" t="s">
        <v>87</v>
      </c>
      <c r="AY307" s="162" t="s">
        <v>219</v>
      </c>
    </row>
    <row r="308" spans="2:65" s="1" customFormat="1" ht="16.5" customHeight="1">
      <c r="B308" s="30"/>
      <c r="C308" s="178" t="s">
        <v>614</v>
      </c>
      <c r="D308" s="178" t="s">
        <v>460</v>
      </c>
      <c r="E308" s="179" t="s">
        <v>815</v>
      </c>
      <c r="F308" s="180" t="s">
        <v>816</v>
      </c>
      <c r="G308" s="181" t="s">
        <v>467</v>
      </c>
      <c r="H308" s="182">
        <v>1</v>
      </c>
      <c r="I308" s="183"/>
      <c r="J308" s="184"/>
      <c r="K308" s="185">
        <f>ROUND(P308*H308,2)</f>
        <v>0</v>
      </c>
      <c r="L308" s="184"/>
      <c r="M308" s="186"/>
      <c r="N308" s="187" t="s">
        <v>1</v>
      </c>
      <c r="O308" s="151" t="s">
        <v>43</v>
      </c>
      <c r="P308" s="152">
        <f>I308+J308</f>
        <v>0</v>
      </c>
      <c r="Q308" s="152">
        <f>ROUND(I308*H308,2)</f>
        <v>0</v>
      </c>
      <c r="R308" s="152">
        <f>ROUND(J308*H308,2)</f>
        <v>0</v>
      </c>
      <c r="T308" s="153">
        <f>S308*H308</f>
        <v>0</v>
      </c>
      <c r="U308" s="153">
        <v>0.26200000000000001</v>
      </c>
      <c r="V308" s="153">
        <f>U308*H308</f>
        <v>0.26200000000000001</v>
      </c>
      <c r="W308" s="153">
        <v>0</v>
      </c>
      <c r="X308" s="154">
        <f>W308*H308</f>
        <v>0</v>
      </c>
      <c r="AR308" s="155" t="s">
        <v>254</v>
      </c>
      <c r="AT308" s="155" t="s">
        <v>460</v>
      </c>
      <c r="AU308" s="155" t="s">
        <v>93</v>
      </c>
      <c r="AY308" s="15" t="s">
        <v>219</v>
      </c>
      <c r="BE308" s="156">
        <f>IF(O308="základní",K308,0)</f>
        <v>0</v>
      </c>
      <c r="BF308" s="156">
        <f>IF(O308="snížená",K308,0)</f>
        <v>0</v>
      </c>
      <c r="BG308" s="156">
        <f>IF(O308="zákl. přenesená",K308,0)</f>
        <v>0</v>
      </c>
      <c r="BH308" s="156">
        <f>IF(O308="sníž. přenesená",K308,0)</f>
        <v>0</v>
      </c>
      <c r="BI308" s="156">
        <f>IF(O308="nulová",K308,0)</f>
        <v>0</v>
      </c>
      <c r="BJ308" s="15" t="s">
        <v>87</v>
      </c>
      <c r="BK308" s="156">
        <f>ROUND(P308*H308,2)</f>
        <v>0</v>
      </c>
      <c r="BL308" s="15" t="s">
        <v>158</v>
      </c>
      <c r="BM308" s="155" t="s">
        <v>1484</v>
      </c>
    </row>
    <row r="309" spans="2:65" s="1" customFormat="1" ht="11.25">
      <c r="B309" s="30"/>
      <c r="D309" s="157" t="s">
        <v>226</v>
      </c>
      <c r="F309" s="158" t="s">
        <v>816</v>
      </c>
      <c r="I309" s="159"/>
      <c r="J309" s="159"/>
      <c r="M309" s="30"/>
      <c r="N309" s="160"/>
      <c r="X309" s="54"/>
      <c r="AT309" s="15" t="s">
        <v>226</v>
      </c>
      <c r="AU309" s="15" t="s">
        <v>93</v>
      </c>
    </row>
    <row r="310" spans="2:65" s="12" customFormat="1" ht="11.25">
      <c r="B310" s="161"/>
      <c r="D310" s="157" t="s">
        <v>303</v>
      </c>
      <c r="E310" s="162" t="s">
        <v>1</v>
      </c>
      <c r="F310" s="163" t="s">
        <v>87</v>
      </c>
      <c r="H310" s="164">
        <v>1</v>
      </c>
      <c r="I310" s="165"/>
      <c r="J310" s="165"/>
      <c r="M310" s="161"/>
      <c r="N310" s="166"/>
      <c r="X310" s="167"/>
      <c r="AT310" s="162" t="s">
        <v>303</v>
      </c>
      <c r="AU310" s="162" t="s">
        <v>93</v>
      </c>
      <c r="AV310" s="12" t="s">
        <v>93</v>
      </c>
      <c r="AW310" s="12" t="s">
        <v>5</v>
      </c>
      <c r="AX310" s="12" t="s">
        <v>87</v>
      </c>
      <c r="AY310" s="162" t="s">
        <v>219</v>
      </c>
    </row>
    <row r="311" spans="2:65" s="1" customFormat="1" ht="24.2" customHeight="1">
      <c r="B311" s="30"/>
      <c r="C311" s="142" t="s">
        <v>619</v>
      </c>
      <c r="D311" s="142" t="s">
        <v>220</v>
      </c>
      <c r="E311" s="143" t="s">
        <v>831</v>
      </c>
      <c r="F311" s="144" t="s">
        <v>832</v>
      </c>
      <c r="G311" s="145" t="s">
        <v>467</v>
      </c>
      <c r="H311" s="146">
        <v>1</v>
      </c>
      <c r="I311" s="147"/>
      <c r="J311" s="147"/>
      <c r="K311" s="148">
        <f>ROUND(P311*H311,2)</f>
        <v>0</v>
      </c>
      <c r="L311" s="149"/>
      <c r="M311" s="30"/>
      <c r="N311" s="150" t="s">
        <v>1</v>
      </c>
      <c r="O311" s="151" t="s">
        <v>43</v>
      </c>
      <c r="P311" s="152">
        <f>I311+J311</f>
        <v>0</v>
      </c>
      <c r="Q311" s="152">
        <f>ROUND(I311*H311,2)</f>
        <v>0</v>
      </c>
      <c r="R311" s="152">
        <f>ROUND(J311*H311,2)</f>
        <v>0</v>
      </c>
      <c r="T311" s="153">
        <f>S311*H311</f>
        <v>0</v>
      </c>
      <c r="U311" s="153">
        <v>1.248E-2</v>
      </c>
      <c r="V311" s="153">
        <f>U311*H311</f>
        <v>1.248E-2</v>
      </c>
      <c r="W311" s="153">
        <v>0</v>
      </c>
      <c r="X311" s="154">
        <f>W311*H311</f>
        <v>0</v>
      </c>
      <c r="AR311" s="155" t="s">
        <v>158</v>
      </c>
      <c r="AT311" s="155" t="s">
        <v>220</v>
      </c>
      <c r="AU311" s="155" t="s">
        <v>93</v>
      </c>
      <c r="AY311" s="15" t="s">
        <v>219</v>
      </c>
      <c r="BE311" s="156">
        <f>IF(O311="základní",K311,0)</f>
        <v>0</v>
      </c>
      <c r="BF311" s="156">
        <f>IF(O311="snížená",K311,0)</f>
        <v>0</v>
      </c>
      <c r="BG311" s="156">
        <f>IF(O311="zákl. přenesená",K311,0)</f>
        <v>0</v>
      </c>
      <c r="BH311" s="156">
        <f>IF(O311="sníž. přenesená",K311,0)</f>
        <v>0</v>
      </c>
      <c r="BI311" s="156">
        <f>IF(O311="nulová",K311,0)</f>
        <v>0</v>
      </c>
      <c r="BJ311" s="15" t="s">
        <v>87</v>
      </c>
      <c r="BK311" s="156">
        <f>ROUND(P311*H311,2)</f>
        <v>0</v>
      </c>
      <c r="BL311" s="15" t="s">
        <v>158</v>
      </c>
      <c r="BM311" s="155" t="s">
        <v>1485</v>
      </c>
    </row>
    <row r="312" spans="2:65" s="1" customFormat="1" ht="11.25">
      <c r="B312" s="30"/>
      <c r="D312" s="157" t="s">
        <v>226</v>
      </c>
      <c r="F312" s="158" t="s">
        <v>832</v>
      </c>
      <c r="I312" s="159"/>
      <c r="J312" s="159"/>
      <c r="M312" s="30"/>
      <c r="N312" s="160"/>
      <c r="X312" s="54"/>
      <c r="AT312" s="15" t="s">
        <v>226</v>
      </c>
      <c r="AU312" s="15" t="s">
        <v>93</v>
      </c>
    </row>
    <row r="313" spans="2:65" s="12" customFormat="1" ht="11.25">
      <c r="B313" s="161"/>
      <c r="D313" s="157" t="s">
        <v>303</v>
      </c>
      <c r="E313" s="162" t="s">
        <v>1</v>
      </c>
      <c r="F313" s="163" t="s">
        <v>87</v>
      </c>
      <c r="H313" s="164">
        <v>1</v>
      </c>
      <c r="I313" s="165"/>
      <c r="J313" s="165"/>
      <c r="M313" s="161"/>
      <c r="N313" s="166"/>
      <c r="X313" s="167"/>
      <c r="AT313" s="162" t="s">
        <v>303</v>
      </c>
      <c r="AU313" s="162" t="s">
        <v>93</v>
      </c>
      <c r="AV313" s="12" t="s">
        <v>93</v>
      </c>
      <c r="AW313" s="12" t="s">
        <v>5</v>
      </c>
      <c r="AX313" s="12" t="s">
        <v>87</v>
      </c>
      <c r="AY313" s="162" t="s">
        <v>219</v>
      </c>
    </row>
    <row r="314" spans="2:65" s="1" customFormat="1" ht="24.2" customHeight="1">
      <c r="B314" s="30"/>
      <c r="C314" s="178" t="s">
        <v>625</v>
      </c>
      <c r="D314" s="178" t="s">
        <v>460</v>
      </c>
      <c r="E314" s="179" t="s">
        <v>835</v>
      </c>
      <c r="F314" s="180" t="s">
        <v>836</v>
      </c>
      <c r="G314" s="181" t="s">
        <v>467</v>
      </c>
      <c r="H314" s="182">
        <v>1</v>
      </c>
      <c r="I314" s="183"/>
      <c r="J314" s="184"/>
      <c r="K314" s="185">
        <f>ROUND(P314*H314,2)</f>
        <v>0</v>
      </c>
      <c r="L314" s="184"/>
      <c r="M314" s="186"/>
      <c r="N314" s="187" t="s">
        <v>1</v>
      </c>
      <c r="O314" s="151" t="s">
        <v>43</v>
      </c>
      <c r="P314" s="152">
        <f>I314+J314</f>
        <v>0</v>
      </c>
      <c r="Q314" s="152">
        <f>ROUND(I314*H314,2)</f>
        <v>0</v>
      </c>
      <c r="R314" s="152">
        <f>ROUND(J314*H314,2)</f>
        <v>0</v>
      </c>
      <c r="T314" s="153">
        <f>S314*H314</f>
        <v>0</v>
      </c>
      <c r="U314" s="153">
        <v>0.56999999999999995</v>
      </c>
      <c r="V314" s="153">
        <f>U314*H314</f>
        <v>0.56999999999999995</v>
      </c>
      <c r="W314" s="153">
        <v>0</v>
      </c>
      <c r="X314" s="154">
        <f>W314*H314</f>
        <v>0</v>
      </c>
      <c r="AR314" s="155" t="s">
        <v>254</v>
      </c>
      <c r="AT314" s="155" t="s">
        <v>460</v>
      </c>
      <c r="AU314" s="155" t="s">
        <v>93</v>
      </c>
      <c r="AY314" s="15" t="s">
        <v>219</v>
      </c>
      <c r="BE314" s="156">
        <f>IF(O314="základní",K314,0)</f>
        <v>0</v>
      </c>
      <c r="BF314" s="156">
        <f>IF(O314="snížená",K314,0)</f>
        <v>0</v>
      </c>
      <c r="BG314" s="156">
        <f>IF(O314="zákl. přenesená",K314,0)</f>
        <v>0</v>
      </c>
      <c r="BH314" s="156">
        <f>IF(O314="sníž. přenesená",K314,0)</f>
        <v>0</v>
      </c>
      <c r="BI314" s="156">
        <f>IF(O314="nulová",K314,0)</f>
        <v>0</v>
      </c>
      <c r="BJ314" s="15" t="s">
        <v>87</v>
      </c>
      <c r="BK314" s="156">
        <f>ROUND(P314*H314,2)</f>
        <v>0</v>
      </c>
      <c r="BL314" s="15" t="s">
        <v>158</v>
      </c>
      <c r="BM314" s="155" t="s">
        <v>1486</v>
      </c>
    </row>
    <row r="315" spans="2:65" s="1" customFormat="1" ht="19.5">
      <c r="B315" s="30"/>
      <c r="D315" s="157" t="s">
        <v>226</v>
      </c>
      <c r="F315" s="158" t="s">
        <v>836</v>
      </c>
      <c r="I315" s="159"/>
      <c r="J315" s="159"/>
      <c r="M315" s="30"/>
      <c r="N315" s="160"/>
      <c r="X315" s="54"/>
      <c r="AT315" s="15" t="s">
        <v>226</v>
      </c>
      <c r="AU315" s="15" t="s">
        <v>93</v>
      </c>
    </row>
    <row r="316" spans="2:65" s="12" customFormat="1" ht="11.25">
      <c r="B316" s="161"/>
      <c r="D316" s="157" t="s">
        <v>303</v>
      </c>
      <c r="E316" s="162" t="s">
        <v>1</v>
      </c>
      <c r="F316" s="163" t="s">
        <v>87</v>
      </c>
      <c r="H316" s="164">
        <v>1</v>
      </c>
      <c r="I316" s="165"/>
      <c r="J316" s="165"/>
      <c r="M316" s="161"/>
      <c r="N316" s="166"/>
      <c r="X316" s="167"/>
      <c r="AT316" s="162" t="s">
        <v>303</v>
      </c>
      <c r="AU316" s="162" t="s">
        <v>93</v>
      </c>
      <c r="AV316" s="12" t="s">
        <v>93</v>
      </c>
      <c r="AW316" s="12" t="s">
        <v>5</v>
      </c>
      <c r="AX316" s="12" t="s">
        <v>87</v>
      </c>
      <c r="AY316" s="162" t="s">
        <v>219</v>
      </c>
    </row>
    <row r="317" spans="2:65" s="1" customFormat="1" ht="24.2" customHeight="1">
      <c r="B317" s="30"/>
      <c r="C317" s="142" t="s">
        <v>632</v>
      </c>
      <c r="D317" s="142" t="s">
        <v>220</v>
      </c>
      <c r="E317" s="143" t="s">
        <v>839</v>
      </c>
      <c r="F317" s="144" t="s">
        <v>840</v>
      </c>
      <c r="G317" s="145" t="s">
        <v>467</v>
      </c>
      <c r="H317" s="146">
        <v>1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2.8539999999999999E-2</v>
      </c>
      <c r="V317" s="153">
        <f>U317*H317</f>
        <v>2.8539999999999999E-2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1487</v>
      </c>
    </row>
    <row r="318" spans="2:65" s="1" customFormat="1" ht="19.5">
      <c r="B318" s="30"/>
      <c r="D318" s="157" t="s">
        <v>226</v>
      </c>
      <c r="F318" s="158" t="s">
        <v>840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87</v>
      </c>
      <c r="H319" s="164">
        <v>1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16.5" customHeight="1">
      <c r="B320" s="30"/>
      <c r="C320" s="178" t="s">
        <v>443</v>
      </c>
      <c r="D320" s="178" t="s">
        <v>460</v>
      </c>
      <c r="E320" s="179" t="s">
        <v>843</v>
      </c>
      <c r="F320" s="180" t="s">
        <v>1122</v>
      </c>
      <c r="G320" s="181" t="s">
        <v>467</v>
      </c>
      <c r="H320" s="182">
        <v>1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1.8169999999999999</v>
      </c>
      <c r="V320" s="153">
        <f>U320*H320</f>
        <v>1.8169999999999999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1488</v>
      </c>
    </row>
    <row r="321" spans="2:65" s="1" customFormat="1" ht="11.25">
      <c r="B321" s="30"/>
      <c r="D321" s="157" t="s">
        <v>226</v>
      </c>
      <c r="F321" s="158" t="s">
        <v>846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87</v>
      </c>
      <c r="H322" s="164">
        <v>1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87</v>
      </c>
      <c r="AY322" s="162" t="s">
        <v>219</v>
      </c>
    </row>
    <row r="323" spans="2:65" s="1" customFormat="1" ht="24.2" customHeight="1">
      <c r="B323" s="30"/>
      <c r="C323" s="178" t="s">
        <v>643</v>
      </c>
      <c r="D323" s="178" t="s">
        <v>460</v>
      </c>
      <c r="E323" s="179" t="s">
        <v>858</v>
      </c>
      <c r="F323" s="180" t="s">
        <v>859</v>
      </c>
      <c r="G323" s="181" t="s">
        <v>467</v>
      </c>
      <c r="H323" s="182">
        <v>1</v>
      </c>
      <c r="I323" s="183"/>
      <c r="J323" s="184"/>
      <c r="K323" s="185">
        <f>ROUND(P323*H323,2)</f>
        <v>0</v>
      </c>
      <c r="L323" s="184"/>
      <c r="M323" s="186"/>
      <c r="N323" s="187" t="s">
        <v>1</v>
      </c>
      <c r="O323" s="151" t="s">
        <v>43</v>
      </c>
      <c r="P323" s="152">
        <f>I323+J323</f>
        <v>0</v>
      </c>
      <c r="Q323" s="152">
        <f>ROUND(I323*H323,2)</f>
        <v>0</v>
      </c>
      <c r="R323" s="152">
        <f>ROUND(J323*H323,2)</f>
        <v>0</v>
      </c>
      <c r="T323" s="153">
        <f>S323*H323</f>
        <v>0</v>
      </c>
      <c r="U323" s="153">
        <v>5.4600000000000003E-2</v>
      </c>
      <c r="V323" s="153">
        <f>U323*H323</f>
        <v>5.4600000000000003E-2</v>
      </c>
      <c r="W323" s="153">
        <v>0</v>
      </c>
      <c r="X323" s="154">
        <f>W323*H323</f>
        <v>0</v>
      </c>
      <c r="AR323" s="155" t="s">
        <v>254</v>
      </c>
      <c r="AT323" s="155" t="s">
        <v>460</v>
      </c>
      <c r="AU323" s="155" t="s">
        <v>93</v>
      </c>
      <c r="AY323" s="15" t="s">
        <v>219</v>
      </c>
      <c r="BE323" s="156">
        <f>IF(O323="základní",K323,0)</f>
        <v>0</v>
      </c>
      <c r="BF323" s="156">
        <f>IF(O323="snížená",K323,0)</f>
        <v>0</v>
      </c>
      <c r="BG323" s="156">
        <f>IF(O323="zákl. přenesená",K323,0)</f>
        <v>0</v>
      </c>
      <c r="BH323" s="156">
        <f>IF(O323="sníž. přenesená",K323,0)</f>
        <v>0</v>
      </c>
      <c r="BI323" s="156">
        <f>IF(O323="nulová",K323,0)</f>
        <v>0</v>
      </c>
      <c r="BJ323" s="15" t="s">
        <v>87</v>
      </c>
      <c r="BK323" s="156">
        <f>ROUND(P323*H323,2)</f>
        <v>0</v>
      </c>
      <c r="BL323" s="15" t="s">
        <v>158</v>
      </c>
      <c r="BM323" s="155" t="s">
        <v>1489</v>
      </c>
    </row>
    <row r="324" spans="2:65" s="1" customFormat="1" ht="19.5">
      <c r="B324" s="30"/>
      <c r="D324" s="157" t="s">
        <v>226</v>
      </c>
      <c r="F324" s="158" t="s">
        <v>859</v>
      </c>
      <c r="I324" s="159"/>
      <c r="J324" s="159"/>
      <c r="M324" s="30"/>
      <c r="N324" s="160"/>
      <c r="X324" s="54"/>
      <c r="AT324" s="15" t="s">
        <v>226</v>
      </c>
      <c r="AU324" s="15" t="s">
        <v>93</v>
      </c>
    </row>
    <row r="325" spans="2:65" s="12" customFormat="1" ht="11.25">
      <c r="B325" s="161"/>
      <c r="D325" s="157" t="s">
        <v>303</v>
      </c>
      <c r="E325" s="162" t="s">
        <v>1</v>
      </c>
      <c r="F325" s="163" t="s">
        <v>87</v>
      </c>
      <c r="H325" s="164">
        <v>1</v>
      </c>
      <c r="I325" s="165"/>
      <c r="J325" s="165"/>
      <c r="M325" s="161"/>
      <c r="N325" s="166"/>
      <c r="X325" s="167"/>
      <c r="AT325" s="162" t="s">
        <v>303</v>
      </c>
      <c r="AU325" s="162" t="s">
        <v>93</v>
      </c>
      <c r="AV325" s="12" t="s">
        <v>93</v>
      </c>
      <c r="AW325" s="12" t="s">
        <v>5</v>
      </c>
      <c r="AX325" s="12" t="s">
        <v>87</v>
      </c>
      <c r="AY325" s="162" t="s">
        <v>219</v>
      </c>
    </row>
    <row r="326" spans="2:65" s="1" customFormat="1" ht="24.2" customHeight="1">
      <c r="B326" s="30"/>
      <c r="C326" s="142" t="s">
        <v>649</v>
      </c>
      <c r="D326" s="142" t="s">
        <v>220</v>
      </c>
      <c r="E326" s="143" t="s">
        <v>852</v>
      </c>
      <c r="F326" s="144" t="s">
        <v>853</v>
      </c>
      <c r="G326" s="145" t="s">
        <v>467</v>
      </c>
      <c r="H326" s="146">
        <v>1</v>
      </c>
      <c r="I326" s="147"/>
      <c r="J326" s="147"/>
      <c r="K326" s="148">
        <f>ROUND(P326*H326,2)</f>
        <v>0</v>
      </c>
      <c r="L326" s="149"/>
      <c r="M326" s="30"/>
      <c r="N326" s="150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0.09</v>
      </c>
      <c r="V326" s="153">
        <f>U326*H326</f>
        <v>0.09</v>
      </c>
      <c r="W326" s="153">
        <v>0</v>
      </c>
      <c r="X326" s="154">
        <f>W326*H326</f>
        <v>0</v>
      </c>
      <c r="AR326" s="155" t="s">
        <v>158</v>
      </c>
      <c r="AT326" s="155" t="s">
        <v>220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1490</v>
      </c>
    </row>
    <row r="327" spans="2:65" s="1" customFormat="1" ht="19.5">
      <c r="B327" s="30"/>
      <c r="D327" s="157" t="s">
        <v>226</v>
      </c>
      <c r="F327" s="158" t="s">
        <v>855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87</v>
      </c>
      <c r="H328" s="164">
        <v>1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24.2" customHeight="1">
      <c r="B329" s="30"/>
      <c r="C329" s="142" t="s">
        <v>654</v>
      </c>
      <c r="D329" s="142" t="s">
        <v>220</v>
      </c>
      <c r="E329" s="143" t="s">
        <v>862</v>
      </c>
      <c r="F329" s="144" t="s">
        <v>863</v>
      </c>
      <c r="G329" s="145" t="s">
        <v>467</v>
      </c>
      <c r="H329" s="146">
        <v>1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0.42080000000000001</v>
      </c>
      <c r="V329" s="153">
        <f>U329*H329</f>
        <v>0.42080000000000001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1491</v>
      </c>
    </row>
    <row r="330" spans="2:65" s="1" customFormat="1" ht="19.5">
      <c r="B330" s="30"/>
      <c r="D330" s="157" t="s">
        <v>226</v>
      </c>
      <c r="F330" s="158" t="s">
        <v>865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87</v>
      </c>
      <c r="H331" s="164">
        <v>1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1.75" customHeight="1">
      <c r="B332" s="30"/>
      <c r="C332" s="142" t="s">
        <v>660</v>
      </c>
      <c r="D332" s="142" t="s">
        <v>220</v>
      </c>
      <c r="E332" s="143" t="s">
        <v>872</v>
      </c>
      <c r="F332" s="144" t="s">
        <v>873</v>
      </c>
      <c r="G332" s="145" t="s">
        <v>370</v>
      </c>
      <c r="H332" s="146">
        <v>29.6</v>
      </c>
      <c r="I332" s="147"/>
      <c r="J332" s="147"/>
      <c r="K332" s="148">
        <f>ROUND(P332*H332,2)</f>
        <v>0</v>
      </c>
      <c r="L332" s="149"/>
      <c r="M332" s="30"/>
      <c r="N332" s="150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1.2999999999999999E-4</v>
      </c>
      <c r="V332" s="153">
        <f>U332*H332</f>
        <v>3.8479999999999999E-3</v>
      </c>
      <c r="W332" s="153">
        <v>0</v>
      </c>
      <c r="X332" s="154">
        <f>W332*H332</f>
        <v>0</v>
      </c>
      <c r="AR332" s="155" t="s">
        <v>158</v>
      </c>
      <c r="AT332" s="155" t="s">
        <v>220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1492</v>
      </c>
    </row>
    <row r="333" spans="2:65" s="1" customFormat="1" ht="11.25">
      <c r="B333" s="30"/>
      <c r="D333" s="157" t="s">
        <v>226</v>
      </c>
      <c r="F333" s="158" t="s">
        <v>875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1460</v>
      </c>
      <c r="H334" s="164">
        <v>29.6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87</v>
      </c>
      <c r="AY334" s="162" t="s">
        <v>219</v>
      </c>
    </row>
    <row r="335" spans="2:65" s="11" customFormat="1" ht="22.9" customHeight="1">
      <c r="B335" s="129"/>
      <c r="D335" s="130" t="s">
        <v>79</v>
      </c>
      <c r="E335" s="140" t="s">
        <v>260</v>
      </c>
      <c r="F335" s="140" t="s">
        <v>877</v>
      </c>
      <c r="I335" s="132"/>
      <c r="J335" s="132"/>
      <c r="K335" s="141">
        <f>BK335</f>
        <v>0</v>
      </c>
      <c r="M335" s="129"/>
      <c r="N335" s="134"/>
      <c r="Q335" s="135">
        <f>Q336+SUM(Q337:Q345)</f>
        <v>0</v>
      </c>
      <c r="R335" s="135">
        <f>R336+SUM(R337:R345)</f>
        <v>0</v>
      </c>
      <c r="T335" s="136">
        <f>T336+SUM(T337:T345)</f>
        <v>0</v>
      </c>
      <c r="V335" s="136">
        <f>V336+SUM(V337:V345)</f>
        <v>2.4272000000000002E-2</v>
      </c>
      <c r="X335" s="137">
        <f>X336+SUM(X337:X345)</f>
        <v>1.1599999999999999</v>
      </c>
      <c r="AR335" s="130" t="s">
        <v>87</v>
      </c>
      <c r="AT335" s="138" t="s">
        <v>79</v>
      </c>
      <c r="AU335" s="138" t="s">
        <v>87</v>
      </c>
      <c r="AY335" s="130" t="s">
        <v>219</v>
      </c>
      <c r="BK335" s="139">
        <f>BK336+SUM(BK337:BK345)</f>
        <v>0</v>
      </c>
    </row>
    <row r="336" spans="2:65" s="1" customFormat="1" ht="24.2" customHeight="1">
      <c r="B336" s="30"/>
      <c r="C336" s="142" t="s">
        <v>666</v>
      </c>
      <c r="D336" s="142" t="s">
        <v>220</v>
      </c>
      <c r="E336" s="143" t="s">
        <v>878</v>
      </c>
      <c r="F336" s="144" t="s">
        <v>879</v>
      </c>
      <c r="G336" s="145" t="s">
        <v>370</v>
      </c>
      <c r="H336" s="146">
        <v>59.2</v>
      </c>
      <c r="I336" s="147"/>
      <c r="J336" s="147"/>
      <c r="K336" s="148">
        <f>ROUND(P336*H336,2)</f>
        <v>0</v>
      </c>
      <c r="L336" s="149"/>
      <c r="M336" s="30"/>
      <c r="N336" s="150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4.0999999999999999E-4</v>
      </c>
      <c r="V336" s="153">
        <f>U336*H336</f>
        <v>2.4272000000000002E-2</v>
      </c>
      <c r="W336" s="153">
        <v>0</v>
      </c>
      <c r="X336" s="154">
        <f>W336*H336</f>
        <v>0</v>
      </c>
      <c r="AR336" s="155" t="s">
        <v>158</v>
      </c>
      <c r="AT336" s="155" t="s">
        <v>220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1493</v>
      </c>
    </row>
    <row r="337" spans="2:65" s="1" customFormat="1" ht="19.5">
      <c r="B337" s="30"/>
      <c r="D337" s="157" t="s">
        <v>226</v>
      </c>
      <c r="F337" s="158" t="s">
        <v>881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1494</v>
      </c>
      <c r="H338" s="164">
        <v>59.2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24.2" customHeight="1">
      <c r="B339" s="30"/>
      <c r="C339" s="142" t="s">
        <v>671</v>
      </c>
      <c r="D339" s="142" t="s">
        <v>220</v>
      </c>
      <c r="E339" s="143" t="s">
        <v>884</v>
      </c>
      <c r="F339" s="144" t="s">
        <v>885</v>
      </c>
      <c r="G339" s="145" t="s">
        <v>370</v>
      </c>
      <c r="H339" s="146">
        <v>59.2</v>
      </c>
      <c r="I339" s="147"/>
      <c r="J339" s="147"/>
      <c r="K339" s="148">
        <f>ROUND(P339*H339,2)</f>
        <v>0</v>
      </c>
      <c r="L339" s="149"/>
      <c r="M339" s="30"/>
      <c r="N339" s="150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0</v>
      </c>
      <c r="V339" s="153">
        <f>U339*H339</f>
        <v>0</v>
      </c>
      <c r="W339" s="153">
        <v>0</v>
      </c>
      <c r="X339" s="154">
        <f>W339*H339</f>
        <v>0</v>
      </c>
      <c r="AR339" s="155" t="s">
        <v>158</v>
      </c>
      <c r="AT339" s="155" t="s">
        <v>220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1495</v>
      </c>
    </row>
    <row r="340" spans="2:65" s="1" customFormat="1" ht="19.5">
      <c r="B340" s="30"/>
      <c r="D340" s="157" t="s">
        <v>226</v>
      </c>
      <c r="F340" s="158" t="s">
        <v>887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1494</v>
      </c>
      <c r="H341" s="164">
        <v>59.2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16.5" customHeight="1">
      <c r="B342" s="30"/>
      <c r="C342" s="142" t="s">
        <v>727</v>
      </c>
      <c r="D342" s="142" t="s">
        <v>220</v>
      </c>
      <c r="E342" s="143" t="s">
        <v>899</v>
      </c>
      <c r="F342" s="144" t="s">
        <v>900</v>
      </c>
      <c r="G342" s="145" t="s">
        <v>353</v>
      </c>
      <c r="H342" s="146">
        <v>116</v>
      </c>
      <c r="I342" s="147"/>
      <c r="J342" s="147"/>
      <c r="K342" s="148">
        <f>ROUND(P342*H342,2)</f>
        <v>0</v>
      </c>
      <c r="L342" s="149"/>
      <c r="M342" s="30"/>
      <c r="N342" s="150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0</v>
      </c>
      <c r="V342" s="153">
        <f>U342*H342</f>
        <v>0</v>
      </c>
      <c r="W342" s="153">
        <v>0.01</v>
      </c>
      <c r="X342" s="154">
        <f>W342*H342</f>
        <v>1.1599999999999999</v>
      </c>
      <c r="AR342" s="155" t="s">
        <v>158</v>
      </c>
      <c r="AT342" s="155" t="s">
        <v>220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1496</v>
      </c>
    </row>
    <row r="343" spans="2:65" s="1" customFormat="1" ht="19.5">
      <c r="B343" s="30"/>
      <c r="D343" s="157" t="s">
        <v>226</v>
      </c>
      <c r="F343" s="158" t="s">
        <v>902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1497</v>
      </c>
      <c r="H344" s="164">
        <v>116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1" customFormat="1" ht="20.85" customHeight="1">
      <c r="B345" s="129"/>
      <c r="D345" s="130" t="s">
        <v>79</v>
      </c>
      <c r="E345" s="140" t="s">
        <v>871</v>
      </c>
      <c r="F345" s="140" t="s">
        <v>904</v>
      </c>
      <c r="I345" s="132"/>
      <c r="J345" s="132"/>
      <c r="K345" s="141">
        <f>BK345</f>
        <v>0</v>
      </c>
      <c r="M345" s="129"/>
      <c r="N345" s="134"/>
      <c r="Q345" s="135">
        <f>SUM(Q346:Q364)</f>
        <v>0</v>
      </c>
      <c r="R345" s="135">
        <f>SUM(R346:R364)</f>
        <v>0</v>
      </c>
      <c r="T345" s="136">
        <f>SUM(T346:T364)</f>
        <v>0</v>
      </c>
      <c r="V345" s="136">
        <f>SUM(V346:V364)</f>
        <v>0</v>
      </c>
      <c r="X345" s="137">
        <f>SUM(X346:X364)</f>
        <v>0</v>
      </c>
      <c r="AR345" s="130" t="s">
        <v>87</v>
      </c>
      <c r="AT345" s="138" t="s">
        <v>79</v>
      </c>
      <c r="AU345" s="138" t="s">
        <v>93</v>
      </c>
      <c r="AY345" s="130" t="s">
        <v>219</v>
      </c>
      <c r="BK345" s="139">
        <f>SUM(BK346:BK364)</f>
        <v>0</v>
      </c>
    </row>
    <row r="346" spans="2:65" s="1" customFormat="1" ht="24.2" customHeight="1">
      <c r="B346" s="30"/>
      <c r="C346" s="142" t="s">
        <v>676</v>
      </c>
      <c r="D346" s="142" t="s">
        <v>220</v>
      </c>
      <c r="E346" s="143" t="s">
        <v>911</v>
      </c>
      <c r="F346" s="144" t="s">
        <v>912</v>
      </c>
      <c r="G346" s="145" t="s">
        <v>565</v>
      </c>
      <c r="H346" s="146">
        <v>12.16</v>
      </c>
      <c r="I346" s="147"/>
      <c r="J346" s="147"/>
      <c r="K346" s="148">
        <f>ROUND(P346*H346,2)</f>
        <v>0</v>
      </c>
      <c r="L346" s="149"/>
      <c r="M346" s="30"/>
      <c r="N346" s="150" t="s">
        <v>1</v>
      </c>
      <c r="O346" s="151" t="s">
        <v>43</v>
      </c>
      <c r="P346" s="152">
        <f>I346+J346</f>
        <v>0</v>
      </c>
      <c r="Q346" s="152">
        <f>ROUND(I346*H346,2)</f>
        <v>0</v>
      </c>
      <c r="R346" s="152">
        <f>ROUND(J346*H346,2)</f>
        <v>0</v>
      </c>
      <c r="T346" s="153">
        <f>S346*H346</f>
        <v>0</v>
      </c>
      <c r="U346" s="153">
        <v>0</v>
      </c>
      <c r="V346" s="153">
        <f>U346*H346</f>
        <v>0</v>
      </c>
      <c r="W346" s="153">
        <v>0</v>
      </c>
      <c r="X346" s="154">
        <f>W346*H346</f>
        <v>0</v>
      </c>
      <c r="AR346" s="155" t="s">
        <v>158</v>
      </c>
      <c r="AT346" s="155" t="s">
        <v>220</v>
      </c>
      <c r="AU346" s="155" t="s">
        <v>150</v>
      </c>
      <c r="AY346" s="15" t="s">
        <v>219</v>
      </c>
      <c r="BE346" s="156">
        <f>IF(O346="základní",K346,0)</f>
        <v>0</v>
      </c>
      <c r="BF346" s="156">
        <f>IF(O346="snížená",K346,0)</f>
        <v>0</v>
      </c>
      <c r="BG346" s="156">
        <f>IF(O346="zákl. přenesená",K346,0)</f>
        <v>0</v>
      </c>
      <c r="BH346" s="156">
        <f>IF(O346="sníž. přenesená",K346,0)</f>
        <v>0</v>
      </c>
      <c r="BI346" s="156">
        <f>IF(O346="nulová",K346,0)</f>
        <v>0</v>
      </c>
      <c r="BJ346" s="15" t="s">
        <v>87</v>
      </c>
      <c r="BK346" s="156">
        <f>ROUND(P346*H346,2)</f>
        <v>0</v>
      </c>
      <c r="BL346" s="15" t="s">
        <v>158</v>
      </c>
      <c r="BM346" s="155" t="s">
        <v>1498</v>
      </c>
    </row>
    <row r="347" spans="2:65" s="1" customFormat="1" ht="19.5">
      <c r="B347" s="30"/>
      <c r="D347" s="157" t="s">
        <v>226</v>
      </c>
      <c r="F347" s="158" t="s">
        <v>914</v>
      </c>
      <c r="I347" s="159"/>
      <c r="J347" s="159"/>
      <c r="M347" s="30"/>
      <c r="N347" s="160"/>
      <c r="X347" s="54"/>
      <c r="AT347" s="15" t="s">
        <v>226</v>
      </c>
      <c r="AU347" s="15" t="s">
        <v>150</v>
      </c>
    </row>
    <row r="348" spans="2:65" s="12" customFormat="1" ht="11.25">
      <c r="B348" s="161"/>
      <c r="D348" s="157" t="s">
        <v>303</v>
      </c>
      <c r="E348" s="162" t="s">
        <v>1</v>
      </c>
      <c r="F348" s="163" t="s">
        <v>1499</v>
      </c>
      <c r="H348" s="164">
        <v>12.160000000000002</v>
      </c>
      <c r="I348" s="165"/>
      <c r="J348" s="165"/>
      <c r="M348" s="161"/>
      <c r="N348" s="166"/>
      <c r="X348" s="167"/>
      <c r="AT348" s="162" t="s">
        <v>303</v>
      </c>
      <c r="AU348" s="162" t="s">
        <v>150</v>
      </c>
      <c r="AV348" s="12" t="s">
        <v>93</v>
      </c>
      <c r="AW348" s="12" t="s">
        <v>5</v>
      </c>
      <c r="AX348" s="12" t="s">
        <v>80</v>
      </c>
      <c r="AY348" s="162" t="s">
        <v>219</v>
      </c>
    </row>
    <row r="349" spans="2:65" s="13" customFormat="1" ht="11.25">
      <c r="B349" s="171"/>
      <c r="D349" s="157" t="s">
        <v>303</v>
      </c>
      <c r="E349" s="172" t="s">
        <v>1</v>
      </c>
      <c r="F349" s="173" t="s">
        <v>362</v>
      </c>
      <c r="H349" s="174">
        <v>12.160000000000002</v>
      </c>
      <c r="I349" s="175"/>
      <c r="J349" s="175"/>
      <c r="M349" s="171"/>
      <c r="N349" s="176"/>
      <c r="X349" s="177"/>
      <c r="AT349" s="172" t="s">
        <v>303</v>
      </c>
      <c r="AU349" s="172" t="s">
        <v>150</v>
      </c>
      <c r="AV349" s="13" t="s">
        <v>158</v>
      </c>
      <c r="AW349" s="13" t="s">
        <v>4</v>
      </c>
      <c r="AX349" s="13" t="s">
        <v>87</v>
      </c>
      <c r="AY349" s="172" t="s">
        <v>219</v>
      </c>
    </row>
    <row r="350" spans="2:65" s="1" customFormat="1" ht="24.2" customHeight="1">
      <c r="B350" s="30"/>
      <c r="C350" s="142" t="s">
        <v>682</v>
      </c>
      <c r="D350" s="142" t="s">
        <v>220</v>
      </c>
      <c r="E350" s="143" t="s">
        <v>918</v>
      </c>
      <c r="F350" s="144" t="s">
        <v>919</v>
      </c>
      <c r="G350" s="145" t="s">
        <v>565</v>
      </c>
      <c r="H350" s="146">
        <v>85.12</v>
      </c>
      <c r="I350" s="147"/>
      <c r="J350" s="147"/>
      <c r="K350" s="148">
        <f>ROUND(P350*H350,2)</f>
        <v>0</v>
      </c>
      <c r="L350" s="149"/>
      <c r="M350" s="30"/>
      <c r="N350" s="150" t="s">
        <v>1</v>
      </c>
      <c r="O350" s="151" t="s">
        <v>43</v>
      </c>
      <c r="P350" s="152">
        <f>I350+J350</f>
        <v>0</v>
      </c>
      <c r="Q350" s="152">
        <f>ROUND(I350*H350,2)</f>
        <v>0</v>
      </c>
      <c r="R350" s="152">
        <f>ROUND(J350*H350,2)</f>
        <v>0</v>
      </c>
      <c r="T350" s="153">
        <f>S350*H350</f>
        <v>0</v>
      </c>
      <c r="U350" s="153">
        <v>0</v>
      </c>
      <c r="V350" s="153">
        <f>U350*H350</f>
        <v>0</v>
      </c>
      <c r="W350" s="153">
        <v>0</v>
      </c>
      <c r="X350" s="154">
        <f>W350*H350</f>
        <v>0</v>
      </c>
      <c r="AR350" s="155" t="s">
        <v>158</v>
      </c>
      <c r="AT350" s="155" t="s">
        <v>220</v>
      </c>
      <c r="AU350" s="155" t="s">
        <v>150</v>
      </c>
      <c r="AY350" s="15" t="s">
        <v>219</v>
      </c>
      <c r="BE350" s="156">
        <f>IF(O350="základní",K350,0)</f>
        <v>0</v>
      </c>
      <c r="BF350" s="156">
        <f>IF(O350="snížená",K350,0)</f>
        <v>0</v>
      </c>
      <c r="BG350" s="156">
        <f>IF(O350="zákl. přenesená",K350,0)</f>
        <v>0</v>
      </c>
      <c r="BH350" s="156">
        <f>IF(O350="sníž. přenesená",K350,0)</f>
        <v>0</v>
      </c>
      <c r="BI350" s="156">
        <f>IF(O350="nulová",K350,0)</f>
        <v>0</v>
      </c>
      <c r="BJ350" s="15" t="s">
        <v>87</v>
      </c>
      <c r="BK350" s="156">
        <f>ROUND(P350*H350,2)</f>
        <v>0</v>
      </c>
      <c r="BL350" s="15" t="s">
        <v>158</v>
      </c>
      <c r="BM350" s="155" t="s">
        <v>1500</v>
      </c>
    </row>
    <row r="351" spans="2:65" s="1" customFormat="1" ht="19.5">
      <c r="B351" s="30"/>
      <c r="D351" s="157" t="s">
        <v>226</v>
      </c>
      <c r="F351" s="158" t="s">
        <v>919</v>
      </c>
      <c r="I351" s="159"/>
      <c r="J351" s="159"/>
      <c r="M351" s="30"/>
      <c r="N351" s="160"/>
      <c r="X351" s="54"/>
      <c r="AT351" s="15" t="s">
        <v>226</v>
      </c>
      <c r="AU351" s="15" t="s">
        <v>150</v>
      </c>
    </row>
    <row r="352" spans="2:65" s="12" customFormat="1" ht="11.25">
      <c r="B352" s="161"/>
      <c r="D352" s="157" t="s">
        <v>303</v>
      </c>
      <c r="E352" s="162" t="s">
        <v>1</v>
      </c>
      <c r="F352" s="163" t="s">
        <v>1501</v>
      </c>
      <c r="H352" s="164">
        <v>85.12</v>
      </c>
      <c r="I352" s="165"/>
      <c r="J352" s="165"/>
      <c r="M352" s="161"/>
      <c r="N352" s="166"/>
      <c r="X352" s="167"/>
      <c r="AT352" s="162" t="s">
        <v>303</v>
      </c>
      <c r="AU352" s="162" t="s">
        <v>150</v>
      </c>
      <c r="AV352" s="12" t="s">
        <v>93</v>
      </c>
      <c r="AW352" s="12" t="s">
        <v>5</v>
      </c>
      <c r="AX352" s="12" t="s">
        <v>80</v>
      </c>
      <c r="AY352" s="162" t="s">
        <v>219</v>
      </c>
    </row>
    <row r="353" spans="2:65" s="13" customFormat="1" ht="11.25">
      <c r="B353" s="171"/>
      <c r="D353" s="157" t="s">
        <v>303</v>
      </c>
      <c r="E353" s="172" t="s">
        <v>1</v>
      </c>
      <c r="F353" s="173" t="s">
        <v>362</v>
      </c>
      <c r="H353" s="174">
        <v>85.12</v>
      </c>
      <c r="I353" s="175"/>
      <c r="J353" s="175"/>
      <c r="M353" s="171"/>
      <c r="N353" s="176"/>
      <c r="X353" s="177"/>
      <c r="AT353" s="172" t="s">
        <v>303</v>
      </c>
      <c r="AU353" s="172" t="s">
        <v>150</v>
      </c>
      <c r="AV353" s="13" t="s">
        <v>158</v>
      </c>
      <c r="AW353" s="13" t="s">
        <v>4</v>
      </c>
      <c r="AX353" s="13" t="s">
        <v>87</v>
      </c>
      <c r="AY353" s="172" t="s">
        <v>219</v>
      </c>
    </row>
    <row r="354" spans="2:65" s="1" customFormat="1" ht="24.2" customHeight="1">
      <c r="B354" s="30"/>
      <c r="C354" s="142" t="s">
        <v>688</v>
      </c>
      <c r="D354" s="142" t="s">
        <v>220</v>
      </c>
      <c r="E354" s="143" t="s">
        <v>923</v>
      </c>
      <c r="F354" s="144" t="s">
        <v>924</v>
      </c>
      <c r="G354" s="145" t="s">
        <v>565</v>
      </c>
      <c r="H354" s="146">
        <v>12.16</v>
      </c>
      <c r="I354" s="147"/>
      <c r="J354" s="147"/>
      <c r="K354" s="148">
        <f>ROUND(P354*H354,2)</f>
        <v>0</v>
      </c>
      <c r="L354" s="149"/>
      <c r="M354" s="30"/>
      <c r="N354" s="150" t="s">
        <v>1</v>
      </c>
      <c r="O354" s="151" t="s">
        <v>43</v>
      </c>
      <c r="P354" s="152">
        <f>I354+J354</f>
        <v>0</v>
      </c>
      <c r="Q354" s="152">
        <f>ROUND(I354*H354,2)</f>
        <v>0</v>
      </c>
      <c r="R354" s="152">
        <f>ROUND(J354*H354,2)</f>
        <v>0</v>
      </c>
      <c r="T354" s="153">
        <f>S354*H354</f>
        <v>0</v>
      </c>
      <c r="U354" s="153">
        <v>0</v>
      </c>
      <c r="V354" s="153">
        <f>U354*H354</f>
        <v>0</v>
      </c>
      <c r="W354" s="153">
        <v>0</v>
      </c>
      <c r="X354" s="154">
        <f>W354*H354</f>
        <v>0</v>
      </c>
      <c r="AR354" s="155" t="s">
        <v>158</v>
      </c>
      <c r="AT354" s="155" t="s">
        <v>220</v>
      </c>
      <c r="AU354" s="155" t="s">
        <v>150</v>
      </c>
      <c r="AY354" s="15" t="s">
        <v>219</v>
      </c>
      <c r="BE354" s="156">
        <f>IF(O354="základní",K354,0)</f>
        <v>0</v>
      </c>
      <c r="BF354" s="156">
        <f>IF(O354="snížená",K354,0)</f>
        <v>0</v>
      </c>
      <c r="BG354" s="156">
        <f>IF(O354="zákl. přenesená",K354,0)</f>
        <v>0</v>
      </c>
      <c r="BH354" s="156">
        <f>IF(O354="sníž. přenesená",K354,0)</f>
        <v>0</v>
      </c>
      <c r="BI354" s="156">
        <f>IF(O354="nulová",K354,0)</f>
        <v>0</v>
      </c>
      <c r="BJ354" s="15" t="s">
        <v>87</v>
      </c>
      <c r="BK354" s="156">
        <f>ROUND(P354*H354,2)</f>
        <v>0</v>
      </c>
      <c r="BL354" s="15" t="s">
        <v>158</v>
      </c>
      <c r="BM354" s="155" t="s">
        <v>1502</v>
      </c>
    </row>
    <row r="355" spans="2:65" s="1" customFormat="1" ht="19.5">
      <c r="B355" s="30"/>
      <c r="D355" s="157" t="s">
        <v>226</v>
      </c>
      <c r="F355" s="158" t="s">
        <v>926</v>
      </c>
      <c r="I355" s="159"/>
      <c r="J355" s="159"/>
      <c r="M355" s="30"/>
      <c r="N355" s="160"/>
      <c r="X355" s="54"/>
      <c r="AT355" s="15" t="s">
        <v>226</v>
      </c>
      <c r="AU355" s="15" t="s">
        <v>150</v>
      </c>
    </row>
    <row r="356" spans="2:65" s="12" customFormat="1" ht="11.25">
      <c r="B356" s="161"/>
      <c r="D356" s="157" t="s">
        <v>303</v>
      </c>
      <c r="E356" s="162" t="s">
        <v>1</v>
      </c>
      <c r="F356" s="163" t="s">
        <v>1499</v>
      </c>
      <c r="H356" s="164">
        <v>12.160000000000002</v>
      </c>
      <c r="I356" s="165"/>
      <c r="J356" s="165"/>
      <c r="M356" s="161"/>
      <c r="N356" s="166"/>
      <c r="X356" s="167"/>
      <c r="AT356" s="162" t="s">
        <v>303</v>
      </c>
      <c r="AU356" s="162" t="s">
        <v>150</v>
      </c>
      <c r="AV356" s="12" t="s">
        <v>93</v>
      </c>
      <c r="AW356" s="12" t="s">
        <v>5</v>
      </c>
      <c r="AX356" s="12" t="s">
        <v>80</v>
      </c>
      <c r="AY356" s="162" t="s">
        <v>219</v>
      </c>
    </row>
    <row r="357" spans="2:65" s="13" customFormat="1" ht="11.25">
      <c r="B357" s="171"/>
      <c r="D357" s="157" t="s">
        <v>303</v>
      </c>
      <c r="E357" s="172" t="s">
        <v>1</v>
      </c>
      <c r="F357" s="173" t="s">
        <v>362</v>
      </c>
      <c r="H357" s="174">
        <v>12.160000000000002</v>
      </c>
      <c r="I357" s="175"/>
      <c r="J357" s="175"/>
      <c r="M357" s="171"/>
      <c r="N357" s="176"/>
      <c r="X357" s="177"/>
      <c r="AT357" s="172" t="s">
        <v>303</v>
      </c>
      <c r="AU357" s="172" t="s">
        <v>150</v>
      </c>
      <c r="AV357" s="13" t="s">
        <v>158</v>
      </c>
      <c r="AW357" s="13" t="s">
        <v>4</v>
      </c>
      <c r="AX357" s="13" t="s">
        <v>87</v>
      </c>
      <c r="AY357" s="172" t="s">
        <v>219</v>
      </c>
    </row>
    <row r="358" spans="2:65" s="1" customFormat="1" ht="33" customHeight="1">
      <c r="B358" s="30"/>
      <c r="C358" s="142" t="s">
        <v>432</v>
      </c>
      <c r="D358" s="142" t="s">
        <v>220</v>
      </c>
      <c r="E358" s="143" t="s">
        <v>928</v>
      </c>
      <c r="F358" s="144" t="s">
        <v>929</v>
      </c>
      <c r="G358" s="145" t="s">
        <v>565</v>
      </c>
      <c r="H358" s="146">
        <v>24.32</v>
      </c>
      <c r="I358" s="147"/>
      <c r="J358" s="147"/>
      <c r="K358" s="148">
        <f>ROUND(P358*H358,2)</f>
        <v>0</v>
      </c>
      <c r="L358" s="149"/>
      <c r="M358" s="30"/>
      <c r="N358" s="150" t="s">
        <v>1</v>
      </c>
      <c r="O358" s="151" t="s">
        <v>43</v>
      </c>
      <c r="P358" s="152">
        <f>I358+J358</f>
        <v>0</v>
      </c>
      <c r="Q358" s="152">
        <f>ROUND(I358*H358,2)</f>
        <v>0</v>
      </c>
      <c r="R358" s="152">
        <f>ROUND(J358*H358,2)</f>
        <v>0</v>
      </c>
      <c r="T358" s="153">
        <f>S358*H358</f>
        <v>0</v>
      </c>
      <c r="U358" s="153">
        <v>0</v>
      </c>
      <c r="V358" s="153">
        <f>U358*H358</f>
        <v>0</v>
      </c>
      <c r="W358" s="153">
        <v>0</v>
      </c>
      <c r="X358" s="154">
        <f>W358*H358</f>
        <v>0</v>
      </c>
      <c r="AR358" s="155" t="s">
        <v>158</v>
      </c>
      <c r="AT358" s="155" t="s">
        <v>220</v>
      </c>
      <c r="AU358" s="155" t="s">
        <v>150</v>
      </c>
      <c r="AY358" s="15" t="s">
        <v>219</v>
      </c>
      <c r="BE358" s="156">
        <f>IF(O358="základní",K358,0)</f>
        <v>0</v>
      </c>
      <c r="BF358" s="156">
        <f>IF(O358="snížená",K358,0)</f>
        <v>0</v>
      </c>
      <c r="BG358" s="156">
        <f>IF(O358="zákl. přenesená",K358,0)</f>
        <v>0</v>
      </c>
      <c r="BH358" s="156">
        <f>IF(O358="sníž. přenesená",K358,0)</f>
        <v>0</v>
      </c>
      <c r="BI358" s="156">
        <f>IF(O358="nulová",K358,0)</f>
        <v>0</v>
      </c>
      <c r="BJ358" s="15" t="s">
        <v>87</v>
      </c>
      <c r="BK358" s="156">
        <f>ROUND(P358*H358,2)</f>
        <v>0</v>
      </c>
      <c r="BL358" s="15" t="s">
        <v>158</v>
      </c>
      <c r="BM358" s="155" t="s">
        <v>1503</v>
      </c>
    </row>
    <row r="359" spans="2:65" s="1" customFormat="1" ht="29.25">
      <c r="B359" s="30"/>
      <c r="D359" s="157" t="s">
        <v>226</v>
      </c>
      <c r="F359" s="158" t="s">
        <v>931</v>
      </c>
      <c r="I359" s="159"/>
      <c r="J359" s="159"/>
      <c r="M359" s="30"/>
      <c r="N359" s="160"/>
      <c r="X359" s="54"/>
      <c r="AT359" s="15" t="s">
        <v>226</v>
      </c>
      <c r="AU359" s="15" t="s">
        <v>150</v>
      </c>
    </row>
    <row r="360" spans="2:65" s="12" customFormat="1" ht="11.25">
      <c r="B360" s="161"/>
      <c r="D360" s="157" t="s">
        <v>303</v>
      </c>
      <c r="E360" s="162" t="s">
        <v>1</v>
      </c>
      <c r="F360" s="163" t="s">
        <v>1398</v>
      </c>
      <c r="H360" s="164">
        <v>24.320000000000004</v>
      </c>
      <c r="I360" s="165"/>
      <c r="J360" s="165"/>
      <c r="M360" s="161"/>
      <c r="N360" s="166"/>
      <c r="X360" s="167"/>
      <c r="AT360" s="162" t="s">
        <v>303</v>
      </c>
      <c r="AU360" s="162" t="s">
        <v>150</v>
      </c>
      <c r="AV360" s="12" t="s">
        <v>93</v>
      </c>
      <c r="AW360" s="12" t="s">
        <v>5</v>
      </c>
      <c r="AX360" s="12" t="s">
        <v>80</v>
      </c>
      <c r="AY360" s="162" t="s">
        <v>219</v>
      </c>
    </row>
    <row r="361" spans="2:65" s="13" customFormat="1" ht="11.25">
      <c r="B361" s="171"/>
      <c r="D361" s="157" t="s">
        <v>303</v>
      </c>
      <c r="E361" s="172" t="s">
        <v>1</v>
      </c>
      <c r="F361" s="173" t="s">
        <v>362</v>
      </c>
      <c r="H361" s="174">
        <v>24.320000000000004</v>
      </c>
      <c r="I361" s="175"/>
      <c r="J361" s="175"/>
      <c r="M361" s="171"/>
      <c r="N361" s="176"/>
      <c r="X361" s="177"/>
      <c r="AT361" s="172" t="s">
        <v>303</v>
      </c>
      <c r="AU361" s="172" t="s">
        <v>150</v>
      </c>
      <c r="AV361" s="13" t="s">
        <v>158</v>
      </c>
      <c r="AW361" s="13" t="s">
        <v>4</v>
      </c>
      <c r="AX361" s="13" t="s">
        <v>87</v>
      </c>
      <c r="AY361" s="172" t="s">
        <v>219</v>
      </c>
    </row>
    <row r="362" spans="2:65" s="1" customFormat="1" ht="24.2" customHeight="1">
      <c r="B362" s="30"/>
      <c r="C362" s="142" t="s">
        <v>700</v>
      </c>
      <c r="D362" s="142" t="s">
        <v>220</v>
      </c>
      <c r="E362" s="143" t="s">
        <v>934</v>
      </c>
      <c r="F362" s="144" t="s">
        <v>935</v>
      </c>
      <c r="G362" s="145" t="s">
        <v>565</v>
      </c>
      <c r="H362" s="146">
        <v>3</v>
      </c>
      <c r="I362" s="147"/>
      <c r="J362" s="147"/>
      <c r="K362" s="148">
        <f>ROUND(P362*H362,2)</f>
        <v>0</v>
      </c>
      <c r="L362" s="149"/>
      <c r="M362" s="30"/>
      <c r="N362" s="150" t="s">
        <v>1</v>
      </c>
      <c r="O362" s="151" t="s">
        <v>43</v>
      </c>
      <c r="P362" s="152">
        <f>I362+J362</f>
        <v>0</v>
      </c>
      <c r="Q362" s="152">
        <f>ROUND(I362*H362,2)</f>
        <v>0</v>
      </c>
      <c r="R362" s="152">
        <f>ROUND(J362*H362,2)</f>
        <v>0</v>
      </c>
      <c r="T362" s="153">
        <f>S362*H362</f>
        <v>0</v>
      </c>
      <c r="U362" s="153">
        <v>0</v>
      </c>
      <c r="V362" s="153">
        <f>U362*H362</f>
        <v>0</v>
      </c>
      <c r="W362" s="153">
        <v>0</v>
      </c>
      <c r="X362" s="154">
        <f>W362*H362</f>
        <v>0</v>
      </c>
      <c r="AR362" s="155" t="s">
        <v>158</v>
      </c>
      <c r="AT362" s="155" t="s">
        <v>220</v>
      </c>
      <c r="AU362" s="155" t="s">
        <v>150</v>
      </c>
      <c r="AY362" s="15" t="s">
        <v>219</v>
      </c>
      <c r="BE362" s="156">
        <f>IF(O362="základní",K362,0)</f>
        <v>0</v>
      </c>
      <c r="BF362" s="156">
        <f>IF(O362="snížená",K362,0)</f>
        <v>0</v>
      </c>
      <c r="BG362" s="156">
        <f>IF(O362="zákl. přenesená",K362,0)</f>
        <v>0</v>
      </c>
      <c r="BH362" s="156">
        <f>IF(O362="sníž. přenesená",K362,0)</f>
        <v>0</v>
      </c>
      <c r="BI362" s="156">
        <f>IF(O362="nulová",K362,0)</f>
        <v>0</v>
      </c>
      <c r="BJ362" s="15" t="s">
        <v>87</v>
      </c>
      <c r="BK362" s="156">
        <f>ROUND(P362*H362,2)</f>
        <v>0</v>
      </c>
      <c r="BL362" s="15" t="s">
        <v>158</v>
      </c>
      <c r="BM362" s="155" t="s">
        <v>1504</v>
      </c>
    </row>
    <row r="363" spans="2:65" s="1" customFormat="1" ht="29.25">
      <c r="B363" s="30"/>
      <c r="D363" s="157" t="s">
        <v>226</v>
      </c>
      <c r="F363" s="158" t="s">
        <v>937</v>
      </c>
      <c r="I363" s="159"/>
      <c r="J363" s="159"/>
      <c r="M363" s="30"/>
      <c r="N363" s="160"/>
      <c r="X363" s="54"/>
      <c r="AT363" s="15" t="s">
        <v>226</v>
      </c>
      <c r="AU363" s="15" t="s">
        <v>150</v>
      </c>
    </row>
    <row r="364" spans="2:65" s="12" customFormat="1" ht="11.25">
      <c r="B364" s="161"/>
      <c r="D364" s="157" t="s">
        <v>303</v>
      </c>
      <c r="E364" s="162" t="s">
        <v>1</v>
      </c>
      <c r="F364" s="163" t="s">
        <v>1400</v>
      </c>
      <c r="H364" s="164">
        <v>3</v>
      </c>
      <c r="I364" s="165"/>
      <c r="J364" s="165"/>
      <c r="M364" s="161"/>
      <c r="N364" s="166"/>
      <c r="X364" s="167"/>
      <c r="AT364" s="162" t="s">
        <v>303</v>
      </c>
      <c r="AU364" s="162" t="s">
        <v>150</v>
      </c>
      <c r="AV364" s="12" t="s">
        <v>93</v>
      </c>
      <c r="AW364" s="12" t="s">
        <v>5</v>
      </c>
      <c r="AX364" s="12" t="s">
        <v>87</v>
      </c>
      <c r="AY364" s="162" t="s">
        <v>219</v>
      </c>
    </row>
    <row r="365" spans="2:65" s="11" customFormat="1" ht="22.9" customHeight="1">
      <c r="B365" s="129"/>
      <c r="D365" s="130" t="s">
        <v>79</v>
      </c>
      <c r="E365" s="140" t="s">
        <v>939</v>
      </c>
      <c r="F365" s="140" t="s">
        <v>940</v>
      </c>
      <c r="I365" s="132"/>
      <c r="J365" s="132"/>
      <c r="K365" s="141">
        <f>BK365</f>
        <v>0</v>
      </c>
      <c r="M365" s="129"/>
      <c r="N365" s="134"/>
      <c r="Q365" s="135">
        <f>SUM(Q366:Q368)</f>
        <v>0</v>
      </c>
      <c r="R365" s="135">
        <f>SUM(R366:R368)</f>
        <v>0</v>
      </c>
      <c r="T365" s="136">
        <f>SUM(T366:T368)</f>
        <v>0</v>
      </c>
      <c r="V365" s="136">
        <f>SUM(V366:V368)</f>
        <v>0</v>
      </c>
      <c r="X365" s="137">
        <f>SUM(X366:X368)</f>
        <v>0</v>
      </c>
      <c r="AR365" s="130" t="s">
        <v>87</v>
      </c>
      <c r="AT365" s="138" t="s">
        <v>79</v>
      </c>
      <c r="AU365" s="138" t="s">
        <v>87</v>
      </c>
      <c r="AY365" s="130" t="s">
        <v>219</v>
      </c>
      <c r="BK365" s="139">
        <f>SUM(BK366:BK368)</f>
        <v>0</v>
      </c>
    </row>
    <row r="366" spans="2:65" s="1" customFormat="1" ht="44.25" customHeight="1">
      <c r="B366" s="30"/>
      <c r="C366" s="142" t="s">
        <v>706</v>
      </c>
      <c r="D366" s="142" t="s">
        <v>220</v>
      </c>
      <c r="E366" s="143" t="s">
        <v>947</v>
      </c>
      <c r="F366" s="144" t="s">
        <v>948</v>
      </c>
      <c r="G366" s="145" t="s">
        <v>565</v>
      </c>
      <c r="H366" s="146">
        <v>12.16</v>
      </c>
      <c r="I366" s="147"/>
      <c r="J366" s="147"/>
      <c r="K366" s="148">
        <f>ROUND(P366*H366,2)</f>
        <v>0</v>
      </c>
      <c r="L366" s="149"/>
      <c r="M366" s="30"/>
      <c r="N366" s="150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0</v>
      </c>
      <c r="V366" s="153">
        <f>U366*H366</f>
        <v>0</v>
      </c>
      <c r="W366" s="153">
        <v>0</v>
      </c>
      <c r="X366" s="154">
        <f>W366*H366</f>
        <v>0</v>
      </c>
      <c r="AR366" s="155" t="s">
        <v>158</v>
      </c>
      <c r="AT366" s="155" t="s">
        <v>220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1505</v>
      </c>
    </row>
    <row r="367" spans="2:65" s="1" customFormat="1" ht="29.25">
      <c r="B367" s="30"/>
      <c r="D367" s="157" t="s">
        <v>226</v>
      </c>
      <c r="F367" s="158" t="s">
        <v>948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2" customFormat="1" ht="11.25">
      <c r="B368" s="161"/>
      <c r="D368" s="157" t="s">
        <v>303</v>
      </c>
      <c r="E368" s="162" t="s">
        <v>1</v>
      </c>
      <c r="F368" s="163" t="s">
        <v>1499</v>
      </c>
      <c r="H368" s="164">
        <v>12.160000000000002</v>
      </c>
      <c r="I368" s="165"/>
      <c r="J368" s="165"/>
      <c r="M368" s="161"/>
      <c r="N368" s="166"/>
      <c r="X368" s="167"/>
      <c r="AT368" s="162" t="s">
        <v>303</v>
      </c>
      <c r="AU368" s="162" t="s">
        <v>93</v>
      </c>
      <c r="AV368" s="12" t="s">
        <v>93</v>
      </c>
      <c r="AW368" s="12" t="s">
        <v>5</v>
      </c>
      <c r="AX368" s="12" t="s">
        <v>87</v>
      </c>
      <c r="AY368" s="162" t="s">
        <v>219</v>
      </c>
    </row>
    <row r="369" spans="2:65" s="11" customFormat="1" ht="22.9" customHeight="1">
      <c r="B369" s="129"/>
      <c r="D369" s="130" t="s">
        <v>79</v>
      </c>
      <c r="E369" s="140" t="s">
        <v>950</v>
      </c>
      <c r="F369" s="140" t="s">
        <v>904</v>
      </c>
      <c r="I369" s="132"/>
      <c r="J369" s="132"/>
      <c r="K369" s="141">
        <f>BK369</f>
        <v>0</v>
      </c>
      <c r="M369" s="129"/>
      <c r="N369" s="134"/>
      <c r="Q369" s="135">
        <f>SUM(Q370:Q371)</f>
        <v>0</v>
      </c>
      <c r="R369" s="135">
        <f>SUM(R370:R371)</f>
        <v>0</v>
      </c>
      <c r="T369" s="136">
        <f>SUM(T370:T371)</f>
        <v>0</v>
      </c>
      <c r="V369" s="136">
        <f>SUM(V370:V371)</f>
        <v>0</v>
      </c>
      <c r="X369" s="137">
        <f>SUM(X370:X371)</f>
        <v>0</v>
      </c>
      <c r="AR369" s="130" t="s">
        <v>87</v>
      </c>
      <c r="AT369" s="138" t="s">
        <v>79</v>
      </c>
      <c r="AU369" s="138" t="s">
        <v>87</v>
      </c>
      <c r="AY369" s="130" t="s">
        <v>219</v>
      </c>
      <c r="BK369" s="139">
        <f>SUM(BK370:BK371)</f>
        <v>0</v>
      </c>
    </row>
    <row r="370" spans="2:65" s="1" customFormat="1" ht="24.2" customHeight="1">
      <c r="B370" s="30"/>
      <c r="C370" s="142" t="s">
        <v>710</v>
      </c>
      <c r="D370" s="142" t="s">
        <v>220</v>
      </c>
      <c r="E370" s="143" t="s">
        <v>952</v>
      </c>
      <c r="F370" s="144" t="s">
        <v>953</v>
      </c>
      <c r="G370" s="145" t="s">
        <v>565</v>
      </c>
      <c r="H370" s="146">
        <v>40.417999999999999</v>
      </c>
      <c r="I370" s="147"/>
      <c r="J370" s="147"/>
      <c r="K370" s="148">
        <f>ROUND(P370*H370,2)</f>
        <v>0</v>
      </c>
      <c r="L370" s="149"/>
      <c r="M370" s="30"/>
      <c r="N370" s="150" t="s">
        <v>1</v>
      </c>
      <c r="O370" s="151" t="s">
        <v>43</v>
      </c>
      <c r="P370" s="152">
        <f>I370+J370</f>
        <v>0</v>
      </c>
      <c r="Q370" s="152">
        <f>ROUND(I370*H370,2)</f>
        <v>0</v>
      </c>
      <c r="R370" s="152">
        <f>ROUND(J370*H370,2)</f>
        <v>0</v>
      </c>
      <c r="T370" s="153">
        <f>S370*H370</f>
        <v>0</v>
      </c>
      <c r="U370" s="153">
        <v>0</v>
      </c>
      <c r="V370" s="153">
        <f>U370*H370</f>
        <v>0</v>
      </c>
      <c r="W370" s="153">
        <v>0</v>
      </c>
      <c r="X370" s="154">
        <f>W370*H370</f>
        <v>0</v>
      </c>
      <c r="AR370" s="155" t="s">
        <v>158</v>
      </c>
      <c r="AT370" s="155" t="s">
        <v>220</v>
      </c>
      <c r="AU370" s="155" t="s">
        <v>93</v>
      </c>
      <c r="AY370" s="15" t="s">
        <v>219</v>
      </c>
      <c r="BE370" s="156">
        <f>IF(O370="základní",K370,0)</f>
        <v>0</v>
      </c>
      <c r="BF370" s="156">
        <f>IF(O370="snížená",K370,0)</f>
        <v>0</v>
      </c>
      <c r="BG370" s="156">
        <f>IF(O370="zákl. přenesená",K370,0)</f>
        <v>0</v>
      </c>
      <c r="BH370" s="156">
        <f>IF(O370="sníž. přenesená",K370,0)</f>
        <v>0</v>
      </c>
      <c r="BI370" s="156">
        <f>IF(O370="nulová",K370,0)</f>
        <v>0</v>
      </c>
      <c r="BJ370" s="15" t="s">
        <v>87</v>
      </c>
      <c r="BK370" s="156">
        <f>ROUND(P370*H370,2)</f>
        <v>0</v>
      </c>
      <c r="BL370" s="15" t="s">
        <v>158</v>
      </c>
      <c r="BM370" s="155" t="s">
        <v>1506</v>
      </c>
    </row>
    <row r="371" spans="2:65" s="1" customFormat="1" ht="19.5">
      <c r="B371" s="30"/>
      <c r="D371" s="157" t="s">
        <v>226</v>
      </c>
      <c r="F371" s="158" t="s">
        <v>955</v>
      </c>
      <c r="I371" s="159"/>
      <c r="J371" s="159"/>
      <c r="M371" s="30"/>
      <c r="N371" s="160"/>
      <c r="X371" s="54"/>
      <c r="AT371" s="15" t="s">
        <v>226</v>
      </c>
      <c r="AU371" s="15" t="s">
        <v>93</v>
      </c>
    </row>
    <row r="372" spans="2:65" s="11" customFormat="1" ht="25.9" customHeight="1">
      <c r="B372" s="129"/>
      <c r="D372" s="130" t="s">
        <v>79</v>
      </c>
      <c r="E372" s="131" t="s">
        <v>957</v>
      </c>
      <c r="F372" s="131" t="s">
        <v>958</v>
      </c>
      <c r="I372" s="132"/>
      <c r="J372" s="132"/>
      <c r="K372" s="133">
        <f>BK372</f>
        <v>0</v>
      </c>
      <c r="M372" s="129"/>
      <c r="N372" s="134"/>
      <c r="Q372" s="135">
        <f>Q373</f>
        <v>0</v>
      </c>
      <c r="R372" s="135">
        <f>R373</f>
        <v>0</v>
      </c>
      <c r="T372" s="136">
        <f>T373</f>
        <v>0</v>
      </c>
      <c r="V372" s="136">
        <f>V373</f>
        <v>0</v>
      </c>
      <c r="X372" s="137">
        <f>X373</f>
        <v>0</v>
      </c>
      <c r="AR372" s="130" t="s">
        <v>93</v>
      </c>
      <c r="AT372" s="138" t="s">
        <v>79</v>
      </c>
      <c r="AU372" s="138" t="s">
        <v>80</v>
      </c>
      <c r="AY372" s="130" t="s">
        <v>219</v>
      </c>
      <c r="BK372" s="139">
        <f>BK373</f>
        <v>0</v>
      </c>
    </row>
    <row r="373" spans="2:65" s="11" customFormat="1" ht="22.9" customHeight="1">
      <c r="B373" s="129"/>
      <c r="D373" s="130" t="s">
        <v>79</v>
      </c>
      <c r="E373" s="140" t="s">
        <v>959</v>
      </c>
      <c r="F373" s="140" t="s">
        <v>960</v>
      </c>
      <c r="I373" s="132"/>
      <c r="J373" s="132"/>
      <c r="K373" s="141">
        <f>BK373</f>
        <v>0</v>
      </c>
      <c r="M373" s="129"/>
      <c r="N373" s="134"/>
      <c r="Q373" s="135">
        <f>SUM(Q374:Q376)</f>
        <v>0</v>
      </c>
      <c r="R373" s="135">
        <f>SUM(R374:R376)</f>
        <v>0</v>
      </c>
      <c r="T373" s="136">
        <f>SUM(T374:T376)</f>
        <v>0</v>
      </c>
      <c r="V373" s="136">
        <f>SUM(V374:V376)</f>
        <v>0</v>
      </c>
      <c r="X373" s="137">
        <f>SUM(X374:X376)</f>
        <v>0</v>
      </c>
      <c r="AR373" s="130" t="s">
        <v>93</v>
      </c>
      <c r="AT373" s="138" t="s">
        <v>79</v>
      </c>
      <c r="AU373" s="138" t="s">
        <v>87</v>
      </c>
      <c r="AY373" s="130" t="s">
        <v>219</v>
      </c>
      <c r="BK373" s="139">
        <f>SUM(BK374:BK376)</f>
        <v>0</v>
      </c>
    </row>
    <row r="374" spans="2:65" s="1" customFormat="1" ht="24.2" customHeight="1">
      <c r="B374" s="30"/>
      <c r="C374" s="142" t="s">
        <v>716</v>
      </c>
      <c r="D374" s="142" t="s">
        <v>220</v>
      </c>
      <c r="E374" s="143" t="s">
        <v>962</v>
      </c>
      <c r="F374" s="144" t="s">
        <v>963</v>
      </c>
      <c r="G374" s="145" t="s">
        <v>370</v>
      </c>
      <c r="H374" s="146">
        <v>29.6</v>
      </c>
      <c r="I374" s="147"/>
      <c r="J374" s="147"/>
      <c r="K374" s="148">
        <f>ROUND(P374*H374,2)</f>
        <v>0</v>
      </c>
      <c r="L374" s="149"/>
      <c r="M374" s="30"/>
      <c r="N374" s="150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0</v>
      </c>
      <c r="V374" s="153">
        <f>U374*H374</f>
        <v>0</v>
      </c>
      <c r="W374" s="153">
        <v>0</v>
      </c>
      <c r="X374" s="154">
        <f>W374*H374</f>
        <v>0</v>
      </c>
      <c r="AR374" s="155" t="s">
        <v>298</v>
      </c>
      <c r="AT374" s="155" t="s">
        <v>220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298</v>
      </c>
      <c r="BM374" s="155" t="s">
        <v>1507</v>
      </c>
    </row>
    <row r="375" spans="2:65" s="1" customFormat="1" ht="19.5">
      <c r="B375" s="30"/>
      <c r="D375" s="157" t="s">
        <v>226</v>
      </c>
      <c r="F375" s="158" t="s">
        <v>963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2" customFormat="1" ht="11.25">
      <c r="B376" s="161"/>
      <c r="D376" s="157" t="s">
        <v>303</v>
      </c>
      <c r="E376" s="162" t="s">
        <v>1</v>
      </c>
      <c r="F376" s="163" t="s">
        <v>1460</v>
      </c>
      <c r="H376" s="164">
        <v>29.6</v>
      </c>
      <c r="I376" s="165"/>
      <c r="J376" s="165"/>
      <c r="M376" s="161"/>
      <c r="N376" s="188"/>
      <c r="O376" s="189"/>
      <c r="P376" s="189"/>
      <c r="Q376" s="189"/>
      <c r="R376" s="189"/>
      <c r="S376" s="189"/>
      <c r="T376" s="189"/>
      <c r="U376" s="189"/>
      <c r="V376" s="189"/>
      <c r="W376" s="189"/>
      <c r="X376" s="190"/>
      <c r="AT376" s="162" t="s">
        <v>303</v>
      </c>
      <c r="AU376" s="162" t="s">
        <v>93</v>
      </c>
      <c r="AV376" s="12" t="s">
        <v>93</v>
      </c>
      <c r="AW376" s="12" t="s">
        <v>5</v>
      </c>
      <c r="AX376" s="12" t="s">
        <v>87</v>
      </c>
      <c r="AY376" s="162" t="s">
        <v>219</v>
      </c>
    </row>
    <row r="377" spans="2:65" s="1" customFormat="1" ht="6.95" customHeight="1">
      <c r="B377" s="42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30"/>
    </row>
  </sheetData>
  <sheetProtection algorithmName="SHA-512" hashValue="hOupqbcoIAJds4PGl+42SyOu80EQAWWO6kRyMQX5IrP9N7Qfn1WHaJwFlookISVcFWP9OrwvUA4Lbbu5sCx2zg==" saltValue="J9NdimkZlXHk+1LoM3QQz/2CMCHE+iZy/k/QMMxKbpzBVfb6vyL9Ybx4aQ5HWI79x67QMglQXvS/66iM3FsoVQ==" spinCount="100000" sheet="1" objects="1" scenarios="1" formatColumns="0" formatRows="0" autoFilter="0"/>
  <autoFilter ref="C132:L376" xr:uid="{00000000-0009-0000-0000-000006000000}"/>
  <mergeCells count="12">
    <mergeCell ref="E125:H125"/>
    <mergeCell ref="M2:Z2"/>
    <mergeCell ref="E84:H84"/>
    <mergeCell ref="E86:H86"/>
    <mergeCell ref="E88:H88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5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113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1508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ROUND((SUM(BE135:BE456)),  2)</f>
        <v>0</v>
      </c>
      <c r="I37" s="99">
        <v>0.21</v>
      </c>
      <c r="K37" s="86">
        <f>ROUND(((SUM(BE135:BE456))*I37),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ROUND((SUM(BF135:BF456)),  2)</f>
        <v>0</v>
      </c>
      <c r="I38" s="99">
        <v>0.12</v>
      </c>
      <c r="K38" s="86">
        <f>ROUND(((SUM(BF135:BF456))*I38),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ROUND((SUM(BG135:BG456)),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ROUND((SUM(BH135:BH456)),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ROUND((SUM(BI135:BI456)),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2022_4.6 - IO 04  Stoka D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Q135</f>
        <v>0</v>
      </c>
      <c r="J97" s="64">
        <f t="shared" si="0"/>
        <v>0</v>
      </c>
      <c r="K97" s="64">
        <f>K135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K136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K137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Q268</f>
        <v>0</v>
      </c>
      <c r="J100" s="118">
        <f>R268</f>
        <v>0</v>
      </c>
      <c r="K100" s="118">
        <f>K268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Q272</f>
        <v>0</v>
      </c>
      <c r="J101" s="118">
        <f>R272</f>
        <v>0</v>
      </c>
      <c r="K101" s="118">
        <f>K272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Q276</f>
        <v>0</v>
      </c>
      <c r="J102" s="118">
        <f>R276</f>
        <v>0</v>
      </c>
      <c r="K102" s="118">
        <f>K276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Q280</f>
        <v>0</v>
      </c>
      <c r="J103" s="118">
        <f>R280</f>
        <v>0</v>
      </c>
      <c r="K103" s="118">
        <f>K280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Q312</f>
        <v>0</v>
      </c>
      <c r="J104" s="118">
        <f>R312</f>
        <v>0</v>
      </c>
      <c r="K104" s="118">
        <f>K312</f>
        <v>0</v>
      </c>
      <c r="M104" s="115"/>
    </row>
    <row r="105" spans="2:47" s="9" customFormat="1" ht="19.899999999999999" customHeight="1">
      <c r="B105" s="115"/>
      <c r="D105" s="116" t="s">
        <v>339</v>
      </c>
      <c r="E105" s="117"/>
      <c r="F105" s="117"/>
      <c r="G105" s="117"/>
      <c r="H105" s="117"/>
      <c r="I105" s="118">
        <f>Q316</f>
        <v>0</v>
      </c>
      <c r="J105" s="118">
        <f>R316</f>
        <v>0</v>
      </c>
      <c r="K105" s="118">
        <f>K316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Q398</f>
        <v>0</v>
      </c>
      <c r="J106" s="118">
        <f>R398</f>
        <v>0</v>
      </c>
      <c r="K106" s="118">
        <f>K398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Q411</f>
        <v>0</v>
      </c>
      <c r="J107" s="118">
        <f>R411</f>
        <v>0</v>
      </c>
      <c r="K107" s="118">
        <f>K411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Q437</f>
        <v>0</v>
      </c>
      <c r="J108" s="118">
        <f>R437</f>
        <v>0</v>
      </c>
      <c r="K108" s="118">
        <f>K437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Q444</f>
        <v>0</v>
      </c>
      <c r="J109" s="118">
        <f>R444</f>
        <v>0</v>
      </c>
      <c r="K109" s="118">
        <f>K444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Q447</f>
        <v>0</v>
      </c>
      <c r="J110" s="114">
        <f>R447</f>
        <v>0</v>
      </c>
      <c r="K110" s="114">
        <f>K447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Q448</f>
        <v>0</v>
      </c>
      <c r="J111" s="118">
        <f>R448</f>
        <v>0</v>
      </c>
      <c r="K111" s="118">
        <f>K448</f>
        <v>0</v>
      </c>
      <c r="M111" s="115"/>
    </row>
    <row r="112" spans="2:47" s="8" customFormat="1" ht="24.95" customHeight="1">
      <c r="B112" s="111"/>
      <c r="D112" s="112" t="s">
        <v>346</v>
      </c>
      <c r="E112" s="113"/>
      <c r="F112" s="113"/>
      <c r="G112" s="113"/>
      <c r="H112" s="113"/>
      <c r="I112" s="114">
        <f>Q452</f>
        <v>0</v>
      </c>
      <c r="J112" s="114">
        <f>R452</f>
        <v>0</v>
      </c>
      <c r="K112" s="114">
        <f>K452</f>
        <v>0</v>
      </c>
      <c r="M112" s="111"/>
    </row>
    <row r="113" spans="2:13" s="9" customFormat="1" ht="19.899999999999999" customHeight="1">
      <c r="B113" s="115"/>
      <c r="D113" s="116" t="s">
        <v>347</v>
      </c>
      <c r="E113" s="117"/>
      <c r="F113" s="117"/>
      <c r="G113" s="117"/>
      <c r="H113" s="117"/>
      <c r="I113" s="118">
        <f>Q453</f>
        <v>0</v>
      </c>
      <c r="J113" s="118">
        <f>R453</f>
        <v>0</v>
      </c>
      <c r="K113" s="118">
        <f>K453</f>
        <v>0</v>
      </c>
      <c r="M113" s="115"/>
    </row>
    <row r="114" spans="2:13" s="1" customFormat="1" ht="21.75" customHeight="1">
      <c r="B114" s="30"/>
      <c r="M114" s="30"/>
    </row>
    <row r="115" spans="2:13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30"/>
    </row>
    <row r="119" spans="2:13" s="1" customFormat="1" ht="6.95" customHeight="1"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0"/>
    </row>
    <row r="120" spans="2:13" s="1" customFormat="1" ht="24.95" customHeight="1">
      <c r="B120" s="30"/>
      <c r="C120" s="19" t="s">
        <v>199</v>
      </c>
      <c r="M120" s="30"/>
    </row>
    <row r="121" spans="2:13" s="1" customFormat="1" ht="6.95" customHeight="1">
      <c r="B121" s="30"/>
      <c r="M121" s="30"/>
    </row>
    <row r="122" spans="2:13" s="1" customFormat="1" ht="12" customHeight="1">
      <c r="B122" s="30"/>
      <c r="C122" s="25" t="s">
        <v>17</v>
      </c>
      <c r="M122" s="30"/>
    </row>
    <row r="123" spans="2:13" s="1" customFormat="1" ht="16.5" customHeight="1">
      <c r="B123" s="30"/>
      <c r="E123" s="234" t="str">
        <f>E7</f>
        <v>Splašková kanalizace Lada</v>
      </c>
      <c r="F123" s="235"/>
      <c r="G123" s="235"/>
      <c r="H123" s="235"/>
      <c r="M123" s="30"/>
    </row>
    <row r="124" spans="2:13" ht="12" customHeight="1">
      <c r="B124" s="18"/>
      <c r="C124" s="25" t="s">
        <v>170</v>
      </c>
      <c r="M124" s="18"/>
    </row>
    <row r="125" spans="2:13" s="1" customFormat="1" ht="16.5" customHeight="1">
      <c r="B125" s="30"/>
      <c r="E125" s="234" t="s">
        <v>171</v>
      </c>
      <c r="F125" s="236"/>
      <c r="G125" s="236"/>
      <c r="H125" s="236"/>
      <c r="M125" s="30"/>
    </row>
    <row r="126" spans="2:13" s="1" customFormat="1" ht="12" customHeight="1">
      <c r="B126" s="30"/>
      <c r="C126" s="25" t="s">
        <v>172</v>
      </c>
      <c r="M126" s="30"/>
    </row>
    <row r="127" spans="2:13" s="1" customFormat="1" ht="16.5" customHeight="1">
      <c r="B127" s="30"/>
      <c r="E127" s="195" t="str">
        <f>E11</f>
        <v>2022_4.6 - IO 04  Stoka D</v>
      </c>
      <c r="F127" s="236"/>
      <c r="G127" s="236"/>
      <c r="H127" s="236"/>
      <c r="M127" s="30"/>
    </row>
    <row r="128" spans="2:13" s="1" customFormat="1" ht="6.95" customHeight="1">
      <c r="B128" s="30"/>
      <c r="M128" s="30"/>
    </row>
    <row r="129" spans="2:65" s="1" customFormat="1" ht="12" customHeight="1">
      <c r="B129" s="30"/>
      <c r="C129" s="25" t="s">
        <v>21</v>
      </c>
      <c r="F129" s="23" t="str">
        <f>F14</f>
        <v>Česká Lípa</v>
      </c>
      <c r="I129" s="25" t="s">
        <v>23</v>
      </c>
      <c r="J129" s="50" t="str">
        <f>IF(J14="","",J14)</f>
        <v>2. 4. 2025</v>
      </c>
      <c r="M129" s="30"/>
    </row>
    <row r="130" spans="2:65" s="1" customFormat="1" ht="6.95" customHeight="1">
      <c r="B130" s="30"/>
      <c r="M130" s="30"/>
    </row>
    <row r="131" spans="2:65" s="1" customFormat="1" ht="25.7" customHeight="1">
      <c r="B131" s="30"/>
      <c r="C131" s="25" t="s">
        <v>25</v>
      </c>
      <c r="F131" s="23" t="str">
        <f>E17</f>
        <v>Město Česká Lípa</v>
      </c>
      <c r="I131" s="25" t="s">
        <v>32</v>
      </c>
      <c r="J131" s="28" t="str">
        <f>E23</f>
        <v>Vodohospodářský rozvoj a výstavba a.s.</v>
      </c>
      <c r="M131" s="30"/>
    </row>
    <row r="132" spans="2:65" s="1" customFormat="1" ht="15.2" customHeight="1">
      <c r="B132" s="30"/>
      <c r="C132" s="25" t="s">
        <v>30</v>
      </c>
      <c r="F132" s="23" t="str">
        <f>IF(E20="","",E20)</f>
        <v>Vyplň údaj</v>
      </c>
      <c r="I132" s="25" t="s">
        <v>35</v>
      </c>
      <c r="J132" s="28" t="str">
        <f>E26</f>
        <v>Dvořák</v>
      </c>
      <c r="M132" s="30"/>
    </row>
    <row r="133" spans="2:65" s="1" customFormat="1" ht="10.35" customHeight="1">
      <c r="B133" s="30"/>
      <c r="M133" s="30"/>
    </row>
    <row r="134" spans="2:65" s="10" customFormat="1" ht="29.25" customHeight="1">
      <c r="B134" s="119"/>
      <c r="C134" s="120" t="s">
        <v>200</v>
      </c>
      <c r="D134" s="121" t="s">
        <v>63</v>
      </c>
      <c r="E134" s="121" t="s">
        <v>59</v>
      </c>
      <c r="F134" s="121" t="s">
        <v>60</v>
      </c>
      <c r="G134" s="121" t="s">
        <v>201</v>
      </c>
      <c r="H134" s="121" t="s">
        <v>202</v>
      </c>
      <c r="I134" s="121" t="s">
        <v>203</v>
      </c>
      <c r="J134" s="121" t="s">
        <v>204</v>
      </c>
      <c r="K134" s="122" t="s">
        <v>190</v>
      </c>
      <c r="L134" s="123" t="s">
        <v>205</v>
      </c>
      <c r="M134" s="119"/>
      <c r="N134" s="57" t="s">
        <v>1</v>
      </c>
      <c r="O134" s="58" t="s">
        <v>42</v>
      </c>
      <c r="P134" s="58" t="s">
        <v>206</v>
      </c>
      <c r="Q134" s="58" t="s">
        <v>207</v>
      </c>
      <c r="R134" s="58" t="s">
        <v>208</v>
      </c>
      <c r="S134" s="58" t="s">
        <v>209</v>
      </c>
      <c r="T134" s="58" t="s">
        <v>210</v>
      </c>
      <c r="U134" s="58" t="s">
        <v>211</v>
      </c>
      <c r="V134" s="58" t="s">
        <v>212</v>
      </c>
      <c r="W134" s="58" t="s">
        <v>213</v>
      </c>
      <c r="X134" s="59" t="s">
        <v>214</v>
      </c>
    </row>
    <row r="135" spans="2:65" s="1" customFormat="1" ht="22.9" customHeight="1">
      <c r="B135" s="30"/>
      <c r="C135" s="62" t="s">
        <v>215</v>
      </c>
      <c r="K135" s="124">
        <f>BK135</f>
        <v>0</v>
      </c>
      <c r="M135" s="30"/>
      <c r="N135" s="60"/>
      <c r="O135" s="51"/>
      <c r="P135" s="51"/>
      <c r="Q135" s="125">
        <f>Q136+Q447+Q452</f>
        <v>0</v>
      </c>
      <c r="R135" s="125">
        <f>R136+R447+R452</f>
        <v>0</v>
      </c>
      <c r="S135" s="51"/>
      <c r="T135" s="126">
        <f>T136+T447+T452</f>
        <v>0</v>
      </c>
      <c r="U135" s="51"/>
      <c r="V135" s="126">
        <f>V136+V447+V452</f>
        <v>314.61440200000004</v>
      </c>
      <c r="W135" s="51"/>
      <c r="X135" s="127">
        <f>X136+X447+X452</f>
        <v>85.681599999999989</v>
      </c>
      <c r="AT135" s="15" t="s">
        <v>79</v>
      </c>
      <c r="AU135" s="15" t="s">
        <v>192</v>
      </c>
      <c r="BK135" s="128">
        <f>BK136+BK447+BK452</f>
        <v>0</v>
      </c>
    </row>
    <row r="136" spans="2:65" s="11" customFormat="1" ht="25.9" customHeight="1">
      <c r="B136" s="129"/>
      <c r="D136" s="130" t="s">
        <v>79</v>
      </c>
      <c r="E136" s="131" t="s">
        <v>348</v>
      </c>
      <c r="F136" s="131" t="s">
        <v>349</v>
      </c>
      <c r="I136" s="132"/>
      <c r="J136" s="132"/>
      <c r="K136" s="133">
        <f>BK136</f>
        <v>0</v>
      </c>
      <c r="M136" s="129"/>
      <c r="N136" s="134"/>
      <c r="Q136" s="135">
        <f>Q137+Q268+Q272+Q276+Q280+Q312+Q316+Q398+Q437+Q444</f>
        <v>0</v>
      </c>
      <c r="R136" s="135">
        <f>R137+R268+R272+R276+R280+R312+R316+R398+R437+R444</f>
        <v>0</v>
      </c>
      <c r="T136" s="136">
        <f>T137+T268+T272+T276+T280+T312+T316+T398+T437+T444</f>
        <v>0</v>
      </c>
      <c r="V136" s="136">
        <f>V137+V268+V272+V276+V280+V312+V316+V398+V437+V444</f>
        <v>314.61419200000006</v>
      </c>
      <c r="X136" s="137">
        <f>X137+X268+X272+X276+X280+X312+X316+X398+X437+X444</f>
        <v>85.681599999999989</v>
      </c>
      <c r="AR136" s="130" t="s">
        <v>87</v>
      </c>
      <c r="AT136" s="138" t="s">
        <v>79</v>
      </c>
      <c r="AU136" s="138" t="s">
        <v>80</v>
      </c>
      <c r="AY136" s="130" t="s">
        <v>219</v>
      </c>
      <c r="BK136" s="139">
        <f>BK137+BK268+BK272+BK276+BK280+BK312+BK316+BK398+BK437+BK444</f>
        <v>0</v>
      </c>
    </row>
    <row r="137" spans="2:65" s="11" customFormat="1" ht="22.9" customHeight="1">
      <c r="B137" s="129"/>
      <c r="D137" s="130" t="s">
        <v>79</v>
      </c>
      <c r="E137" s="140" t="s">
        <v>87</v>
      </c>
      <c r="F137" s="140" t="s">
        <v>350</v>
      </c>
      <c r="I137" s="132"/>
      <c r="J137" s="132"/>
      <c r="K137" s="141">
        <f>BK137</f>
        <v>0</v>
      </c>
      <c r="M137" s="129"/>
      <c r="N137" s="134"/>
      <c r="Q137" s="135">
        <f>SUM(Q138:Q267)</f>
        <v>0</v>
      </c>
      <c r="R137" s="135">
        <f>SUM(R138:R267)</f>
        <v>0</v>
      </c>
      <c r="T137" s="136">
        <f>SUM(T138:T267)</f>
        <v>0</v>
      </c>
      <c r="V137" s="136">
        <f>SUM(V138:V267)</f>
        <v>226.274507</v>
      </c>
      <c r="X137" s="137">
        <f>SUM(X138:X267)</f>
        <v>76.269599999999983</v>
      </c>
      <c r="AR137" s="130" t="s">
        <v>87</v>
      </c>
      <c r="AT137" s="138" t="s">
        <v>79</v>
      </c>
      <c r="AU137" s="138" t="s">
        <v>87</v>
      </c>
      <c r="AY137" s="130" t="s">
        <v>219</v>
      </c>
      <c r="BK137" s="139">
        <f>SUM(BK138:BK267)</f>
        <v>0</v>
      </c>
    </row>
    <row r="138" spans="2:65" s="1" customFormat="1" ht="24.2" customHeight="1">
      <c r="B138" s="30"/>
      <c r="C138" s="142" t="s">
        <v>87</v>
      </c>
      <c r="D138" s="142" t="s">
        <v>220</v>
      </c>
      <c r="E138" s="143" t="s">
        <v>351</v>
      </c>
      <c r="F138" s="144" t="s">
        <v>352</v>
      </c>
      <c r="G138" s="145" t="s">
        <v>353</v>
      </c>
      <c r="H138" s="146">
        <v>255.3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0.28999999999999998</v>
      </c>
      <c r="X138" s="154">
        <f>W138*H138</f>
        <v>74.036999999999992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1509</v>
      </c>
    </row>
    <row r="139" spans="2:65" s="1" customFormat="1" ht="39">
      <c r="B139" s="30"/>
      <c r="D139" s="157" t="s">
        <v>226</v>
      </c>
      <c r="F139" s="158" t="s">
        <v>355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1510</v>
      </c>
      <c r="H140" s="164">
        <v>255.3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93</v>
      </c>
      <c r="D141" s="142" t="s">
        <v>220</v>
      </c>
      <c r="E141" s="143" t="s">
        <v>357</v>
      </c>
      <c r="F141" s="144" t="s">
        <v>358</v>
      </c>
      <c r="G141" s="145" t="s">
        <v>353</v>
      </c>
      <c r="H141" s="146">
        <v>5.0999999999999996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0.316</v>
      </c>
      <c r="X141" s="154">
        <f>W141*H141</f>
        <v>1.6115999999999999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1511</v>
      </c>
    </row>
    <row r="142" spans="2:65" s="1" customFormat="1" ht="39">
      <c r="B142" s="30"/>
      <c r="D142" s="157" t="s">
        <v>226</v>
      </c>
      <c r="F142" s="158" t="s">
        <v>360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1512</v>
      </c>
      <c r="H143" s="164">
        <v>5.0999999999999996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5.0999999999999996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24.2" customHeight="1">
      <c r="B145" s="30"/>
      <c r="C145" s="142" t="s">
        <v>150</v>
      </c>
      <c r="D145" s="142" t="s">
        <v>220</v>
      </c>
      <c r="E145" s="143" t="s">
        <v>363</v>
      </c>
      <c r="F145" s="144" t="s">
        <v>364</v>
      </c>
      <c r="G145" s="145" t="s">
        <v>353</v>
      </c>
      <c r="H145" s="146">
        <v>5.4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1.0000000000000001E-5</v>
      </c>
      <c r="V145" s="153">
        <f>U145*H145</f>
        <v>5.4000000000000005E-5</v>
      </c>
      <c r="W145" s="153">
        <v>0.115</v>
      </c>
      <c r="X145" s="154">
        <f>W145*H145</f>
        <v>0.62100000000000011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1513</v>
      </c>
    </row>
    <row r="146" spans="2:65" s="1" customFormat="1" ht="29.25">
      <c r="B146" s="30"/>
      <c r="D146" s="157" t="s">
        <v>226</v>
      </c>
      <c r="F146" s="158" t="s">
        <v>366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1514</v>
      </c>
      <c r="H147" s="164">
        <v>5.4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158</v>
      </c>
      <c r="D148" s="142" t="s">
        <v>220</v>
      </c>
      <c r="E148" s="143" t="s">
        <v>368</v>
      </c>
      <c r="F148" s="144" t="s">
        <v>369</v>
      </c>
      <c r="G148" s="145" t="s">
        <v>370</v>
      </c>
      <c r="H148" s="146">
        <v>20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7.1900000000000002E-3</v>
      </c>
      <c r="V148" s="153">
        <f>U148*H148</f>
        <v>0.14380000000000001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1515</v>
      </c>
    </row>
    <row r="149" spans="2:65" s="1" customFormat="1" ht="11.25">
      <c r="B149" s="30"/>
      <c r="D149" s="157" t="s">
        <v>226</v>
      </c>
      <c r="F149" s="158" t="s">
        <v>372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323</v>
      </c>
      <c r="H150" s="164">
        <v>20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218</v>
      </c>
      <c r="D151" s="142" t="s">
        <v>220</v>
      </c>
      <c r="E151" s="143" t="s">
        <v>374</v>
      </c>
      <c r="F151" s="144" t="s">
        <v>375</v>
      </c>
      <c r="G151" s="145" t="s">
        <v>376</v>
      </c>
      <c r="H151" s="146">
        <v>40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4.0000000000000003E-5</v>
      </c>
      <c r="V151" s="153">
        <f>U151*H151</f>
        <v>1.6000000000000001E-3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1516</v>
      </c>
    </row>
    <row r="152" spans="2:65" s="1" customFormat="1" ht="19.5">
      <c r="B152" s="30"/>
      <c r="D152" s="157" t="s">
        <v>226</v>
      </c>
      <c r="F152" s="158" t="s">
        <v>378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1162</v>
      </c>
      <c r="H153" s="164">
        <v>40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244</v>
      </c>
      <c r="D154" s="142" t="s">
        <v>220</v>
      </c>
      <c r="E154" s="143" t="s">
        <v>380</v>
      </c>
      <c r="F154" s="144" t="s">
        <v>381</v>
      </c>
      <c r="G154" s="145" t="s">
        <v>382</v>
      </c>
      <c r="H154" s="146">
        <v>10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1517</v>
      </c>
    </row>
    <row r="155" spans="2:65" s="1" customFormat="1" ht="19.5">
      <c r="B155" s="30"/>
      <c r="D155" s="157" t="s">
        <v>226</v>
      </c>
      <c r="F155" s="158" t="s">
        <v>384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265</v>
      </c>
      <c r="H156" s="164">
        <v>10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37.9" customHeight="1">
      <c r="B157" s="30"/>
      <c r="C157" s="178" t="s">
        <v>249</v>
      </c>
      <c r="D157" s="178" t="s">
        <v>460</v>
      </c>
      <c r="E157" s="179" t="s">
        <v>461</v>
      </c>
      <c r="F157" s="180" t="s">
        <v>1019</v>
      </c>
      <c r="G157" s="181" t="s">
        <v>370</v>
      </c>
      <c r="H157" s="182">
        <v>5</v>
      </c>
      <c r="I157" s="183"/>
      <c r="J157" s="184"/>
      <c r="K157" s="185">
        <f>ROUND(P157*H157,2)</f>
        <v>0</v>
      </c>
      <c r="L157" s="184"/>
      <c r="M157" s="186"/>
      <c r="N157" s="187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6.2399999999999997E-2</v>
      </c>
      <c r="V157" s="153">
        <f>U157*H157</f>
        <v>0.312</v>
      </c>
      <c r="W157" s="153">
        <v>0</v>
      </c>
      <c r="X157" s="154">
        <f>W157*H157</f>
        <v>0</v>
      </c>
      <c r="AR157" s="155" t="s">
        <v>254</v>
      </c>
      <c r="AT157" s="155" t="s">
        <v>460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1518</v>
      </c>
    </row>
    <row r="158" spans="2:65" s="1" customFormat="1" ht="19.5">
      <c r="B158" s="30"/>
      <c r="D158" s="157" t="s">
        <v>226</v>
      </c>
      <c r="F158" s="158" t="s">
        <v>1019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218</v>
      </c>
      <c r="H159" s="164">
        <v>5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78" t="s">
        <v>254</v>
      </c>
      <c r="D160" s="178" t="s">
        <v>460</v>
      </c>
      <c r="E160" s="179" t="s">
        <v>471</v>
      </c>
      <c r="F160" s="180" t="s">
        <v>472</v>
      </c>
      <c r="G160" s="181" t="s">
        <v>467</v>
      </c>
      <c r="H160" s="182">
        <v>2</v>
      </c>
      <c r="I160" s="183"/>
      <c r="J160" s="184"/>
      <c r="K160" s="185">
        <f>ROUND(P160*H160,2)</f>
        <v>0</v>
      </c>
      <c r="L160" s="184"/>
      <c r="M160" s="186"/>
      <c r="N160" s="187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2.66E-3</v>
      </c>
      <c r="V160" s="153">
        <f>U160*H160</f>
        <v>5.3200000000000001E-3</v>
      </c>
      <c r="W160" s="153">
        <v>0</v>
      </c>
      <c r="X160" s="154">
        <f>W160*H160</f>
        <v>0</v>
      </c>
      <c r="AR160" s="155" t="s">
        <v>254</v>
      </c>
      <c r="AT160" s="155" t="s">
        <v>460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1519</v>
      </c>
    </row>
    <row r="161" spans="2:65" s="1" customFormat="1" ht="11.25">
      <c r="B161" s="30"/>
      <c r="D161" s="157" t="s">
        <v>226</v>
      </c>
      <c r="F161" s="158" t="s">
        <v>472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93</v>
      </c>
      <c r="H162" s="164">
        <v>2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42" t="s">
        <v>260</v>
      </c>
      <c r="D163" s="142" t="s">
        <v>220</v>
      </c>
      <c r="E163" s="143" t="s">
        <v>386</v>
      </c>
      <c r="F163" s="144" t="s">
        <v>387</v>
      </c>
      <c r="G163" s="145" t="s">
        <v>370</v>
      </c>
      <c r="H163" s="146">
        <v>10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8.6800000000000002E-3</v>
      </c>
      <c r="V163" s="153">
        <f>U163*H163</f>
        <v>8.6800000000000002E-2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1520</v>
      </c>
    </row>
    <row r="164" spans="2:65" s="1" customFormat="1" ht="58.5">
      <c r="B164" s="30"/>
      <c r="D164" s="157" t="s">
        <v>226</v>
      </c>
      <c r="F164" s="158" t="s">
        <v>389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265</v>
      </c>
      <c r="H165" s="164">
        <v>10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24.2" customHeight="1">
      <c r="B166" s="30"/>
      <c r="C166" s="142" t="s">
        <v>265</v>
      </c>
      <c r="D166" s="142" t="s">
        <v>220</v>
      </c>
      <c r="E166" s="143" t="s">
        <v>391</v>
      </c>
      <c r="F166" s="144" t="s">
        <v>392</v>
      </c>
      <c r="G166" s="145" t="s">
        <v>370</v>
      </c>
      <c r="H166" s="146">
        <v>50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3.6900000000000002E-2</v>
      </c>
      <c r="V166" s="153">
        <f>U166*H166</f>
        <v>1.8450000000000002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1521</v>
      </c>
    </row>
    <row r="167" spans="2:65" s="1" customFormat="1" ht="58.5">
      <c r="B167" s="30"/>
      <c r="D167" s="157" t="s">
        <v>226</v>
      </c>
      <c r="F167" s="158" t="s">
        <v>394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11.25">
      <c r="B168" s="161"/>
      <c r="D168" s="157" t="s">
        <v>303</v>
      </c>
      <c r="E168" s="162" t="s">
        <v>1</v>
      </c>
      <c r="F168" s="163" t="s">
        <v>443</v>
      </c>
      <c r="H168" s="164">
        <v>50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87</v>
      </c>
      <c r="AY168" s="162" t="s">
        <v>219</v>
      </c>
    </row>
    <row r="169" spans="2:65" s="1" customFormat="1" ht="24.2" customHeight="1">
      <c r="B169" s="30"/>
      <c r="C169" s="142" t="s">
        <v>270</v>
      </c>
      <c r="D169" s="142" t="s">
        <v>220</v>
      </c>
      <c r="E169" s="143" t="s">
        <v>396</v>
      </c>
      <c r="F169" s="144" t="s">
        <v>397</v>
      </c>
      <c r="G169" s="145" t="s">
        <v>398</v>
      </c>
      <c r="H169" s="146">
        <v>150</v>
      </c>
      <c r="I169" s="147"/>
      <c r="J169" s="147"/>
      <c r="K169" s="148">
        <f>ROUND(P169*H169,2)</f>
        <v>0</v>
      </c>
      <c r="L169" s="149"/>
      <c r="M169" s="30"/>
      <c r="N169" s="150" t="s">
        <v>1</v>
      </c>
      <c r="O169" s="151" t="s">
        <v>43</v>
      </c>
      <c r="P169" s="152">
        <f>I169+J169</f>
        <v>0</v>
      </c>
      <c r="Q169" s="152">
        <f>ROUND(I169*H169,2)</f>
        <v>0</v>
      </c>
      <c r="R169" s="152">
        <f>ROUND(J169*H169,2)</f>
        <v>0</v>
      </c>
      <c r="T169" s="153">
        <f>S169*H169</f>
        <v>0</v>
      </c>
      <c r="U169" s="153">
        <v>0</v>
      </c>
      <c r="V169" s="153">
        <f>U169*H169</f>
        <v>0</v>
      </c>
      <c r="W169" s="153">
        <v>0</v>
      </c>
      <c r="X169" s="154">
        <f>W169*H169</f>
        <v>0</v>
      </c>
      <c r="AR169" s="155" t="s">
        <v>158</v>
      </c>
      <c r="AT169" s="155" t="s">
        <v>220</v>
      </c>
      <c r="AU169" s="155" t="s">
        <v>93</v>
      </c>
      <c r="AY169" s="15" t="s">
        <v>219</v>
      </c>
      <c r="BE169" s="156">
        <f>IF(O169="základní",K169,0)</f>
        <v>0</v>
      </c>
      <c r="BF169" s="156">
        <f>IF(O169="snížená",K169,0)</f>
        <v>0</v>
      </c>
      <c r="BG169" s="156">
        <f>IF(O169="zákl. přenesená",K169,0)</f>
        <v>0</v>
      </c>
      <c r="BH169" s="156">
        <f>IF(O169="sníž. přenesená",K169,0)</f>
        <v>0</v>
      </c>
      <c r="BI169" s="156">
        <f>IF(O169="nulová",K169,0)</f>
        <v>0</v>
      </c>
      <c r="BJ169" s="15" t="s">
        <v>87</v>
      </c>
      <c r="BK169" s="156">
        <f>ROUND(P169*H169,2)</f>
        <v>0</v>
      </c>
      <c r="BL169" s="15" t="s">
        <v>158</v>
      </c>
      <c r="BM169" s="155" t="s">
        <v>1522</v>
      </c>
    </row>
    <row r="170" spans="2:65" s="1" customFormat="1" ht="19.5">
      <c r="B170" s="30"/>
      <c r="D170" s="157" t="s">
        <v>226</v>
      </c>
      <c r="F170" s="158" t="s">
        <v>400</v>
      </c>
      <c r="I170" s="159"/>
      <c r="J170" s="159"/>
      <c r="M170" s="30"/>
      <c r="N170" s="160"/>
      <c r="X170" s="54"/>
      <c r="AT170" s="15" t="s">
        <v>226</v>
      </c>
      <c r="AU170" s="15" t="s">
        <v>93</v>
      </c>
    </row>
    <row r="171" spans="2:65" s="12" customFormat="1" ht="11.25">
      <c r="B171" s="161"/>
      <c r="D171" s="157" t="s">
        <v>303</v>
      </c>
      <c r="E171" s="162" t="s">
        <v>1</v>
      </c>
      <c r="F171" s="163" t="s">
        <v>1167</v>
      </c>
      <c r="H171" s="164">
        <v>150</v>
      </c>
      <c r="I171" s="165"/>
      <c r="J171" s="165"/>
      <c r="M171" s="161"/>
      <c r="N171" s="166"/>
      <c r="X171" s="167"/>
      <c r="AT171" s="162" t="s">
        <v>303</v>
      </c>
      <c r="AU171" s="162" t="s">
        <v>93</v>
      </c>
      <c r="AV171" s="12" t="s">
        <v>93</v>
      </c>
      <c r="AW171" s="12" t="s">
        <v>5</v>
      </c>
      <c r="AX171" s="12" t="s">
        <v>87</v>
      </c>
      <c r="AY171" s="162" t="s">
        <v>219</v>
      </c>
    </row>
    <row r="172" spans="2:65" s="1" customFormat="1" ht="33" customHeight="1">
      <c r="B172" s="30"/>
      <c r="C172" s="142" t="s">
        <v>9</v>
      </c>
      <c r="D172" s="142" t="s">
        <v>220</v>
      </c>
      <c r="E172" s="143" t="s">
        <v>1168</v>
      </c>
      <c r="F172" s="144" t="s">
        <v>1169</v>
      </c>
      <c r="G172" s="145" t="s">
        <v>398</v>
      </c>
      <c r="H172" s="146">
        <v>208.89</v>
      </c>
      <c r="I172" s="147"/>
      <c r="J172" s="147"/>
      <c r="K172" s="148">
        <f>ROUND(P172*H172,2)</f>
        <v>0</v>
      </c>
      <c r="L172" s="149"/>
      <c r="M172" s="30"/>
      <c r="N172" s="150" t="s">
        <v>1</v>
      </c>
      <c r="O172" s="151" t="s">
        <v>43</v>
      </c>
      <c r="P172" s="152">
        <f>I172+J172</f>
        <v>0</v>
      </c>
      <c r="Q172" s="152">
        <f>ROUND(I172*H172,2)</f>
        <v>0</v>
      </c>
      <c r="R172" s="152">
        <f>ROUND(J172*H172,2)</f>
        <v>0</v>
      </c>
      <c r="T172" s="153">
        <f>S172*H172</f>
        <v>0</v>
      </c>
      <c r="U172" s="153">
        <v>0</v>
      </c>
      <c r="V172" s="153">
        <f>U172*H172</f>
        <v>0</v>
      </c>
      <c r="W172" s="153">
        <v>0</v>
      </c>
      <c r="X172" s="154">
        <f>W172*H172</f>
        <v>0</v>
      </c>
      <c r="AR172" s="155" t="s">
        <v>158</v>
      </c>
      <c r="AT172" s="155" t="s">
        <v>220</v>
      </c>
      <c r="AU172" s="155" t="s">
        <v>93</v>
      </c>
      <c r="AY172" s="15" t="s">
        <v>219</v>
      </c>
      <c r="BE172" s="156">
        <f>IF(O172="základní",K172,0)</f>
        <v>0</v>
      </c>
      <c r="BF172" s="156">
        <f>IF(O172="snížená",K172,0)</f>
        <v>0</v>
      </c>
      <c r="BG172" s="156">
        <f>IF(O172="zákl. přenesená",K172,0)</f>
        <v>0</v>
      </c>
      <c r="BH172" s="156">
        <f>IF(O172="sníž. přenesená",K172,0)</f>
        <v>0</v>
      </c>
      <c r="BI172" s="156">
        <f>IF(O172="nulová",K172,0)</f>
        <v>0</v>
      </c>
      <c r="BJ172" s="15" t="s">
        <v>87</v>
      </c>
      <c r="BK172" s="156">
        <f>ROUND(P172*H172,2)</f>
        <v>0</v>
      </c>
      <c r="BL172" s="15" t="s">
        <v>158</v>
      </c>
      <c r="BM172" s="155" t="s">
        <v>1523</v>
      </c>
    </row>
    <row r="173" spans="2:65" s="1" customFormat="1" ht="29.25">
      <c r="B173" s="30"/>
      <c r="D173" s="157" t="s">
        <v>226</v>
      </c>
      <c r="F173" s="158" t="s">
        <v>1171</v>
      </c>
      <c r="I173" s="159"/>
      <c r="J173" s="159"/>
      <c r="M173" s="30"/>
      <c r="N173" s="160"/>
      <c r="X173" s="54"/>
      <c r="AT173" s="15" t="s">
        <v>226</v>
      </c>
      <c r="AU173" s="15" t="s">
        <v>93</v>
      </c>
    </row>
    <row r="174" spans="2:65" s="12" customFormat="1" ht="22.5">
      <c r="B174" s="161"/>
      <c r="D174" s="157" t="s">
        <v>303</v>
      </c>
      <c r="E174" s="162" t="s">
        <v>1</v>
      </c>
      <c r="F174" s="163" t="s">
        <v>1524</v>
      </c>
      <c r="H174" s="164">
        <v>229.77000000000004</v>
      </c>
      <c r="I174" s="165"/>
      <c r="J174" s="165"/>
      <c r="M174" s="161"/>
      <c r="N174" s="166"/>
      <c r="X174" s="167"/>
      <c r="AT174" s="162" t="s">
        <v>303</v>
      </c>
      <c r="AU174" s="162" t="s">
        <v>93</v>
      </c>
      <c r="AV174" s="12" t="s">
        <v>93</v>
      </c>
      <c r="AW174" s="12" t="s">
        <v>5</v>
      </c>
      <c r="AX174" s="12" t="s">
        <v>80</v>
      </c>
      <c r="AY174" s="162" t="s">
        <v>219</v>
      </c>
    </row>
    <row r="175" spans="2:65" s="12" customFormat="1" ht="11.25">
      <c r="B175" s="161"/>
      <c r="D175" s="157" t="s">
        <v>303</v>
      </c>
      <c r="E175" s="162" t="s">
        <v>1</v>
      </c>
      <c r="F175" s="163" t="s">
        <v>1525</v>
      </c>
      <c r="H175" s="164">
        <v>-20.880000000000003</v>
      </c>
      <c r="I175" s="165"/>
      <c r="J175" s="165"/>
      <c r="M175" s="161"/>
      <c r="N175" s="166"/>
      <c r="X175" s="167"/>
      <c r="AT175" s="162" t="s">
        <v>303</v>
      </c>
      <c r="AU175" s="162" t="s">
        <v>93</v>
      </c>
      <c r="AV175" s="12" t="s">
        <v>93</v>
      </c>
      <c r="AW175" s="12" t="s">
        <v>5</v>
      </c>
      <c r="AX175" s="12" t="s">
        <v>80</v>
      </c>
      <c r="AY175" s="162" t="s">
        <v>219</v>
      </c>
    </row>
    <row r="176" spans="2:65" s="13" customFormat="1" ht="11.25">
      <c r="B176" s="171"/>
      <c r="D176" s="157" t="s">
        <v>303</v>
      </c>
      <c r="E176" s="172" t="s">
        <v>1</v>
      </c>
      <c r="F176" s="173" t="s">
        <v>362</v>
      </c>
      <c r="H176" s="174">
        <v>208.89000000000004</v>
      </c>
      <c r="I176" s="175"/>
      <c r="J176" s="175"/>
      <c r="M176" s="171"/>
      <c r="N176" s="176"/>
      <c r="X176" s="177"/>
      <c r="AT176" s="172" t="s">
        <v>303</v>
      </c>
      <c r="AU176" s="172" t="s">
        <v>93</v>
      </c>
      <c r="AV176" s="13" t="s">
        <v>158</v>
      </c>
      <c r="AW176" s="13" t="s">
        <v>4</v>
      </c>
      <c r="AX176" s="13" t="s">
        <v>87</v>
      </c>
      <c r="AY176" s="172" t="s">
        <v>219</v>
      </c>
    </row>
    <row r="177" spans="2:65" s="1" customFormat="1" ht="37.9" customHeight="1">
      <c r="B177" s="30"/>
      <c r="C177" s="142" t="s">
        <v>279</v>
      </c>
      <c r="D177" s="142" t="s">
        <v>220</v>
      </c>
      <c r="E177" s="143" t="s">
        <v>428</v>
      </c>
      <c r="F177" s="144" t="s">
        <v>429</v>
      </c>
      <c r="G177" s="145" t="s">
        <v>398</v>
      </c>
      <c r="H177" s="146">
        <v>30</v>
      </c>
      <c r="I177" s="147"/>
      <c r="J177" s="147"/>
      <c r="K177" s="148">
        <f>ROUND(P177*H177,2)</f>
        <v>0</v>
      </c>
      <c r="L177" s="149"/>
      <c r="M177" s="30"/>
      <c r="N177" s="150" t="s">
        <v>1</v>
      </c>
      <c r="O177" s="151" t="s">
        <v>43</v>
      </c>
      <c r="P177" s="152">
        <f>I177+J177</f>
        <v>0</v>
      </c>
      <c r="Q177" s="152">
        <f>ROUND(I177*H177,2)</f>
        <v>0</v>
      </c>
      <c r="R177" s="152">
        <f>ROUND(J177*H177,2)</f>
        <v>0</v>
      </c>
      <c r="T177" s="153">
        <f>S177*H177</f>
        <v>0</v>
      </c>
      <c r="U177" s="153">
        <v>0</v>
      </c>
      <c r="V177" s="153">
        <f>U177*H177</f>
        <v>0</v>
      </c>
      <c r="W177" s="153">
        <v>0</v>
      </c>
      <c r="X177" s="154">
        <f>W177*H177</f>
        <v>0</v>
      </c>
      <c r="AR177" s="155" t="s">
        <v>158</v>
      </c>
      <c r="AT177" s="155" t="s">
        <v>220</v>
      </c>
      <c r="AU177" s="155" t="s">
        <v>93</v>
      </c>
      <c r="AY177" s="15" t="s">
        <v>219</v>
      </c>
      <c r="BE177" s="156">
        <f>IF(O177="základní",K177,0)</f>
        <v>0</v>
      </c>
      <c r="BF177" s="156">
        <f>IF(O177="snížená",K177,0)</f>
        <v>0</v>
      </c>
      <c r="BG177" s="156">
        <f>IF(O177="zákl. přenesená",K177,0)</f>
        <v>0</v>
      </c>
      <c r="BH177" s="156">
        <f>IF(O177="sníž. přenesená",K177,0)</f>
        <v>0</v>
      </c>
      <c r="BI177" s="156">
        <f>IF(O177="nulová",K177,0)</f>
        <v>0</v>
      </c>
      <c r="BJ177" s="15" t="s">
        <v>87</v>
      </c>
      <c r="BK177" s="156">
        <f>ROUND(P177*H177,2)</f>
        <v>0</v>
      </c>
      <c r="BL177" s="15" t="s">
        <v>158</v>
      </c>
      <c r="BM177" s="155" t="s">
        <v>1526</v>
      </c>
    </row>
    <row r="178" spans="2:65" s="1" customFormat="1" ht="39">
      <c r="B178" s="30"/>
      <c r="D178" s="157" t="s">
        <v>226</v>
      </c>
      <c r="F178" s="158" t="s">
        <v>431</v>
      </c>
      <c r="I178" s="159"/>
      <c r="J178" s="159"/>
      <c r="M178" s="30"/>
      <c r="N178" s="160"/>
      <c r="X178" s="54"/>
      <c r="AT178" s="15" t="s">
        <v>226</v>
      </c>
      <c r="AU178" s="15" t="s">
        <v>93</v>
      </c>
    </row>
    <row r="179" spans="2:65" s="12" customFormat="1" ht="11.25">
      <c r="B179" s="161"/>
      <c r="D179" s="157" t="s">
        <v>303</v>
      </c>
      <c r="E179" s="162" t="s">
        <v>1</v>
      </c>
      <c r="F179" s="163" t="s">
        <v>385</v>
      </c>
      <c r="H179" s="164">
        <v>30</v>
      </c>
      <c r="I179" s="165"/>
      <c r="J179" s="165"/>
      <c r="M179" s="161"/>
      <c r="N179" s="166"/>
      <c r="X179" s="167"/>
      <c r="AT179" s="162" t="s">
        <v>303</v>
      </c>
      <c r="AU179" s="162" t="s">
        <v>93</v>
      </c>
      <c r="AV179" s="12" t="s">
        <v>93</v>
      </c>
      <c r="AW179" s="12" t="s">
        <v>5</v>
      </c>
      <c r="AX179" s="12" t="s">
        <v>87</v>
      </c>
      <c r="AY179" s="162" t="s">
        <v>219</v>
      </c>
    </row>
    <row r="180" spans="2:65" s="1" customFormat="1" ht="33" customHeight="1">
      <c r="B180" s="30"/>
      <c r="C180" s="142" t="s">
        <v>284</v>
      </c>
      <c r="D180" s="142" t="s">
        <v>220</v>
      </c>
      <c r="E180" s="143" t="s">
        <v>1175</v>
      </c>
      <c r="F180" s="144" t="s">
        <v>1176</v>
      </c>
      <c r="G180" s="145" t="s">
        <v>398</v>
      </c>
      <c r="H180" s="146">
        <v>231.113</v>
      </c>
      <c r="I180" s="147"/>
      <c r="J180" s="147"/>
      <c r="K180" s="148">
        <f>ROUND(P180*H180,2)</f>
        <v>0</v>
      </c>
      <c r="L180" s="149"/>
      <c r="M180" s="30"/>
      <c r="N180" s="150" t="s">
        <v>1</v>
      </c>
      <c r="O180" s="151" t="s">
        <v>43</v>
      </c>
      <c r="P180" s="152">
        <f>I180+J180</f>
        <v>0</v>
      </c>
      <c r="Q180" s="152">
        <f>ROUND(I180*H180,2)</f>
        <v>0</v>
      </c>
      <c r="R180" s="152">
        <f>ROUND(J180*H180,2)</f>
        <v>0</v>
      </c>
      <c r="T180" s="153">
        <f>S180*H180</f>
        <v>0</v>
      </c>
      <c r="U180" s="153">
        <v>0</v>
      </c>
      <c r="V180" s="153">
        <f>U180*H180</f>
        <v>0</v>
      </c>
      <c r="W180" s="153">
        <v>0</v>
      </c>
      <c r="X180" s="154">
        <f>W180*H180</f>
        <v>0</v>
      </c>
      <c r="AR180" s="155" t="s">
        <v>158</v>
      </c>
      <c r="AT180" s="155" t="s">
        <v>220</v>
      </c>
      <c r="AU180" s="155" t="s">
        <v>93</v>
      </c>
      <c r="AY180" s="15" t="s">
        <v>219</v>
      </c>
      <c r="BE180" s="156">
        <f>IF(O180="základní",K180,0)</f>
        <v>0</v>
      </c>
      <c r="BF180" s="156">
        <f>IF(O180="snížená",K180,0)</f>
        <v>0</v>
      </c>
      <c r="BG180" s="156">
        <f>IF(O180="zákl. přenesená",K180,0)</f>
        <v>0</v>
      </c>
      <c r="BH180" s="156">
        <f>IF(O180="sníž. přenesená",K180,0)</f>
        <v>0</v>
      </c>
      <c r="BI180" s="156">
        <f>IF(O180="nulová",K180,0)</f>
        <v>0</v>
      </c>
      <c r="BJ180" s="15" t="s">
        <v>87</v>
      </c>
      <c r="BK180" s="156">
        <f>ROUND(P180*H180,2)</f>
        <v>0</v>
      </c>
      <c r="BL180" s="15" t="s">
        <v>158</v>
      </c>
      <c r="BM180" s="155" t="s">
        <v>1527</v>
      </c>
    </row>
    <row r="181" spans="2:65" s="1" customFormat="1" ht="29.25">
      <c r="B181" s="30"/>
      <c r="D181" s="157" t="s">
        <v>226</v>
      </c>
      <c r="F181" s="158" t="s">
        <v>1178</v>
      </c>
      <c r="I181" s="159"/>
      <c r="J181" s="159"/>
      <c r="M181" s="30"/>
      <c r="N181" s="160"/>
      <c r="X181" s="54"/>
      <c r="AT181" s="15" t="s">
        <v>226</v>
      </c>
      <c r="AU181" s="15" t="s">
        <v>93</v>
      </c>
    </row>
    <row r="182" spans="2:65" s="12" customFormat="1" ht="22.5">
      <c r="B182" s="161"/>
      <c r="D182" s="157" t="s">
        <v>303</v>
      </c>
      <c r="E182" s="162" t="s">
        <v>1</v>
      </c>
      <c r="F182" s="163" t="s">
        <v>1528</v>
      </c>
      <c r="H182" s="164">
        <v>257.21250000000003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80</v>
      </c>
      <c r="AY182" s="162" t="s">
        <v>219</v>
      </c>
    </row>
    <row r="183" spans="2:65" s="12" customFormat="1" ht="11.25">
      <c r="B183" s="161"/>
      <c r="D183" s="157" t="s">
        <v>303</v>
      </c>
      <c r="E183" s="162" t="s">
        <v>1</v>
      </c>
      <c r="F183" s="163" t="s">
        <v>1529</v>
      </c>
      <c r="H183" s="164">
        <v>-26.1</v>
      </c>
      <c r="I183" s="165"/>
      <c r="J183" s="165"/>
      <c r="M183" s="161"/>
      <c r="N183" s="166"/>
      <c r="X183" s="167"/>
      <c r="AT183" s="162" t="s">
        <v>303</v>
      </c>
      <c r="AU183" s="162" t="s">
        <v>93</v>
      </c>
      <c r="AV183" s="12" t="s">
        <v>93</v>
      </c>
      <c r="AW183" s="12" t="s">
        <v>5</v>
      </c>
      <c r="AX183" s="12" t="s">
        <v>80</v>
      </c>
      <c r="AY183" s="162" t="s">
        <v>219</v>
      </c>
    </row>
    <row r="184" spans="2:65" s="13" customFormat="1" ht="11.25">
      <c r="B184" s="171"/>
      <c r="D184" s="157" t="s">
        <v>303</v>
      </c>
      <c r="E184" s="172" t="s">
        <v>1</v>
      </c>
      <c r="F184" s="173" t="s">
        <v>362</v>
      </c>
      <c r="H184" s="174">
        <v>231.11250000000004</v>
      </c>
      <c r="I184" s="175"/>
      <c r="J184" s="175"/>
      <c r="M184" s="171"/>
      <c r="N184" s="176"/>
      <c r="X184" s="177"/>
      <c r="AT184" s="172" t="s">
        <v>303</v>
      </c>
      <c r="AU184" s="172" t="s">
        <v>93</v>
      </c>
      <c r="AV184" s="13" t="s">
        <v>158</v>
      </c>
      <c r="AW184" s="13" t="s">
        <v>4</v>
      </c>
      <c r="AX184" s="13" t="s">
        <v>87</v>
      </c>
      <c r="AY184" s="172" t="s">
        <v>219</v>
      </c>
    </row>
    <row r="185" spans="2:65" s="1" customFormat="1" ht="33" customHeight="1">
      <c r="B185" s="30"/>
      <c r="C185" s="142" t="s">
        <v>291</v>
      </c>
      <c r="D185" s="142" t="s">
        <v>220</v>
      </c>
      <c r="E185" s="143" t="s">
        <v>444</v>
      </c>
      <c r="F185" s="144" t="s">
        <v>445</v>
      </c>
      <c r="G185" s="145" t="s">
        <v>398</v>
      </c>
      <c r="H185" s="146">
        <v>29.111000000000001</v>
      </c>
      <c r="I185" s="147"/>
      <c r="J185" s="147"/>
      <c r="K185" s="148">
        <f>ROUND(P185*H185,2)</f>
        <v>0</v>
      </c>
      <c r="L185" s="149"/>
      <c r="M185" s="30"/>
      <c r="N185" s="150" t="s">
        <v>1</v>
      </c>
      <c r="O185" s="151" t="s">
        <v>43</v>
      </c>
      <c r="P185" s="152">
        <f>I185+J185</f>
        <v>0</v>
      </c>
      <c r="Q185" s="152">
        <f>ROUND(I185*H185,2)</f>
        <v>0</v>
      </c>
      <c r="R185" s="152">
        <f>ROUND(J185*H185,2)</f>
        <v>0</v>
      </c>
      <c r="T185" s="153">
        <f>S185*H185</f>
        <v>0</v>
      </c>
      <c r="U185" s="153">
        <v>0</v>
      </c>
      <c r="V185" s="153">
        <f>U185*H185</f>
        <v>0</v>
      </c>
      <c r="W185" s="153">
        <v>0</v>
      </c>
      <c r="X185" s="154">
        <f>W185*H185</f>
        <v>0</v>
      </c>
      <c r="AR185" s="155" t="s">
        <v>158</v>
      </c>
      <c r="AT185" s="155" t="s">
        <v>220</v>
      </c>
      <c r="AU185" s="155" t="s">
        <v>93</v>
      </c>
      <c r="AY185" s="15" t="s">
        <v>219</v>
      </c>
      <c r="BE185" s="156">
        <f>IF(O185="základní",K185,0)</f>
        <v>0</v>
      </c>
      <c r="BF185" s="156">
        <f>IF(O185="snížená",K185,0)</f>
        <v>0</v>
      </c>
      <c r="BG185" s="156">
        <f>IF(O185="zákl. přenesená",K185,0)</f>
        <v>0</v>
      </c>
      <c r="BH185" s="156">
        <f>IF(O185="sníž. přenesená",K185,0)</f>
        <v>0</v>
      </c>
      <c r="BI185" s="156">
        <f>IF(O185="nulová",K185,0)</f>
        <v>0</v>
      </c>
      <c r="BJ185" s="15" t="s">
        <v>87</v>
      </c>
      <c r="BK185" s="156">
        <f>ROUND(P185*H185,2)</f>
        <v>0</v>
      </c>
      <c r="BL185" s="15" t="s">
        <v>158</v>
      </c>
      <c r="BM185" s="155" t="s">
        <v>1530</v>
      </c>
    </row>
    <row r="186" spans="2:65" s="1" customFormat="1" ht="29.25">
      <c r="B186" s="30"/>
      <c r="D186" s="157" t="s">
        <v>226</v>
      </c>
      <c r="F186" s="158" t="s">
        <v>447</v>
      </c>
      <c r="I186" s="159"/>
      <c r="J186" s="159"/>
      <c r="M186" s="30"/>
      <c r="N186" s="160"/>
      <c r="X186" s="54"/>
      <c r="AT186" s="15" t="s">
        <v>226</v>
      </c>
      <c r="AU186" s="15" t="s">
        <v>93</v>
      </c>
    </row>
    <row r="187" spans="2:65" s="12" customFormat="1" ht="22.5">
      <c r="B187" s="161"/>
      <c r="D187" s="157" t="s">
        <v>303</v>
      </c>
      <c r="E187" s="162" t="s">
        <v>1</v>
      </c>
      <c r="F187" s="163" t="s">
        <v>1531</v>
      </c>
      <c r="H187" s="164">
        <v>31.721250000000005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80</v>
      </c>
      <c r="AY187" s="162" t="s">
        <v>219</v>
      </c>
    </row>
    <row r="188" spans="2:65" s="12" customFormat="1" ht="11.25">
      <c r="B188" s="161"/>
      <c r="D188" s="157" t="s">
        <v>303</v>
      </c>
      <c r="E188" s="162" t="s">
        <v>1</v>
      </c>
      <c r="F188" s="163" t="s">
        <v>1532</v>
      </c>
      <c r="H188" s="164">
        <v>-2.6100000000000003</v>
      </c>
      <c r="I188" s="165"/>
      <c r="J188" s="165"/>
      <c r="M188" s="161"/>
      <c r="N188" s="166"/>
      <c r="X188" s="167"/>
      <c r="AT188" s="162" t="s">
        <v>303</v>
      </c>
      <c r="AU188" s="162" t="s">
        <v>93</v>
      </c>
      <c r="AV188" s="12" t="s">
        <v>93</v>
      </c>
      <c r="AW188" s="12" t="s">
        <v>5</v>
      </c>
      <c r="AX188" s="12" t="s">
        <v>80</v>
      </c>
      <c r="AY188" s="162" t="s">
        <v>219</v>
      </c>
    </row>
    <row r="189" spans="2:65" s="13" customFormat="1" ht="11.25">
      <c r="B189" s="171"/>
      <c r="D189" s="157" t="s">
        <v>303</v>
      </c>
      <c r="E189" s="172" t="s">
        <v>1</v>
      </c>
      <c r="F189" s="173" t="s">
        <v>362</v>
      </c>
      <c r="H189" s="174">
        <v>29.111250000000005</v>
      </c>
      <c r="I189" s="175"/>
      <c r="J189" s="175"/>
      <c r="M189" s="171"/>
      <c r="N189" s="176"/>
      <c r="X189" s="177"/>
      <c r="AT189" s="172" t="s">
        <v>303</v>
      </c>
      <c r="AU189" s="172" t="s">
        <v>93</v>
      </c>
      <c r="AV189" s="13" t="s">
        <v>158</v>
      </c>
      <c r="AW189" s="13" t="s">
        <v>4</v>
      </c>
      <c r="AX189" s="13" t="s">
        <v>87</v>
      </c>
      <c r="AY189" s="172" t="s">
        <v>219</v>
      </c>
    </row>
    <row r="190" spans="2:65" s="1" customFormat="1" ht="33" customHeight="1">
      <c r="B190" s="30"/>
      <c r="C190" s="142" t="s">
        <v>298</v>
      </c>
      <c r="D190" s="142" t="s">
        <v>220</v>
      </c>
      <c r="E190" s="143" t="s">
        <v>450</v>
      </c>
      <c r="F190" s="144" t="s">
        <v>451</v>
      </c>
      <c r="G190" s="145" t="s">
        <v>398</v>
      </c>
      <c r="H190" s="146">
        <v>27.388000000000002</v>
      </c>
      <c r="I190" s="147"/>
      <c r="J190" s="147"/>
      <c r="K190" s="148">
        <f>ROUND(P190*H190,2)</f>
        <v>0</v>
      </c>
      <c r="L190" s="149"/>
      <c r="M190" s="30"/>
      <c r="N190" s="150" t="s">
        <v>1</v>
      </c>
      <c r="O190" s="151" t="s">
        <v>43</v>
      </c>
      <c r="P190" s="152">
        <f>I190+J190</f>
        <v>0</v>
      </c>
      <c r="Q190" s="152">
        <f>ROUND(I190*H190,2)</f>
        <v>0</v>
      </c>
      <c r="R190" s="152">
        <f>ROUND(J190*H190,2)</f>
        <v>0</v>
      </c>
      <c r="T190" s="153">
        <f>S190*H190</f>
        <v>0</v>
      </c>
      <c r="U190" s="153">
        <v>0</v>
      </c>
      <c r="V190" s="153">
        <f>U190*H190</f>
        <v>0</v>
      </c>
      <c r="W190" s="153">
        <v>0</v>
      </c>
      <c r="X190" s="154">
        <f>W190*H190</f>
        <v>0</v>
      </c>
      <c r="AR190" s="155" t="s">
        <v>158</v>
      </c>
      <c r="AT190" s="155" t="s">
        <v>220</v>
      </c>
      <c r="AU190" s="155" t="s">
        <v>93</v>
      </c>
      <c r="AY190" s="15" t="s">
        <v>219</v>
      </c>
      <c r="BE190" s="156">
        <f>IF(O190="základní",K190,0)</f>
        <v>0</v>
      </c>
      <c r="BF190" s="156">
        <f>IF(O190="snížená",K190,0)</f>
        <v>0</v>
      </c>
      <c r="BG190" s="156">
        <f>IF(O190="zákl. přenesená",K190,0)</f>
        <v>0</v>
      </c>
      <c r="BH190" s="156">
        <f>IF(O190="sníž. přenesená",K190,0)</f>
        <v>0</v>
      </c>
      <c r="BI190" s="156">
        <f>IF(O190="nulová",K190,0)</f>
        <v>0</v>
      </c>
      <c r="BJ190" s="15" t="s">
        <v>87</v>
      </c>
      <c r="BK190" s="156">
        <f>ROUND(P190*H190,2)</f>
        <v>0</v>
      </c>
      <c r="BL190" s="15" t="s">
        <v>158</v>
      </c>
      <c r="BM190" s="155" t="s">
        <v>1533</v>
      </c>
    </row>
    <row r="191" spans="2:65" s="1" customFormat="1" ht="29.25">
      <c r="B191" s="30"/>
      <c r="D191" s="157" t="s">
        <v>226</v>
      </c>
      <c r="F191" s="158" t="s">
        <v>453</v>
      </c>
      <c r="I191" s="159"/>
      <c r="J191" s="159"/>
      <c r="M191" s="30"/>
      <c r="N191" s="160"/>
      <c r="X191" s="54"/>
      <c r="AT191" s="15" t="s">
        <v>226</v>
      </c>
      <c r="AU191" s="15" t="s">
        <v>93</v>
      </c>
    </row>
    <row r="192" spans="2:65" s="12" customFormat="1" ht="22.5">
      <c r="B192" s="161"/>
      <c r="D192" s="157" t="s">
        <v>303</v>
      </c>
      <c r="E192" s="162" t="s">
        <v>1</v>
      </c>
      <c r="F192" s="163" t="s">
        <v>1534</v>
      </c>
      <c r="H192" s="164">
        <v>29.997750000000003</v>
      </c>
      <c r="I192" s="165"/>
      <c r="J192" s="165"/>
      <c r="M192" s="161"/>
      <c r="N192" s="166"/>
      <c r="X192" s="167"/>
      <c r="AT192" s="162" t="s">
        <v>303</v>
      </c>
      <c r="AU192" s="162" t="s">
        <v>93</v>
      </c>
      <c r="AV192" s="12" t="s">
        <v>93</v>
      </c>
      <c r="AW192" s="12" t="s">
        <v>5</v>
      </c>
      <c r="AX192" s="12" t="s">
        <v>80</v>
      </c>
      <c r="AY192" s="162" t="s">
        <v>219</v>
      </c>
    </row>
    <row r="193" spans="2:65" s="12" customFormat="1" ht="11.25">
      <c r="B193" s="161"/>
      <c r="D193" s="157" t="s">
        <v>303</v>
      </c>
      <c r="E193" s="162" t="s">
        <v>1</v>
      </c>
      <c r="F193" s="163" t="s">
        <v>1532</v>
      </c>
      <c r="H193" s="164">
        <v>-2.6100000000000003</v>
      </c>
      <c r="I193" s="165"/>
      <c r="J193" s="165"/>
      <c r="M193" s="161"/>
      <c r="N193" s="166"/>
      <c r="X193" s="167"/>
      <c r="AT193" s="162" t="s">
        <v>303</v>
      </c>
      <c r="AU193" s="162" t="s">
        <v>93</v>
      </c>
      <c r="AV193" s="12" t="s">
        <v>93</v>
      </c>
      <c r="AW193" s="12" t="s">
        <v>5</v>
      </c>
      <c r="AX193" s="12" t="s">
        <v>80</v>
      </c>
      <c r="AY193" s="162" t="s">
        <v>219</v>
      </c>
    </row>
    <row r="194" spans="2:65" s="13" customFormat="1" ht="11.25">
      <c r="B194" s="171"/>
      <c r="D194" s="157" t="s">
        <v>303</v>
      </c>
      <c r="E194" s="172" t="s">
        <v>1</v>
      </c>
      <c r="F194" s="173" t="s">
        <v>362</v>
      </c>
      <c r="H194" s="174">
        <v>27.387750000000004</v>
      </c>
      <c r="I194" s="175"/>
      <c r="J194" s="175"/>
      <c r="M194" s="171"/>
      <c r="N194" s="176"/>
      <c r="X194" s="177"/>
      <c r="AT194" s="172" t="s">
        <v>303</v>
      </c>
      <c r="AU194" s="172" t="s">
        <v>93</v>
      </c>
      <c r="AV194" s="13" t="s">
        <v>158</v>
      </c>
      <c r="AW194" s="13" t="s">
        <v>4</v>
      </c>
      <c r="AX194" s="13" t="s">
        <v>87</v>
      </c>
      <c r="AY194" s="172" t="s">
        <v>219</v>
      </c>
    </row>
    <row r="195" spans="2:65" s="1" customFormat="1" ht="44.25" customHeight="1">
      <c r="B195" s="30"/>
      <c r="C195" s="142" t="s">
        <v>306</v>
      </c>
      <c r="D195" s="142" t="s">
        <v>220</v>
      </c>
      <c r="E195" s="143" t="s">
        <v>455</v>
      </c>
      <c r="F195" s="144" t="s">
        <v>456</v>
      </c>
      <c r="G195" s="145" t="s">
        <v>370</v>
      </c>
      <c r="H195" s="146">
        <v>5</v>
      </c>
      <c r="I195" s="147"/>
      <c r="J195" s="147"/>
      <c r="K195" s="148">
        <f>ROUND(P195*H195,2)</f>
        <v>0</v>
      </c>
      <c r="L195" s="149"/>
      <c r="M195" s="30"/>
      <c r="N195" s="150" t="s">
        <v>1</v>
      </c>
      <c r="O195" s="151" t="s">
        <v>43</v>
      </c>
      <c r="P195" s="152">
        <f>I195+J195</f>
        <v>0</v>
      </c>
      <c r="Q195" s="152">
        <f>ROUND(I195*H195,2)</f>
        <v>0</v>
      </c>
      <c r="R195" s="152">
        <f>ROUND(J195*H195,2)</f>
        <v>0</v>
      </c>
      <c r="T195" s="153">
        <f>S195*H195</f>
        <v>0</v>
      </c>
      <c r="U195" s="153">
        <v>1.4E-2</v>
      </c>
      <c r="V195" s="153">
        <f>U195*H195</f>
        <v>7.0000000000000007E-2</v>
      </c>
      <c r="W195" s="153">
        <v>0</v>
      </c>
      <c r="X195" s="154">
        <f>W195*H195</f>
        <v>0</v>
      </c>
      <c r="AR195" s="155" t="s">
        <v>158</v>
      </c>
      <c r="AT195" s="155" t="s">
        <v>220</v>
      </c>
      <c r="AU195" s="155" t="s">
        <v>93</v>
      </c>
      <c r="AY195" s="15" t="s">
        <v>219</v>
      </c>
      <c r="BE195" s="156">
        <f>IF(O195="základní",K195,0)</f>
        <v>0</v>
      </c>
      <c r="BF195" s="156">
        <f>IF(O195="snížená",K195,0)</f>
        <v>0</v>
      </c>
      <c r="BG195" s="156">
        <f>IF(O195="zákl. přenesená",K195,0)</f>
        <v>0</v>
      </c>
      <c r="BH195" s="156">
        <f>IF(O195="sníž. přenesená",K195,0)</f>
        <v>0</v>
      </c>
      <c r="BI195" s="156">
        <f>IF(O195="nulová",K195,0)</f>
        <v>0</v>
      </c>
      <c r="BJ195" s="15" t="s">
        <v>87</v>
      </c>
      <c r="BK195" s="156">
        <f>ROUND(P195*H195,2)</f>
        <v>0</v>
      </c>
      <c r="BL195" s="15" t="s">
        <v>158</v>
      </c>
      <c r="BM195" s="155" t="s">
        <v>1535</v>
      </c>
    </row>
    <row r="196" spans="2:65" s="1" customFormat="1" ht="29.25">
      <c r="B196" s="30"/>
      <c r="D196" s="157" t="s">
        <v>226</v>
      </c>
      <c r="F196" s="158" t="s">
        <v>458</v>
      </c>
      <c r="I196" s="159"/>
      <c r="J196" s="159"/>
      <c r="M196" s="30"/>
      <c r="N196" s="160"/>
      <c r="X196" s="54"/>
      <c r="AT196" s="15" t="s">
        <v>226</v>
      </c>
      <c r="AU196" s="15" t="s">
        <v>93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218</v>
      </c>
      <c r="H197" s="164">
        <v>5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87</v>
      </c>
      <c r="AY197" s="162" t="s">
        <v>219</v>
      </c>
    </row>
    <row r="198" spans="2:65" s="1" customFormat="1" ht="16.5" customHeight="1">
      <c r="B198" s="30"/>
      <c r="C198" s="178" t="s">
        <v>313</v>
      </c>
      <c r="D198" s="178" t="s">
        <v>460</v>
      </c>
      <c r="E198" s="179" t="s">
        <v>465</v>
      </c>
      <c r="F198" s="180" t="s">
        <v>466</v>
      </c>
      <c r="G198" s="181" t="s">
        <v>467</v>
      </c>
      <c r="H198" s="182">
        <v>16</v>
      </c>
      <c r="I198" s="183"/>
      <c r="J198" s="184"/>
      <c r="K198" s="185">
        <f>ROUND(P198*H198,2)</f>
        <v>0</v>
      </c>
      <c r="L198" s="184"/>
      <c r="M198" s="186"/>
      <c r="N198" s="187" t="s">
        <v>1</v>
      </c>
      <c r="O198" s="151" t="s">
        <v>43</v>
      </c>
      <c r="P198" s="152">
        <f>I198+J198</f>
        <v>0</v>
      </c>
      <c r="Q198" s="152">
        <f>ROUND(I198*H198,2)</f>
        <v>0</v>
      </c>
      <c r="R198" s="152">
        <f>ROUND(J198*H198,2)</f>
        <v>0</v>
      </c>
      <c r="T198" s="153">
        <f>S198*H198</f>
        <v>0</v>
      </c>
      <c r="U198" s="153">
        <v>2.9999999999999997E-4</v>
      </c>
      <c r="V198" s="153">
        <f>U198*H198</f>
        <v>4.7999999999999996E-3</v>
      </c>
      <c r="W198" s="153">
        <v>0</v>
      </c>
      <c r="X198" s="154">
        <f>W198*H198</f>
        <v>0</v>
      </c>
      <c r="AR198" s="155" t="s">
        <v>254</v>
      </c>
      <c r="AT198" s="155" t="s">
        <v>460</v>
      </c>
      <c r="AU198" s="155" t="s">
        <v>93</v>
      </c>
      <c r="AY198" s="15" t="s">
        <v>219</v>
      </c>
      <c r="BE198" s="156">
        <f>IF(O198="základní",K198,0)</f>
        <v>0</v>
      </c>
      <c r="BF198" s="156">
        <f>IF(O198="snížená",K198,0)</f>
        <v>0</v>
      </c>
      <c r="BG198" s="156">
        <f>IF(O198="zákl. přenesená",K198,0)</f>
        <v>0</v>
      </c>
      <c r="BH198" s="156">
        <f>IF(O198="sníž. přenesená",K198,0)</f>
        <v>0</v>
      </c>
      <c r="BI198" s="156">
        <f>IF(O198="nulová",K198,0)</f>
        <v>0</v>
      </c>
      <c r="BJ198" s="15" t="s">
        <v>87</v>
      </c>
      <c r="BK198" s="156">
        <f>ROUND(P198*H198,2)</f>
        <v>0</v>
      </c>
      <c r="BL198" s="15" t="s">
        <v>158</v>
      </c>
      <c r="BM198" s="155" t="s">
        <v>1536</v>
      </c>
    </row>
    <row r="199" spans="2:65" s="1" customFormat="1" ht="11.25">
      <c r="B199" s="30"/>
      <c r="D199" s="157" t="s">
        <v>226</v>
      </c>
      <c r="F199" s="158" t="s">
        <v>466</v>
      </c>
      <c r="I199" s="159"/>
      <c r="J199" s="159"/>
      <c r="M199" s="30"/>
      <c r="N199" s="160"/>
      <c r="X199" s="54"/>
      <c r="AT199" s="15" t="s">
        <v>226</v>
      </c>
      <c r="AU199" s="15" t="s">
        <v>93</v>
      </c>
    </row>
    <row r="200" spans="2:65" s="12" customFormat="1" ht="11.25">
      <c r="B200" s="161"/>
      <c r="D200" s="157" t="s">
        <v>303</v>
      </c>
      <c r="E200" s="162" t="s">
        <v>1</v>
      </c>
      <c r="F200" s="163" t="s">
        <v>986</v>
      </c>
      <c r="H200" s="164">
        <v>16</v>
      </c>
      <c r="I200" s="165"/>
      <c r="J200" s="165"/>
      <c r="M200" s="161"/>
      <c r="N200" s="166"/>
      <c r="X200" s="167"/>
      <c r="AT200" s="162" t="s">
        <v>303</v>
      </c>
      <c r="AU200" s="162" t="s">
        <v>93</v>
      </c>
      <c r="AV200" s="12" t="s">
        <v>93</v>
      </c>
      <c r="AW200" s="12" t="s">
        <v>5</v>
      </c>
      <c r="AX200" s="12" t="s">
        <v>87</v>
      </c>
      <c r="AY200" s="162" t="s">
        <v>219</v>
      </c>
    </row>
    <row r="201" spans="2:65" s="1" customFormat="1" ht="21.75" customHeight="1">
      <c r="B201" s="30"/>
      <c r="C201" s="142" t="s">
        <v>318</v>
      </c>
      <c r="D201" s="142" t="s">
        <v>220</v>
      </c>
      <c r="E201" s="143" t="s">
        <v>503</v>
      </c>
      <c r="F201" s="144" t="s">
        <v>504</v>
      </c>
      <c r="G201" s="145" t="s">
        <v>353</v>
      </c>
      <c r="H201" s="146">
        <v>1058.8499999999999</v>
      </c>
      <c r="I201" s="147"/>
      <c r="J201" s="147"/>
      <c r="K201" s="148">
        <f>ROUND(P201*H201,2)</f>
        <v>0</v>
      </c>
      <c r="L201" s="149"/>
      <c r="M201" s="30"/>
      <c r="N201" s="150" t="s">
        <v>1</v>
      </c>
      <c r="O201" s="151" t="s">
        <v>43</v>
      </c>
      <c r="P201" s="152">
        <f>I201+J201</f>
        <v>0</v>
      </c>
      <c r="Q201" s="152">
        <f>ROUND(I201*H201,2)</f>
        <v>0</v>
      </c>
      <c r="R201" s="152">
        <f>ROUND(J201*H201,2)</f>
        <v>0</v>
      </c>
      <c r="T201" s="153">
        <f>S201*H201</f>
        <v>0</v>
      </c>
      <c r="U201" s="153">
        <v>5.8E-4</v>
      </c>
      <c r="V201" s="153">
        <f>U201*H201</f>
        <v>0.61413299999999993</v>
      </c>
      <c r="W201" s="153">
        <v>0</v>
      </c>
      <c r="X201" s="154">
        <f>W201*H201</f>
        <v>0</v>
      </c>
      <c r="AR201" s="155" t="s">
        <v>158</v>
      </c>
      <c r="AT201" s="155" t="s">
        <v>220</v>
      </c>
      <c r="AU201" s="155" t="s">
        <v>93</v>
      </c>
      <c r="AY201" s="15" t="s">
        <v>219</v>
      </c>
      <c r="BE201" s="156">
        <f>IF(O201="základní",K201,0)</f>
        <v>0</v>
      </c>
      <c r="BF201" s="156">
        <f>IF(O201="snížená",K201,0)</f>
        <v>0</v>
      </c>
      <c r="BG201" s="156">
        <f>IF(O201="zákl. přenesená",K201,0)</f>
        <v>0</v>
      </c>
      <c r="BH201" s="156">
        <f>IF(O201="sníž. přenesená",K201,0)</f>
        <v>0</v>
      </c>
      <c r="BI201" s="156">
        <f>IF(O201="nulová",K201,0)</f>
        <v>0</v>
      </c>
      <c r="BJ201" s="15" t="s">
        <v>87</v>
      </c>
      <c r="BK201" s="156">
        <f>ROUND(P201*H201,2)</f>
        <v>0</v>
      </c>
      <c r="BL201" s="15" t="s">
        <v>158</v>
      </c>
      <c r="BM201" s="155" t="s">
        <v>1537</v>
      </c>
    </row>
    <row r="202" spans="2:65" s="1" customFormat="1" ht="19.5">
      <c r="B202" s="30"/>
      <c r="D202" s="157" t="s">
        <v>226</v>
      </c>
      <c r="F202" s="158" t="s">
        <v>506</v>
      </c>
      <c r="I202" s="159"/>
      <c r="J202" s="159"/>
      <c r="M202" s="30"/>
      <c r="N202" s="160"/>
      <c r="X202" s="54"/>
      <c r="AT202" s="15" t="s">
        <v>226</v>
      </c>
      <c r="AU202" s="15" t="s">
        <v>93</v>
      </c>
    </row>
    <row r="203" spans="2:65" s="12" customFormat="1" ht="11.25">
      <c r="B203" s="161"/>
      <c r="D203" s="157" t="s">
        <v>303</v>
      </c>
      <c r="E203" s="162" t="s">
        <v>1</v>
      </c>
      <c r="F203" s="163" t="s">
        <v>1538</v>
      </c>
      <c r="H203" s="164">
        <v>1058.8500000000001</v>
      </c>
      <c r="I203" s="165"/>
      <c r="J203" s="165"/>
      <c r="M203" s="161"/>
      <c r="N203" s="166"/>
      <c r="X203" s="167"/>
      <c r="AT203" s="162" t="s">
        <v>303</v>
      </c>
      <c r="AU203" s="162" t="s">
        <v>93</v>
      </c>
      <c r="AV203" s="12" t="s">
        <v>93</v>
      </c>
      <c r="AW203" s="12" t="s">
        <v>5</v>
      </c>
      <c r="AX203" s="12" t="s">
        <v>87</v>
      </c>
      <c r="AY203" s="162" t="s">
        <v>219</v>
      </c>
    </row>
    <row r="204" spans="2:65" s="1" customFormat="1" ht="21.75" customHeight="1">
      <c r="B204" s="30"/>
      <c r="C204" s="142" t="s">
        <v>323</v>
      </c>
      <c r="D204" s="142" t="s">
        <v>220</v>
      </c>
      <c r="E204" s="143" t="s">
        <v>508</v>
      </c>
      <c r="F204" s="144" t="s">
        <v>509</v>
      </c>
      <c r="G204" s="145" t="s">
        <v>353</v>
      </c>
      <c r="H204" s="146">
        <v>1058.8499999999999</v>
      </c>
      <c r="I204" s="147"/>
      <c r="J204" s="147"/>
      <c r="K204" s="148">
        <f>ROUND(P204*H204,2)</f>
        <v>0</v>
      </c>
      <c r="L204" s="149"/>
      <c r="M204" s="30"/>
      <c r="N204" s="150" t="s">
        <v>1</v>
      </c>
      <c r="O204" s="151" t="s">
        <v>43</v>
      </c>
      <c r="P204" s="152">
        <f>I204+J204</f>
        <v>0</v>
      </c>
      <c r="Q204" s="152">
        <f>ROUND(I204*H204,2)</f>
        <v>0</v>
      </c>
      <c r="R204" s="152">
        <f>ROUND(J204*H204,2)</f>
        <v>0</v>
      </c>
      <c r="T204" s="153">
        <f>S204*H204</f>
        <v>0</v>
      </c>
      <c r="U204" s="153">
        <v>0</v>
      </c>
      <c r="V204" s="153">
        <f>U204*H204</f>
        <v>0</v>
      </c>
      <c r="W204" s="153">
        <v>0</v>
      </c>
      <c r="X204" s="154">
        <f>W204*H204</f>
        <v>0</v>
      </c>
      <c r="AR204" s="155" t="s">
        <v>158</v>
      </c>
      <c r="AT204" s="155" t="s">
        <v>220</v>
      </c>
      <c r="AU204" s="155" t="s">
        <v>93</v>
      </c>
      <c r="AY204" s="15" t="s">
        <v>219</v>
      </c>
      <c r="BE204" s="156">
        <f>IF(O204="základní",K204,0)</f>
        <v>0</v>
      </c>
      <c r="BF204" s="156">
        <f>IF(O204="snížená",K204,0)</f>
        <v>0</v>
      </c>
      <c r="BG204" s="156">
        <f>IF(O204="zákl. přenesená",K204,0)</f>
        <v>0</v>
      </c>
      <c r="BH204" s="156">
        <f>IF(O204="sníž. přenesená",K204,0)</f>
        <v>0</v>
      </c>
      <c r="BI204" s="156">
        <f>IF(O204="nulová",K204,0)</f>
        <v>0</v>
      </c>
      <c r="BJ204" s="15" t="s">
        <v>87</v>
      </c>
      <c r="BK204" s="156">
        <f>ROUND(P204*H204,2)</f>
        <v>0</v>
      </c>
      <c r="BL204" s="15" t="s">
        <v>158</v>
      </c>
      <c r="BM204" s="155" t="s">
        <v>1539</v>
      </c>
    </row>
    <row r="205" spans="2:65" s="1" customFormat="1" ht="19.5">
      <c r="B205" s="30"/>
      <c r="D205" s="157" t="s">
        <v>226</v>
      </c>
      <c r="F205" s="158" t="s">
        <v>511</v>
      </c>
      <c r="I205" s="159"/>
      <c r="J205" s="159"/>
      <c r="M205" s="30"/>
      <c r="N205" s="160"/>
      <c r="X205" s="54"/>
      <c r="AT205" s="15" t="s">
        <v>226</v>
      </c>
      <c r="AU205" s="15" t="s">
        <v>93</v>
      </c>
    </row>
    <row r="206" spans="2:65" s="12" customFormat="1" ht="11.25">
      <c r="B206" s="161"/>
      <c r="D206" s="157" t="s">
        <v>303</v>
      </c>
      <c r="E206" s="162" t="s">
        <v>1</v>
      </c>
      <c r="F206" s="163" t="s">
        <v>1538</v>
      </c>
      <c r="H206" s="164">
        <v>1058.8500000000001</v>
      </c>
      <c r="I206" s="165"/>
      <c r="J206" s="165"/>
      <c r="M206" s="161"/>
      <c r="N206" s="166"/>
      <c r="X206" s="167"/>
      <c r="AT206" s="162" t="s">
        <v>303</v>
      </c>
      <c r="AU206" s="162" t="s">
        <v>93</v>
      </c>
      <c r="AV206" s="12" t="s">
        <v>93</v>
      </c>
      <c r="AW206" s="12" t="s">
        <v>5</v>
      </c>
      <c r="AX206" s="12" t="s">
        <v>87</v>
      </c>
      <c r="AY206" s="162" t="s">
        <v>219</v>
      </c>
    </row>
    <row r="207" spans="2:65" s="1" customFormat="1" ht="24.2" customHeight="1">
      <c r="B207" s="30"/>
      <c r="C207" s="142" t="s">
        <v>8</v>
      </c>
      <c r="D207" s="142" t="s">
        <v>220</v>
      </c>
      <c r="E207" s="143" t="s">
        <v>513</v>
      </c>
      <c r="F207" s="144" t="s">
        <v>514</v>
      </c>
      <c r="G207" s="145" t="s">
        <v>398</v>
      </c>
      <c r="H207" s="146">
        <v>940.005</v>
      </c>
      <c r="I207" s="147"/>
      <c r="J207" s="147"/>
      <c r="K207" s="148">
        <f>ROUND(P207*H207,2)</f>
        <v>0</v>
      </c>
      <c r="L207" s="149"/>
      <c r="M207" s="30"/>
      <c r="N207" s="150" t="s">
        <v>1</v>
      </c>
      <c r="O207" s="151" t="s">
        <v>43</v>
      </c>
      <c r="P207" s="152">
        <f>I207+J207</f>
        <v>0</v>
      </c>
      <c r="Q207" s="152">
        <f>ROUND(I207*H207,2)</f>
        <v>0</v>
      </c>
      <c r="R207" s="152">
        <f>ROUND(J207*H207,2)</f>
        <v>0</v>
      </c>
      <c r="T207" s="153">
        <f>S207*H207</f>
        <v>0</v>
      </c>
      <c r="U207" s="153">
        <v>0</v>
      </c>
      <c r="V207" s="153">
        <f>U207*H207</f>
        <v>0</v>
      </c>
      <c r="W207" s="153">
        <v>0</v>
      </c>
      <c r="X207" s="154">
        <f>W207*H207</f>
        <v>0</v>
      </c>
      <c r="AR207" s="155" t="s">
        <v>158</v>
      </c>
      <c r="AT207" s="155" t="s">
        <v>220</v>
      </c>
      <c r="AU207" s="155" t="s">
        <v>93</v>
      </c>
      <c r="AY207" s="15" t="s">
        <v>219</v>
      </c>
      <c r="BE207" s="156">
        <f>IF(O207="základní",K207,0)</f>
        <v>0</v>
      </c>
      <c r="BF207" s="156">
        <f>IF(O207="snížená",K207,0)</f>
        <v>0</v>
      </c>
      <c r="BG207" s="156">
        <f>IF(O207="zákl. přenesená",K207,0)</f>
        <v>0</v>
      </c>
      <c r="BH207" s="156">
        <f>IF(O207="sníž. přenesená",K207,0)</f>
        <v>0</v>
      </c>
      <c r="BI207" s="156">
        <f>IF(O207="nulová",K207,0)</f>
        <v>0</v>
      </c>
      <c r="BJ207" s="15" t="s">
        <v>87</v>
      </c>
      <c r="BK207" s="156">
        <f>ROUND(P207*H207,2)</f>
        <v>0</v>
      </c>
      <c r="BL207" s="15" t="s">
        <v>158</v>
      </c>
      <c r="BM207" s="155" t="s">
        <v>1540</v>
      </c>
    </row>
    <row r="208" spans="2:65" s="1" customFormat="1" ht="39">
      <c r="B208" s="30"/>
      <c r="D208" s="157" t="s">
        <v>226</v>
      </c>
      <c r="F208" s="158" t="s">
        <v>516</v>
      </c>
      <c r="I208" s="159"/>
      <c r="J208" s="159"/>
      <c r="M208" s="30"/>
      <c r="N208" s="160"/>
      <c r="X208" s="54"/>
      <c r="AT208" s="15" t="s">
        <v>226</v>
      </c>
      <c r="AU208" s="15" t="s">
        <v>93</v>
      </c>
    </row>
    <row r="209" spans="2:65" s="12" customFormat="1" ht="22.5">
      <c r="B209" s="161"/>
      <c r="D209" s="157" t="s">
        <v>303</v>
      </c>
      <c r="E209" s="162" t="s">
        <v>1</v>
      </c>
      <c r="F209" s="163" t="s">
        <v>1541</v>
      </c>
      <c r="H209" s="164">
        <v>1033.9650000000001</v>
      </c>
      <c r="I209" s="165"/>
      <c r="J209" s="165"/>
      <c r="M209" s="161"/>
      <c r="N209" s="166"/>
      <c r="X209" s="167"/>
      <c r="AT209" s="162" t="s">
        <v>303</v>
      </c>
      <c r="AU209" s="162" t="s">
        <v>93</v>
      </c>
      <c r="AV209" s="12" t="s">
        <v>93</v>
      </c>
      <c r="AW209" s="12" t="s">
        <v>5</v>
      </c>
      <c r="AX209" s="12" t="s">
        <v>80</v>
      </c>
      <c r="AY209" s="162" t="s">
        <v>219</v>
      </c>
    </row>
    <row r="210" spans="2:65" s="12" customFormat="1" ht="11.25">
      <c r="B210" s="161"/>
      <c r="D210" s="157" t="s">
        <v>303</v>
      </c>
      <c r="E210" s="162" t="s">
        <v>1</v>
      </c>
      <c r="F210" s="163" t="s">
        <v>1542</v>
      </c>
      <c r="H210" s="164">
        <v>-93.960000000000008</v>
      </c>
      <c r="I210" s="165"/>
      <c r="J210" s="165"/>
      <c r="M210" s="161"/>
      <c r="N210" s="166"/>
      <c r="X210" s="167"/>
      <c r="AT210" s="162" t="s">
        <v>303</v>
      </c>
      <c r="AU210" s="162" t="s">
        <v>93</v>
      </c>
      <c r="AV210" s="12" t="s">
        <v>93</v>
      </c>
      <c r="AW210" s="12" t="s">
        <v>5</v>
      </c>
      <c r="AX210" s="12" t="s">
        <v>80</v>
      </c>
      <c r="AY210" s="162" t="s">
        <v>219</v>
      </c>
    </row>
    <row r="211" spans="2:65" s="13" customFormat="1" ht="11.25">
      <c r="B211" s="171"/>
      <c r="D211" s="157" t="s">
        <v>303</v>
      </c>
      <c r="E211" s="172" t="s">
        <v>1</v>
      </c>
      <c r="F211" s="173" t="s">
        <v>362</v>
      </c>
      <c r="H211" s="174">
        <v>940.00500000000011</v>
      </c>
      <c r="I211" s="175"/>
      <c r="J211" s="175"/>
      <c r="M211" s="171"/>
      <c r="N211" s="176"/>
      <c r="X211" s="177"/>
      <c r="AT211" s="172" t="s">
        <v>303</v>
      </c>
      <c r="AU211" s="172" t="s">
        <v>93</v>
      </c>
      <c r="AV211" s="13" t="s">
        <v>158</v>
      </c>
      <c r="AW211" s="13" t="s">
        <v>4</v>
      </c>
      <c r="AX211" s="13" t="s">
        <v>87</v>
      </c>
      <c r="AY211" s="172" t="s">
        <v>219</v>
      </c>
    </row>
    <row r="212" spans="2:65" s="1" customFormat="1" ht="24.2" customHeight="1">
      <c r="B212" s="30"/>
      <c r="C212" s="142" t="s">
        <v>464</v>
      </c>
      <c r="D212" s="142" t="s">
        <v>220</v>
      </c>
      <c r="E212" s="143" t="s">
        <v>521</v>
      </c>
      <c r="F212" s="144" t="s">
        <v>522</v>
      </c>
      <c r="G212" s="145" t="s">
        <v>398</v>
      </c>
      <c r="H212" s="146">
        <v>110.44499999999999</v>
      </c>
      <c r="I212" s="147"/>
      <c r="J212" s="147"/>
      <c r="K212" s="148">
        <f>ROUND(P212*H212,2)</f>
        <v>0</v>
      </c>
      <c r="L212" s="149"/>
      <c r="M212" s="30"/>
      <c r="N212" s="150" t="s">
        <v>1</v>
      </c>
      <c r="O212" s="151" t="s">
        <v>43</v>
      </c>
      <c r="P212" s="152">
        <f>I212+J212</f>
        <v>0</v>
      </c>
      <c r="Q212" s="152">
        <f>ROUND(I212*H212,2)</f>
        <v>0</v>
      </c>
      <c r="R212" s="152">
        <f>ROUND(J212*H212,2)</f>
        <v>0</v>
      </c>
      <c r="T212" s="153">
        <f>S212*H212</f>
        <v>0</v>
      </c>
      <c r="U212" s="153">
        <v>0</v>
      </c>
      <c r="V212" s="153">
        <f>U212*H212</f>
        <v>0</v>
      </c>
      <c r="W212" s="153">
        <v>0</v>
      </c>
      <c r="X212" s="154">
        <f>W212*H212</f>
        <v>0</v>
      </c>
      <c r="AR212" s="155" t="s">
        <v>158</v>
      </c>
      <c r="AT212" s="155" t="s">
        <v>220</v>
      </c>
      <c r="AU212" s="155" t="s">
        <v>93</v>
      </c>
      <c r="AY212" s="15" t="s">
        <v>219</v>
      </c>
      <c r="BE212" s="156">
        <f>IF(O212="základní",K212,0)</f>
        <v>0</v>
      </c>
      <c r="BF212" s="156">
        <f>IF(O212="snížená",K212,0)</f>
        <v>0</v>
      </c>
      <c r="BG212" s="156">
        <f>IF(O212="zákl. přenesená",K212,0)</f>
        <v>0</v>
      </c>
      <c r="BH212" s="156">
        <f>IF(O212="sníž. přenesená",K212,0)</f>
        <v>0</v>
      </c>
      <c r="BI212" s="156">
        <f>IF(O212="nulová",K212,0)</f>
        <v>0</v>
      </c>
      <c r="BJ212" s="15" t="s">
        <v>87</v>
      </c>
      <c r="BK212" s="156">
        <f>ROUND(P212*H212,2)</f>
        <v>0</v>
      </c>
      <c r="BL212" s="15" t="s">
        <v>158</v>
      </c>
      <c r="BM212" s="155" t="s">
        <v>1543</v>
      </c>
    </row>
    <row r="213" spans="2:65" s="1" customFormat="1" ht="39">
      <c r="B213" s="30"/>
      <c r="D213" s="157" t="s">
        <v>226</v>
      </c>
      <c r="F213" s="158" t="s">
        <v>524</v>
      </c>
      <c r="I213" s="159"/>
      <c r="J213" s="159"/>
      <c r="M213" s="30"/>
      <c r="N213" s="160"/>
      <c r="X213" s="54"/>
      <c r="AT213" s="15" t="s">
        <v>226</v>
      </c>
      <c r="AU213" s="15" t="s">
        <v>93</v>
      </c>
    </row>
    <row r="214" spans="2:65" s="12" customFormat="1" ht="22.5">
      <c r="B214" s="161"/>
      <c r="D214" s="157" t="s">
        <v>303</v>
      </c>
      <c r="E214" s="162" t="s">
        <v>1</v>
      </c>
      <c r="F214" s="163" t="s">
        <v>1544</v>
      </c>
      <c r="H214" s="164">
        <v>120.88500000000002</v>
      </c>
      <c r="I214" s="165"/>
      <c r="J214" s="165"/>
      <c r="M214" s="161"/>
      <c r="N214" s="166"/>
      <c r="X214" s="167"/>
      <c r="AT214" s="162" t="s">
        <v>303</v>
      </c>
      <c r="AU214" s="162" t="s">
        <v>93</v>
      </c>
      <c r="AV214" s="12" t="s">
        <v>93</v>
      </c>
      <c r="AW214" s="12" t="s">
        <v>5</v>
      </c>
      <c r="AX214" s="12" t="s">
        <v>80</v>
      </c>
      <c r="AY214" s="162" t="s">
        <v>219</v>
      </c>
    </row>
    <row r="215" spans="2:65" s="12" customFormat="1" ht="11.25">
      <c r="B215" s="161"/>
      <c r="D215" s="157" t="s">
        <v>303</v>
      </c>
      <c r="E215" s="162" t="s">
        <v>1</v>
      </c>
      <c r="F215" s="163" t="s">
        <v>1545</v>
      </c>
      <c r="H215" s="164">
        <v>-10.440000000000001</v>
      </c>
      <c r="I215" s="165"/>
      <c r="J215" s="165"/>
      <c r="M215" s="161"/>
      <c r="N215" s="166"/>
      <c r="X215" s="167"/>
      <c r="AT215" s="162" t="s">
        <v>303</v>
      </c>
      <c r="AU215" s="162" t="s">
        <v>93</v>
      </c>
      <c r="AV215" s="12" t="s">
        <v>93</v>
      </c>
      <c r="AW215" s="12" t="s">
        <v>5</v>
      </c>
      <c r="AX215" s="12" t="s">
        <v>80</v>
      </c>
      <c r="AY215" s="162" t="s">
        <v>219</v>
      </c>
    </row>
    <row r="216" spans="2:65" s="13" customFormat="1" ht="11.25">
      <c r="B216" s="171"/>
      <c r="D216" s="157" t="s">
        <v>303</v>
      </c>
      <c r="E216" s="172" t="s">
        <v>1</v>
      </c>
      <c r="F216" s="173" t="s">
        <v>362</v>
      </c>
      <c r="H216" s="174">
        <v>110.44500000000002</v>
      </c>
      <c r="I216" s="175"/>
      <c r="J216" s="175"/>
      <c r="M216" s="171"/>
      <c r="N216" s="176"/>
      <c r="X216" s="177"/>
      <c r="AT216" s="172" t="s">
        <v>303</v>
      </c>
      <c r="AU216" s="172" t="s">
        <v>93</v>
      </c>
      <c r="AV216" s="13" t="s">
        <v>158</v>
      </c>
      <c r="AW216" s="13" t="s">
        <v>4</v>
      </c>
      <c r="AX216" s="13" t="s">
        <v>87</v>
      </c>
      <c r="AY216" s="172" t="s">
        <v>219</v>
      </c>
    </row>
    <row r="217" spans="2:65" s="1" customFormat="1" ht="33" customHeight="1">
      <c r="B217" s="30"/>
      <c r="C217" s="142" t="s">
        <v>470</v>
      </c>
      <c r="D217" s="142" t="s">
        <v>220</v>
      </c>
      <c r="E217" s="143" t="s">
        <v>529</v>
      </c>
      <c r="F217" s="144" t="s">
        <v>530</v>
      </c>
      <c r="G217" s="145" t="s">
        <v>398</v>
      </c>
      <c r="H217" s="146">
        <v>940.005</v>
      </c>
      <c r="I217" s="147"/>
      <c r="J217" s="147"/>
      <c r="K217" s="148">
        <f>ROUND(P217*H217,2)</f>
        <v>0</v>
      </c>
      <c r="L217" s="149"/>
      <c r="M217" s="30"/>
      <c r="N217" s="150" t="s">
        <v>1</v>
      </c>
      <c r="O217" s="151" t="s">
        <v>43</v>
      </c>
      <c r="P217" s="152">
        <f>I217+J217</f>
        <v>0</v>
      </c>
      <c r="Q217" s="152">
        <f>ROUND(I217*H217,2)</f>
        <v>0</v>
      </c>
      <c r="R217" s="152">
        <f>ROUND(J217*H217,2)</f>
        <v>0</v>
      </c>
      <c r="T217" s="153">
        <f>S217*H217</f>
        <v>0</v>
      </c>
      <c r="U217" s="153">
        <v>0</v>
      </c>
      <c r="V217" s="153">
        <f>U217*H217</f>
        <v>0</v>
      </c>
      <c r="W217" s="153">
        <v>0</v>
      </c>
      <c r="X217" s="154">
        <f>W217*H217</f>
        <v>0</v>
      </c>
      <c r="AR217" s="155" t="s">
        <v>158</v>
      </c>
      <c r="AT217" s="155" t="s">
        <v>220</v>
      </c>
      <c r="AU217" s="155" t="s">
        <v>93</v>
      </c>
      <c r="AY217" s="15" t="s">
        <v>219</v>
      </c>
      <c r="BE217" s="156">
        <f>IF(O217="základní",K217,0)</f>
        <v>0</v>
      </c>
      <c r="BF217" s="156">
        <f>IF(O217="snížená",K217,0)</f>
        <v>0</v>
      </c>
      <c r="BG217" s="156">
        <f>IF(O217="zákl. přenesená",K217,0)</f>
        <v>0</v>
      </c>
      <c r="BH217" s="156">
        <f>IF(O217="sníž. přenesená",K217,0)</f>
        <v>0</v>
      </c>
      <c r="BI217" s="156">
        <f>IF(O217="nulová",K217,0)</f>
        <v>0</v>
      </c>
      <c r="BJ217" s="15" t="s">
        <v>87</v>
      </c>
      <c r="BK217" s="156">
        <f>ROUND(P217*H217,2)</f>
        <v>0</v>
      </c>
      <c r="BL217" s="15" t="s">
        <v>158</v>
      </c>
      <c r="BM217" s="155" t="s">
        <v>1546</v>
      </c>
    </row>
    <row r="218" spans="2:65" s="1" customFormat="1" ht="39">
      <c r="B218" s="30"/>
      <c r="D218" s="157" t="s">
        <v>226</v>
      </c>
      <c r="F218" s="158" t="s">
        <v>532</v>
      </c>
      <c r="I218" s="159"/>
      <c r="J218" s="159"/>
      <c r="M218" s="30"/>
      <c r="N218" s="160"/>
      <c r="X218" s="54"/>
      <c r="AT218" s="15" t="s">
        <v>226</v>
      </c>
      <c r="AU218" s="15" t="s">
        <v>93</v>
      </c>
    </row>
    <row r="219" spans="2:65" s="12" customFormat="1" ht="22.5">
      <c r="B219" s="161"/>
      <c r="D219" s="157" t="s">
        <v>303</v>
      </c>
      <c r="E219" s="162" t="s">
        <v>1</v>
      </c>
      <c r="F219" s="163" t="s">
        <v>1541</v>
      </c>
      <c r="H219" s="164">
        <v>1033.9650000000001</v>
      </c>
      <c r="I219" s="165"/>
      <c r="J219" s="165"/>
      <c r="M219" s="161"/>
      <c r="N219" s="166"/>
      <c r="X219" s="167"/>
      <c r="AT219" s="162" t="s">
        <v>303</v>
      </c>
      <c r="AU219" s="162" t="s">
        <v>93</v>
      </c>
      <c r="AV219" s="12" t="s">
        <v>93</v>
      </c>
      <c r="AW219" s="12" t="s">
        <v>5</v>
      </c>
      <c r="AX219" s="12" t="s">
        <v>80</v>
      </c>
      <c r="AY219" s="162" t="s">
        <v>219</v>
      </c>
    </row>
    <row r="220" spans="2:65" s="12" customFormat="1" ht="11.25">
      <c r="B220" s="161"/>
      <c r="D220" s="157" t="s">
        <v>303</v>
      </c>
      <c r="E220" s="162" t="s">
        <v>1</v>
      </c>
      <c r="F220" s="163" t="s">
        <v>1542</v>
      </c>
      <c r="H220" s="164">
        <v>-93.960000000000008</v>
      </c>
      <c r="I220" s="165"/>
      <c r="J220" s="165"/>
      <c r="M220" s="161"/>
      <c r="N220" s="166"/>
      <c r="X220" s="167"/>
      <c r="AT220" s="162" t="s">
        <v>303</v>
      </c>
      <c r="AU220" s="162" t="s">
        <v>93</v>
      </c>
      <c r="AV220" s="12" t="s">
        <v>93</v>
      </c>
      <c r="AW220" s="12" t="s">
        <v>5</v>
      </c>
      <c r="AX220" s="12" t="s">
        <v>80</v>
      </c>
      <c r="AY220" s="162" t="s">
        <v>219</v>
      </c>
    </row>
    <row r="221" spans="2:65" s="13" customFormat="1" ht="11.25">
      <c r="B221" s="171"/>
      <c r="D221" s="157" t="s">
        <v>303</v>
      </c>
      <c r="E221" s="172" t="s">
        <v>1</v>
      </c>
      <c r="F221" s="173" t="s">
        <v>362</v>
      </c>
      <c r="H221" s="174">
        <v>940.00500000000011</v>
      </c>
      <c r="I221" s="175"/>
      <c r="J221" s="175"/>
      <c r="M221" s="171"/>
      <c r="N221" s="176"/>
      <c r="X221" s="177"/>
      <c r="AT221" s="172" t="s">
        <v>303</v>
      </c>
      <c r="AU221" s="172" t="s">
        <v>93</v>
      </c>
      <c r="AV221" s="13" t="s">
        <v>158</v>
      </c>
      <c r="AW221" s="13" t="s">
        <v>4</v>
      </c>
      <c r="AX221" s="13" t="s">
        <v>87</v>
      </c>
      <c r="AY221" s="172" t="s">
        <v>219</v>
      </c>
    </row>
    <row r="222" spans="2:65" s="1" customFormat="1" ht="33" customHeight="1">
      <c r="B222" s="30"/>
      <c r="C222" s="142" t="s">
        <v>474</v>
      </c>
      <c r="D222" s="142" t="s">
        <v>220</v>
      </c>
      <c r="E222" s="143" t="s">
        <v>534</v>
      </c>
      <c r="F222" s="144" t="s">
        <v>535</v>
      </c>
      <c r="G222" s="145" t="s">
        <v>398</v>
      </c>
      <c r="H222" s="146">
        <v>110.44499999999999</v>
      </c>
      <c r="I222" s="147"/>
      <c r="J222" s="147"/>
      <c r="K222" s="148">
        <f>ROUND(P222*H222,2)</f>
        <v>0</v>
      </c>
      <c r="L222" s="149"/>
      <c r="M222" s="30"/>
      <c r="N222" s="150" t="s">
        <v>1</v>
      </c>
      <c r="O222" s="151" t="s">
        <v>43</v>
      </c>
      <c r="P222" s="152">
        <f>I222+J222</f>
        <v>0</v>
      </c>
      <c r="Q222" s="152">
        <f>ROUND(I222*H222,2)</f>
        <v>0</v>
      </c>
      <c r="R222" s="152">
        <f>ROUND(J222*H222,2)</f>
        <v>0</v>
      </c>
      <c r="T222" s="153">
        <f>S222*H222</f>
        <v>0</v>
      </c>
      <c r="U222" s="153">
        <v>0</v>
      </c>
      <c r="V222" s="153">
        <f>U222*H222</f>
        <v>0</v>
      </c>
      <c r="W222" s="153">
        <v>0</v>
      </c>
      <c r="X222" s="154">
        <f>W222*H222</f>
        <v>0</v>
      </c>
      <c r="AR222" s="155" t="s">
        <v>158</v>
      </c>
      <c r="AT222" s="155" t="s">
        <v>220</v>
      </c>
      <c r="AU222" s="155" t="s">
        <v>93</v>
      </c>
      <c r="AY222" s="15" t="s">
        <v>219</v>
      </c>
      <c r="BE222" s="156">
        <f>IF(O222="základní",K222,0)</f>
        <v>0</v>
      </c>
      <c r="BF222" s="156">
        <f>IF(O222="snížená",K222,0)</f>
        <v>0</v>
      </c>
      <c r="BG222" s="156">
        <f>IF(O222="zákl. přenesená",K222,0)</f>
        <v>0</v>
      </c>
      <c r="BH222" s="156">
        <f>IF(O222="sníž. přenesená",K222,0)</f>
        <v>0</v>
      </c>
      <c r="BI222" s="156">
        <f>IF(O222="nulová",K222,0)</f>
        <v>0</v>
      </c>
      <c r="BJ222" s="15" t="s">
        <v>87</v>
      </c>
      <c r="BK222" s="156">
        <f>ROUND(P222*H222,2)</f>
        <v>0</v>
      </c>
      <c r="BL222" s="15" t="s">
        <v>158</v>
      </c>
      <c r="BM222" s="155" t="s">
        <v>1547</v>
      </c>
    </row>
    <row r="223" spans="2:65" s="1" customFormat="1" ht="39">
      <c r="B223" s="30"/>
      <c r="D223" s="157" t="s">
        <v>226</v>
      </c>
      <c r="F223" s="158" t="s">
        <v>537</v>
      </c>
      <c r="I223" s="159"/>
      <c r="J223" s="159"/>
      <c r="M223" s="30"/>
      <c r="N223" s="160"/>
      <c r="X223" s="54"/>
      <c r="AT223" s="15" t="s">
        <v>226</v>
      </c>
      <c r="AU223" s="15" t="s">
        <v>93</v>
      </c>
    </row>
    <row r="224" spans="2:65" s="12" customFormat="1" ht="22.5">
      <c r="B224" s="161"/>
      <c r="D224" s="157" t="s">
        <v>303</v>
      </c>
      <c r="E224" s="162" t="s">
        <v>1</v>
      </c>
      <c r="F224" s="163" t="s">
        <v>1544</v>
      </c>
      <c r="H224" s="164">
        <v>120.88500000000002</v>
      </c>
      <c r="I224" s="165"/>
      <c r="J224" s="165"/>
      <c r="M224" s="161"/>
      <c r="N224" s="166"/>
      <c r="X224" s="167"/>
      <c r="AT224" s="162" t="s">
        <v>303</v>
      </c>
      <c r="AU224" s="162" t="s">
        <v>93</v>
      </c>
      <c r="AV224" s="12" t="s">
        <v>93</v>
      </c>
      <c r="AW224" s="12" t="s">
        <v>5</v>
      </c>
      <c r="AX224" s="12" t="s">
        <v>80</v>
      </c>
      <c r="AY224" s="162" t="s">
        <v>219</v>
      </c>
    </row>
    <row r="225" spans="2:65" s="12" customFormat="1" ht="11.25">
      <c r="B225" s="161"/>
      <c r="D225" s="157" t="s">
        <v>303</v>
      </c>
      <c r="E225" s="162" t="s">
        <v>1</v>
      </c>
      <c r="F225" s="163" t="s">
        <v>1545</v>
      </c>
      <c r="H225" s="164">
        <v>-10.440000000000001</v>
      </c>
      <c r="I225" s="165"/>
      <c r="J225" s="165"/>
      <c r="M225" s="161"/>
      <c r="N225" s="166"/>
      <c r="X225" s="167"/>
      <c r="AT225" s="162" t="s">
        <v>303</v>
      </c>
      <c r="AU225" s="162" t="s">
        <v>93</v>
      </c>
      <c r="AV225" s="12" t="s">
        <v>93</v>
      </c>
      <c r="AW225" s="12" t="s">
        <v>5</v>
      </c>
      <c r="AX225" s="12" t="s">
        <v>80</v>
      </c>
      <c r="AY225" s="162" t="s">
        <v>219</v>
      </c>
    </row>
    <row r="226" spans="2:65" s="13" customFormat="1" ht="11.25">
      <c r="B226" s="171"/>
      <c r="D226" s="157" t="s">
        <v>303</v>
      </c>
      <c r="E226" s="172" t="s">
        <v>1</v>
      </c>
      <c r="F226" s="173" t="s">
        <v>362</v>
      </c>
      <c r="H226" s="174">
        <v>110.44500000000002</v>
      </c>
      <c r="I226" s="175"/>
      <c r="J226" s="175"/>
      <c r="M226" s="171"/>
      <c r="N226" s="176"/>
      <c r="X226" s="177"/>
      <c r="AT226" s="172" t="s">
        <v>303</v>
      </c>
      <c r="AU226" s="172" t="s">
        <v>93</v>
      </c>
      <c r="AV226" s="13" t="s">
        <v>158</v>
      </c>
      <c r="AW226" s="13" t="s">
        <v>4</v>
      </c>
      <c r="AX226" s="13" t="s">
        <v>87</v>
      </c>
      <c r="AY226" s="172" t="s">
        <v>219</v>
      </c>
    </row>
    <row r="227" spans="2:65" s="1" customFormat="1" ht="37.9" customHeight="1">
      <c r="B227" s="30"/>
      <c r="C227" s="142" t="s">
        <v>480</v>
      </c>
      <c r="D227" s="142" t="s">
        <v>220</v>
      </c>
      <c r="E227" s="143" t="s">
        <v>1034</v>
      </c>
      <c r="F227" s="144" t="s">
        <v>1035</v>
      </c>
      <c r="G227" s="145" t="s">
        <v>398</v>
      </c>
      <c r="H227" s="146">
        <v>196.452</v>
      </c>
      <c r="I227" s="147"/>
      <c r="J227" s="147"/>
      <c r="K227" s="148">
        <f>ROUND(P227*H227,2)</f>
        <v>0</v>
      </c>
      <c r="L227" s="149"/>
      <c r="M227" s="30"/>
      <c r="N227" s="150" t="s">
        <v>1</v>
      </c>
      <c r="O227" s="151" t="s">
        <v>43</v>
      </c>
      <c r="P227" s="152">
        <f>I227+J227</f>
        <v>0</v>
      </c>
      <c r="Q227" s="152">
        <f>ROUND(I227*H227,2)</f>
        <v>0</v>
      </c>
      <c r="R227" s="152">
        <f>ROUND(J227*H227,2)</f>
        <v>0</v>
      </c>
      <c r="T227" s="153">
        <f>S227*H227</f>
        <v>0</v>
      </c>
      <c r="U227" s="153">
        <v>0</v>
      </c>
      <c r="V227" s="153">
        <f>U227*H227</f>
        <v>0</v>
      </c>
      <c r="W227" s="153">
        <v>0</v>
      </c>
      <c r="X227" s="154">
        <f>W227*H227</f>
        <v>0</v>
      </c>
      <c r="AR227" s="155" t="s">
        <v>158</v>
      </c>
      <c r="AT227" s="155" t="s">
        <v>220</v>
      </c>
      <c r="AU227" s="155" t="s">
        <v>93</v>
      </c>
      <c r="AY227" s="15" t="s">
        <v>219</v>
      </c>
      <c r="BE227" s="156">
        <f>IF(O227="základní",K227,0)</f>
        <v>0</v>
      </c>
      <c r="BF227" s="156">
        <f>IF(O227="snížená",K227,0)</f>
        <v>0</v>
      </c>
      <c r="BG227" s="156">
        <f>IF(O227="zákl. přenesená",K227,0)</f>
        <v>0</v>
      </c>
      <c r="BH227" s="156">
        <f>IF(O227="sníž. přenesená",K227,0)</f>
        <v>0</v>
      </c>
      <c r="BI227" s="156">
        <f>IF(O227="nulová",K227,0)</f>
        <v>0</v>
      </c>
      <c r="BJ227" s="15" t="s">
        <v>87</v>
      </c>
      <c r="BK227" s="156">
        <f>ROUND(P227*H227,2)</f>
        <v>0</v>
      </c>
      <c r="BL227" s="15" t="s">
        <v>158</v>
      </c>
      <c r="BM227" s="155" t="s">
        <v>1548</v>
      </c>
    </row>
    <row r="228" spans="2:65" s="1" customFormat="1" ht="39">
      <c r="B228" s="30"/>
      <c r="D228" s="157" t="s">
        <v>226</v>
      </c>
      <c r="F228" s="158" t="s">
        <v>1037</v>
      </c>
      <c r="I228" s="159"/>
      <c r="J228" s="159"/>
      <c r="M228" s="30"/>
      <c r="N228" s="160"/>
      <c r="X228" s="54"/>
      <c r="AT228" s="15" t="s">
        <v>226</v>
      </c>
      <c r="AU228" s="15" t="s">
        <v>93</v>
      </c>
    </row>
    <row r="229" spans="2:65" s="12" customFormat="1" ht="11.25">
      <c r="B229" s="161"/>
      <c r="D229" s="157" t="s">
        <v>303</v>
      </c>
      <c r="E229" s="162" t="s">
        <v>1</v>
      </c>
      <c r="F229" s="163" t="s">
        <v>1549</v>
      </c>
      <c r="H229" s="164">
        <v>196.452</v>
      </c>
      <c r="I229" s="165"/>
      <c r="J229" s="165"/>
      <c r="M229" s="161"/>
      <c r="N229" s="166"/>
      <c r="X229" s="167"/>
      <c r="AT229" s="162" t="s">
        <v>303</v>
      </c>
      <c r="AU229" s="162" t="s">
        <v>93</v>
      </c>
      <c r="AV229" s="12" t="s">
        <v>93</v>
      </c>
      <c r="AW229" s="12" t="s">
        <v>5</v>
      </c>
      <c r="AX229" s="12" t="s">
        <v>87</v>
      </c>
      <c r="AY229" s="162" t="s">
        <v>219</v>
      </c>
    </row>
    <row r="230" spans="2:65" s="1" customFormat="1" ht="37.9" customHeight="1">
      <c r="B230" s="30"/>
      <c r="C230" s="142" t="s">
        <v>485</v>
      </c>
      <c r="D230" s="142" t="s">
        <v>220</v>
      </c>
      <c r="E230" s="143" t="s">
        <v>1039</v>
      </c>
      <c r="F230" s="144" t="s">
        <v>1040</v>
      </c>
      <c r="G230" s="145" t="s">
        <v>398</v>
      </c>
      <c r="H230" s="146">
        <v>55.222999999999999</v>
      </c>
      <c r="I230" s="147"/>
      <c r="J230" s="147"/>
      <c r="K230" s="148">
        <f>ROUND(P230*H230,2)</f>
        <v>0</v>
      </c>
      <c r="L230" s="149"/>
      <c r="M230" s="30"/>
      <c r="N230" s="150" t="s">
        <v>1</v>
      </c>
      <c r="O230" s="151" t="s">
        <v>43</v>
      </c>
      <c r="P230" s="152">
        <f>I230+J230</f>
        <v>0</v>
      </c>
      <c r="Q230" s="152">
        <f>ROUND(I230*H230,2)</f>
        <v>0</v>
      </c>
      <c r="R230" s="152">
        <f>ROUND(J230*H230,2)</f>
        <v>0</v>
      </c>
      <c r="T230" s="153">
        <f>S230*H230</f>
        <v>0</v>
      </c>
      <c r="U230" s="153">
        <v>0</v>
      </c>
      <c r="V230" s="153">
        <f>U230*H230</f>
        <v>0</v>
      </c>
      <c r="W230" s="153">
        <v>0</v>
      </c>
      <c r="X230" s="154">
        <f>W230*H230</f>
        <v>0</v>
      </c>
      <c r="AR230" s="155" t="s">
        <v>158</v>
      </c>
      <c r="AT230" s="155" t="s">
        <v>220</v>
      </c>
      <c r="AU230" s="155" t="s">
        <v>93</v>
      </c>
      <c r="AY230" s="15" t="s">
        <v>219</v>
      </c>
      <c r="BE230" s="156">
        <f>IF(O230="základní",K230,0)</f>
        <v>0</v>
      </c>
      <c r="BF230" s="156">
        <f>IF(O230="snížená",K230,0)</f>
        <v>0</v>
      </c>
      <c r="BG230" s="156">
        <f>IF(O230="zákl. přenesená",K230,0)</f>
        <v>0</v>
      </c>
      <c r="BH230" s="156">
        <f>IF(O230="sníž. přenesená",K230,0)</f>
        <v>0</v>
      </c>
      <c r="BI230" s="156">
        <f>IF(O230="nulová",K230,0)</f>
        <v>0</v>
      </c>
      <c r="BJ230" s="15" t="s">
        <v>87</v>
      </c>
      <c r="BK230" s="156">
        <f>ROUND(P230*H230,2)</f>
        <v>0</v>
      </c>
      <c r="BL230" s="15" t="s">
        <v>158</v>
      </c>
      <c r="BM230" s="155" t="s">
        <v>1550</v>
      </c>
    </row>
    <row r="231" spans="2:65" s="1" customFormat="1" ht="39">
      <c r="B231" s="30"/>
      <c r="D231" s="157" t="s">
        <v>226</v>
      </c>
      <c r="F231" s="158" t="s">
        <v>1042</v>
      </c>
      <c r="I231" s="159"/>
      <c r="J231" s="159"/>
      <c r="M231" s="30"/>
      <c r="N231" s="160"/>
      <c r="X231" s="54"/>
      <c r="AT231" s="15" t="s">
        <v>226</v>
      </c>
      <c r="AU231" s="15" t="s">
        <v>93</v>
      </c>
    </row>
    <row r="232" spans="2:65" s="12" customFormat="1" ht="22.5">
      <c r="B232" s="161"/>
      <c r="D232" s="157" t="s">
        <v>303</v>
      </c>
      <c r="E232" s="162" t="s">
        <v>1</v>
      </c>
      <c r="F232" s="163" t="s">
        <v>1551</v>
      </c>
      <c r="H232" s="164">
        <v>60.44250000000001</v>
      </c>
      <c r="I232" s="165"/>
      <c r="J232" s="165"/>
      <c r="M232" s="161"/>
      <c r="N232" s="166"/>
      <c r="X232" s="167"/>
      <c r="AT232" s="162" t="s">
        <v>303</v>
      </c>
      <c r="AU232" s="162" t="s">
        <v>93</v>
      </c>
      <c r="AV232" s="12" t="s">
        <v>93</v>
      </c>
      <c r="AW232" s="12" t="s">
        <v>5</v>
      </c>
      <c r="AX232" s="12" t="s">
        <v>80</v>
      </c>
      <c r="AY232" s="162" t="s">
        <v>219</v>
      </c>
    </row>
    <row r="233" spans="2:65" s="12" customFormat="1" ht="11.25">
      <c r="B233" s="161"/>
      <c r="D233" s="157" t="s">
        <v>303</v>
      </c>
      <c r="E233" s="162" t="s">
        <v>1</v>
      </c>
      <c r="F233" s="163" t="s">
        <v>1552</v>
      </c>
      <c r="H233" s="164">
        <v>-5.2200000000000006</v>
      </c>
      <c r="I233" s="165"/>
      <c r="J233" s="165"/>
      <c r="M233" s="161"/>
      <c r="N233" s="166"/>
      <c r="X233" s="167"/>
      <c r="AT233" s="162" t="s">
        <v>303</v>
      </c>
      <c r="AU233" s="162" t="s">
        <v>93</v>
      </c>
      <c r="AV233" s="12" t="s">
        <v>93</v>
      </c>
      <c r="AW233" s="12" t="s">
        <v>5</v>
      </c>
      <c r="AX233" s="12" t="s">
        <v>80</v>
      </c>
      <c r="AY233" s="162" t="s">
        <v>219</v>
      </c>
    </row>
    <row r="234" spans="2:65" s="13" customFormat="1" ht="11.25">
      <c r="B234" s="171"/>
      <c r="D234" s="157" t="s">
        <v>303</v>
      </c>
      <c r="E234" s="172" t="s">
        <v>1</v>
      </c>
      <c r="F234" s="173" t="s">
        <v>362</v>
      </c>
      <c r="H234" s="174">
        <v>55.222500000000011</v>
      </c>
      <c r="I234" s="175"/>
      <c r="J234" s="175"/>
      <c r="M234" s="171"/>
      <c r="N234" s="176"/>
      <c r="X234" s="177"/>
      <c r="AT234" s="172" t="s">
        <v>303</v>
      </c>
      <c r="AU234" s="172" t="s">
        <v>93</v>
      </c>
      <c r="AV234" s="13" t="s">
        <v>158</v>
      </c>
      <c r="AW234" s="13" t="s">
        <v>4</v>
      </c>
      <c r="AX234" s="13" t="s">
        <v>87</v>
      </c>
      <c r="AY234" s="172" t="s">
        <v>219</v>
      </c>
    </row>
    <row r="235" spans="2:65" s="1" customFormat="1" ht="24.2" customHeight="1">
      <c r="B235" s="30"/>
      <c r="C235" s="142" t="s">
        <v>491</v>
      </c>
      <c r="D235" s="142" t="s">
        <v>220</v>
      </c>
      <c r="E235" s="143" t="s">
        <v>1043</v>
      </c>
      <c r="F235" s="144" t="s">
        <v>1044</v>
      </c>
      <c r="G235" s="145" t="s">
        <v>398</v>
      </c>
      <c r="H235" s="146">
        <v>470.00299999999999</v>
      </c>
      <c r="I235" s="147"/>
      <c r="J235" s="147"/>
      <c r="K235" s="148">
        <f>ROUND(P235*H235,2)</f>
        <v>0</v>
      </c>
      <c r="L235" s="149"/>
      <c r="M235" s="30"/>
      <c r="N235" s="150" t="s">
        <v>1</v>
      </c>
      <c r="O235" s="151" t="s">
        <v>43</v>
      </c>
      <c r="P235" s="152">
        <f>I235+J235</f>
        <v>0</v>
      </c>
      <c r="Q235" s="152">
        <f>ROUND(I235*H235,2)</f>
        <v>0</v>
      </c>
      <c r="R235" s="152">
        <f>ROUND(J235*H235,2)</f>
        <v>0</v>
      </c>
      <c r="T235" s="153">
        <f>S235*H235</f>
        <v>0</v>
      </c>
      <c r="U235" s="153">
        <v>0</v>
      </c>
      <c r="V235" s="153">
        <f>U235*H235</f>
        <v>0</v>
      </c>
      <c r="W235" s="153">
        <v>0</v>
      </c>
      <c r="X235" s="154">
        <f>W235*H235</f>
        <v>0</v>
      </c>
      <c r="AR235" s="155" t="s">
        <v>158</v>
      </c>
      <c r="AT235" s="155" t="s">
        <v>220</v>
      </c>
      <c r="AU235" s="155" t="s">
        <v>93</v>
      </c>
      <c r="AY235" s="15" t="s">
        <v>219</v>
      </c>
      <c r="BE235" s="156">
        <f>IF(O235="základní",K235,0)</f>
        <v>0</v>
      </c>
      <c r="BF235" s="156">
        <f>IF(O235="snížená",K235,0)</f>
        <v>0</v>
      </c>
      <c r="BG235" s="156">
        <f>IF(O235="zákl. přenesená",K235,0)</f>
        <v>0</v>
      </c>
      <c r="BH235" s="156">
        <f>IF(O235="sníž. přenesená",K235,0)</f>
        <v>0</v>
      </c>
      <c r="BI235" s="156">
        <f>IF(O235="nulová",K235,0)</f>
        <v>0</v>
      </c>
      <c r="BJ235" s="15" t="s">
        <v>87</v>
      </c>
      <c r="BK235" s="156">
        <f>ROUND(P235*H235,2)</f>
        <v>0</v>
      </c>
      <c r="BL235" s="15" t="s">
        <v>158</v>
      </c>
      <c r="BM235" s="155" t="s">
        <v>1553</v>
      </c>
    </row>
    <row r="236" spans="2:65" s="1" customFormat="1" ht="29.25">
      <c r="B236" s="30"/>
      <c r="D236" s="157" t="s">
        <v>226</v>
      </c>
      <c r="F236" s="158" t="s">
        <v>1046</v>
      </c>
      <c r="I236" s="159"/>
      <c r="J236" s="159"/>
      <c r="M236" s="30"/>
      <c r="N236" s="160"/>
      <c r="X236" s="54"/>
      <c r="AT236" s="15" t="s">
        <v>226</v>
      </c>
      <c r="AU236" s="15" t="s">
        <v>93</v>
      </c>
    </row>
    <row r="237" spans="2:65" s="12" customFormat="1" ht="22.5">
      <c r="B237" s="161"/>
      <c r="D237" s="157" t="s">
        <v>303</v>
      </c>
      <c r="E237" s="162" t="s">
        <v>1</v>
      </c>
      <c r="F237" s="163" t="s">
        <v>1554</v>
      </c>
      <c r="H237" s="164">
        <v>516.98250000000007</v>
      </c>
      <c r="I237" s="165"/>
      <c r="J237" s="165"/>
      <c r="M237" s="161"/>
      <c r="N237" s="166"/>
      <c r="X237" s="167"/>
      <c r="AT237" s="162" t="s">
        <v>303</v>
      </c>
      <c r="AU237" s="162" t="s">
        <v>93</v>
      </c>
      <c r="AV237" s="12" t="s">
        <v>93</v>
      </c>
      <c r="AW237" s="12" t="s">
        <v>5</v>
      </c>
      <c r="AX237" s="12" t="s">
        <v>80</v>
      </c>
      <c r="AY237" s="162" t="s">
        <v>219</v>
      </c>
    </row>
    <row r="238" spans="2:65" s="12" customFormat="1" ht="11.25">
      <c r="B238" s="161"/>
      <c r="D238" s="157" t="s">
        <v>303</v>
      </c>
      <c r="E238" s="162" t="s">
        <v>1</v>
      </c>
      <c r="F238" s="163" t="s">
        <v>1555</v>
      </c>
      <c r="H238" s="164">
        <v>-46.980000000000004</v>
      </c>
      <c r="I238" s="165"/>
      <c r="J238" s="165"/>
      <c r="M238" s="161"/>
      <c r="N238" s="166"/>
      <c r="X238" s="167"/>
      <c r="AT238" s="162" t="s">
        <v>303</v>
      </c>
      <c r="AU238" s="162" t="s">
        <v>93</v>
      </c>
      <c r="AV238" s="12" t="s">
        <v>93</v>
      </c>
      <c r="AW238" s="12" t="s">
        <v>5</v>
      </c>
      <c r="AX238" s="12" t="s">
        <v>80</v>
      </c>
      <c r="AY238" s="162" t="s">
        <v>219</v>
      </c>
    </row>
    <row r="239" spans="2:65" s="13" customFormat="1" ht="11.25">
      <c r="B239" s="171"/>
      <c r="D239" s="157" t="s">
        <v>303</v>
      </c>
      <c r="E239" s="172" t="s">
        <v>1</v>
      </c>
      <c r="F239" s="173" t="s">
        <v>362</v>
      </c>
      <c r="H239" s="174">
        <v>470.00250000000005</v>
      </c>
      <c r="I239" s="175"/>
      <c r="J239" s="175"/>
      <c r="M239" s="171"/>
      <c r="N239" s="176"/>
      <c r="X239" s="177"/>
      <c r="AT239" s="172" t="s">
        <v>303</v>
      </c>
      <c r="AU239" s="172" t="s">
        <v>93</v>
      </c>
      <c r="AV239" s="13" t="s">
        <v>158</v>
      </c>
      <c r="AW239" s="13" t="s">
        <v>4</v>
      </c>
      <c r="AX239" s="13" t="s">
        <v>87</v>
      </c>
      <c r="AY239" s="172" t="s">
        <v>219</v>
      </c>
    </row>
    <row r="240" spans="2:65" s="1" customFormat="1" ht="24.2" customHeight="1">
      <c r="B240" s="30"/>
      <c r="C240" s="142" t="s">
        <v>496</v>
      </c>
      <c r="D240" s="142" t="s">
        <v>220</v>
      </c>
      <c r="E240" s="143" t="s">
        <v>550</v>
      </c>
      <c r="F240" s="144" t="s">
        <v>551</v>
      </c>
      <c r="G240" s="145" t="s">
        <v>398</v>
      </c>
      <c r="H240" s="146">
        <v>55.222999999999999</v>
      </c>
      <c r="I240" s="147"/>
      <c r="J240" s="147"/>
      <c r="K240" s="148">
        <f>ROUND(P240*H240,2)</f>
        <v>0</v>
      </c>
      <c r="L240" s="149"/>
      <c r="M240" s="30"/>
      <c r="N240" s="150" t="s">
        <v>1</v>
      </c>
      <c r="O240" s="151" t="s">
        <v>43</v>
      </c>
      <c r="P240" s="152">
        <f>I240+J240</f>
        <v>0</v>
      </c>
      <c r="Q240" s="152">
        <f>ROUND(I240*H240,2)</f>
        <v>0</v>
      </c>
      <c r="R240" s="152">
        <f>ROUND(J240*H240,2)</f>
        <v>0</v>
      </c>
      <c r="T240" s="153">
        <f>S240*H240</f>
        <v>0</v>
      </c>
      <c r="U240" s="153">
        <v>0</v>
      </c>
      <c r="V240" s="153">
        <f>U240*H240</f>
        <v>0</v>
      </c>
      <c r="W240" s="153">
        <v>0</v>
      </c>
      <c r="X240" s="154">
        <f>W240*H240</f>
        <v>0</v>
      </c>
      <c r="AR240" s="155" t="s">
        <v>158</v>
      </c>
      <c r="AT240" s="155" t="s">
        <v>220</v>
      </c>
      <c r="AU240" s="155" t="s">
        <v>93</v>
      </c>
      <c r="AY240" s="15" t="s">
        <v>219</v>
      </c>
      <c r="BE240" s="156">
        <f>IF(O240="základní",K240,0)</f>
        <v>0</v>
      </c>
      <c r="BF240" s="156">
        <f>IF(O240="snížená",K240,0)</f>
        <v>0</v>
      </c>
      <c r="BG240" s="156">
        <f>IF(O240="zákl. přenesená",K240,0)</f>
        <v>0</v>
      </c>
      <c r="BH240" s="156">
        <f>IF(O240="sníž. přenesená",K240,0)</f>
        <v>0</v>
      </c>
      <c r="BI240" s="156">
        <f>IF(O240="nulová",K240,0)</f>
        <v>0</v>
      </c>
      <c r="BJ240" s="15" t="s">
        <v>87</v>
      </c>
      <c r="BK240" s="156">
        <f>ROUND(P240*H240,2)</f>
        <v>0</v>
      </c>
      <c r="BL240" s="15" t="s">
        <v>158</v>
      </c>
      <c r="BM240" s="155" t="s">
        <v>1556</v>
      </c>
    </row>
    <row r="241" spans="2:65" s="1" customFormat="1" ht="29.25">
      <c r="B241" s="30"/>
      <c r="D241" s="157" t="s">
        <v>226</v>
      </c>
      <c r="F241" s="158" t="s">
        <v>553</v>
      </c>
      <c r="I241" s="159"/>
      <c r="J241" s="159"/>
      <c r="M241" s="30"/>
      <c r="N241" s="160"/>
      <c r="X241" s="54"/>
      <c r="AT241" s="15" t="s">
        <v>226</v>
      </c>
      <c r="AU241" s="15" t="s">
        <v>93</v>
      </c>
    </row>
    <row r="242" spans="2:65" s="12" customFormat="1" ht="22.5">
      <c r="B242" s="161"/>
      <c r="D242" s="157" t="s">
        <v>303</v>
      </c>
      <c r="E242" s="162" t="s">
        <v>1</v>
      </c>
      <c r="F242" s="163" t="s">
        <v>1551</v>
      </c>
      <c r="H242" s="164">
        <v>60.44250000000001</v>
      </c>
      <c r="I242" s="165"/>
      <c r="J242" s="165"/>
      <c r="M242" s="161"/>
      <c r="N242" s="166"/>
      <c r="X242" s="167"/>
      <c r="AT242" s="162" t="s">
        <v>303</v>
      </c>
      <c r="AU242" s="162" t="s">
        <v>93</v>
      </c>
      <c r="AV242" s="12" t="s">
        <v>93</v>
      </c>
      <c r="AW242" s="12" t="s">
        <v>5</v>
      </c>
      <c r="AX242" s="12" t="s">
        <v>80</v>
      </c>
      <c r="AY242" s="162" t="s">
        <v>219</v>
      </c>
    </row>
    <row r="243" spans="2:65" s="12" customFormat="1" ht="11.25">
      <c r="B243" s="161"/>
      <c r="D243" s="157" t="s">
        <v>303</v>
      </c>
      <c r="E243" s="162" t="s">
        <v>1</v>
      </c>
      <c r="F243" s="163" t="s">
        <v>1552</v>
      </c>
      <c r="H243" s="164">
        <v>-5.2200000000000006</v>
      </c>
      <c r="I243" s="165"/>
      <c r="J243" s="165"/>
      <c r="M243" s="161"/>
      <c r="N243" s="166"/>
      <c r="X243" s="167"/>
      <c r="AT243" s="162" t="s">
        <v>303</v>
      </c>
      <c r="AU243" s="162" t="s">
        <v>93</v>
      </c>
      <c r="AV243" s="12" t="s">
        <v>93</v>
      </c>
      <c r="AW243" s="12" t="s">
        <v>5</v>
      </c>
      <c r="AX243" s="12" t="s">
        <v>80</v>
      </c>
      <c r="AY243" s="162" t="s">
        <v>219</v>
      </c>
    </row>
    <row r="244" spans="2:65" s="13" customFormat="1" ht="11.25">
      <c r="B244" s="171"/>
      <c r="D244" s="157" t="s">
        <v>303</v>
      </c>
      <c r="E244" s="172" t="s">
        <v>1</v>
      </c>
      <c r="F244" s="173" t="s">
        <v>362</v>
      </c>
      <c r="H244" s="174">
        <v>55.222500000000011</v>
      </c>
      <c r="I244" s="175"/>
      <c r="J244" s="175"/>
      <c r="M244" s="171"/>
      <c r="N244" s="176"/>
      <c r="X244" s="177"/>
      <c r="AT244" s="172" t="s">
        <v>303</v>
      </c>
      <c r="AU244" s="172" t="s">
        <v>93</v>
      </c>
      <c r="AV244" s="13" t="s">
        <v>158</v>
      </c>
      <c r="AW244" s="13" t="s">
        <v>4</v>
      </c>
      <c r="AX244" s="13" t="s">
        <v>87</v>
      </c>
      <c r="AY244" s="172" t="s">
        <v>219</v>
      </c>
    </row>
    <row r="245" spans="2:65" s="1" customFormat="1" ht="33" customHeight="1">
      <c r="B245" s="30"/>
      <c r="C245" s="142" t="s">
        <v>502</v>
      </c>
      <c r="D245" s="142" t="s">
        <v>220</v>
      </c>
      <c r="E245" s="143" t="s">
        <v>563</v>
      </c>
      <c r="F245" s="144" t="s">
        <v>564</v>
      </c>
      <c r="G245" s="145" t="s">
        <v>565</v>
      </c>
      <c r="H245" s="146">
        <v>503.35</v>
      </c>
      <c r="I245" s="147"/>
      <c r="J245" s="147"/>
      <c r="K245" s="148">
        <f>ROUND(P245*H245,2)</f>
        <v>0</v>
      </c>
      <c r="L245" s="149"/>
      <c r="M245" s="30"/>
      <c r="N245" s="150" t="s">
        <v>1</v>
      </c>
      <c r="O245" s="151" t="s">
        <v>43</v>
      </c>
      <c r="P245" s="152">
        <f>I245+J245</f>
        <v>0</v>
      </c>
      <c r="Q245" s="152">
        <f>ROUND(I245*H245,2)</f>
        <v>0</v>
      </c>
      <c r="R245" s="152">
        <f>ROUND(J245*H245,2)</f>
        <v>0</v>
      </c>
      <c r="T245" s="153">
        <f>S245*H245</f>
        <v>0</v>
      </c>
      <c r="U245" s="153">
        <v>0</v>
      </c>
      <c r="V245" s="153">
        <f>U245*H245</f>
        <v>0</v>
      </c>
      <c r="W245" s="153">
        <v>0</v>
      </c>
      <c r="X245" s="154">
        <f>W245*H245</f>
        <v>0</v>
      </c>
      <c r="AR245" s="155" t="s">
        <v>158</v>
      </c>
      <c r="AT245" s="155" t="s">
        <v>220</v>
      </c>
      <c r="AU245" s="155" t="s">
        <v>93</v>
      </c>
      <c r="AY245" s="15" t="s">
        <v>219</v>
      </c>
      <c r="BE245" s="156">
        <f>IF(O245="základní",K245,0)</f>
        <v>0</v>
      </c>
      <c r="BF245" s="156">
        <f>IF(O245="snížená",K245,0)</f>
        <v>0</v>
      </c>
      <c r="BG245" s="156">
        <f>IF(O245="zákl. přenesená",K245,0)</f>
        <v>0</v>
      </c>
      <c r="BH245" s="156">
        <f>IF(O245="sníž. přenesená",K245,0)</f>
        <v>0</v>
      </c>
      <c r="BI245" s="156">
        <f>IF(O245="nulová",K245,0)</f>
        <v>0</v>
      </c>
      <c r="BJ245" s="15" t="s">
        <v>87</v>
      </c>
      <c r="BK245" s="156">
        <f>ROUND(P245*H245,2)</f>
        <v>0</v>
      </c>
      <c r="BL245" s="15" t="s">
        <v>158</v>
      </c>
      <c r="BM245" s="155" t="s">
        <v>1557</v>
      </c>
    </row>
    <row r="246" spans="2:65" s="1" customFormat="1" ht="29.25">
      <c r="B246" s="30"/>
      <c r="D246" s="157" t="s">
        <v>226</v>
      </c>
      <c r="F246" s="158" t="s">
        <v>567</v>
      </c>
      <c r="I246" s="159"/>
      <c r="J246" s="159"/>
      <c r="M246" s="30"/>
      <c r="N246" s="160"/>
      <c r="X246" s="54"/>
      <c r="AT246" s="15" t="s">
        <v>226</v>
      </c>
      <c r="AU246" s="15" t="s">
        <v>93</v>
      </c>
    </row>
    <row r="247" spans="2:65" s="12" customFormat="1" ht="11.25">
      <c r="B247" s="161"/>
      <c r="D247" s="157" t="s">
        <v>303</v>
      </c>
      <c r="E247" s="162" t="s">
        <v>1</v>
      </c>
      <c r="F247" s="163" t="s">
        <v>1558</v>
      </c>
      <c r="H247" s="164">
        <v>503.35</v>
      </c>
      <c r="I247" s="165"/>
      <c r="J247" s="165"/>
      <c r="M247" s="161"/>
      <c r="N247" s="166"/>
      <c r="X247" s="167"/>
      <c r="AT247" s="162" t="s">
        <v>303</v>
      </c>
      <c r="AU247" s="162" t="s">
        <v>93</v>
      </c>
      <c r="AV247" s="12" t="s">
        <v>93</v>
      </c>
      <c r="AW247" s="12" t="s">
        <v>5</v>
      </c>
      <c r="AX247" s="12" t="s">
        <v>87</v>
      </c>
      <c r="AY247" s="162" t="s">
        <v>219</v>
      </c>
    </row>
    <row r="248" spans="2:65" s="1" customFormat="1" ht="16.5" customHeight="1">
      <c r="B248" s="30"/>
      <c r="C248" s="142" t="s">
        <v>385</v>
      </c>
      <c r="D248" s="142" t="s">
        <v>220</v>
      </c>
      <c r="E248" s="143" t="s">
        <v>556</v>
      </c>
      <c r="F248" s="144" t="s">
        <v>557</v>
      </c>
      <c r="G248" s="145" t="s">
        <v>398</v>
      </c>
      <c r="H248" s="146">
        <v>251.67500000000001</v>
      </c>
      <c r="I248" s="147"/>
      <c r="J248" s="147"/>
      <c r="K248" s="148">
        <f>ROUND(P248*H248,2)</f>
        <v>0</v>
      </c>
      <c r="L248" s="149"/>
      <c r="M248" s="30"/>
      <c r="N248" s="150" t="s">
        <v>1</v>
      </c>
      <c r="O248" s="151" t="s">
        <v>43</v>
      </c>
      <c r="P248" s="152">
        <f>I248+J248</f>
        <v>0</v>
      </c>
      <c r="Q248" s="152">
        <f>ROUND(I248*H248,2)</f>
        <v>0</v>
      </c>
      <c r="R248" s="152">
        <f>ROUND(J248*H248,2)</f>
        <v>0</v>
      </c>
      <c r="T248" s="153">
        <f>S248*H248</f>
        <v>0</v>
      </c>
      <c r="U248" s="153">
        <v>0</v>
      </c>
      <c r="V248" s="153">
        <f>U248*H248</f>
        <v>0</v>
      </c>
      <c r="W248" s="153">
        <v>0</v>
      </c>
      <c r="X248" s="154">
        <f>W248*H248</f>
        <v>0</v>
      </c>
      <c r="AR248" s="155" t="s">
        <v>158</v>
      </c>
      <c r="AT248" s="155" t="s">
        <v>220</v>
      </c>
      <c r="AU248" s="155" t="s">
        <v>93</v>
      </c>
      <c r="AY248" s="15" t="s">
        <v>219</v>
      </c>
      <c r="BE248" s="156">
        <f>IF(O248="základní",K248,0)</f>
        <v>0</v>
      </c>
      <c r="BF248" s="156">
        <f>IF(O248="snížená",K248,0)</f>
        <v>0</v>
      </c>
      <c r="BG248" s="156">
        <f>IF(O248="zákl. přenesená",K248,0)</f>
        <v>0</v>
      </c>
      <c r="BH248" s="156">
        <f>IF(O248="sníž. přenesená",K248,0)</f>
        <v>0</v>
      </c>
      <c r="BI248" s="156">
        <f>IF(O248="nulová",K248,0)</f>
        <v>0</v>
      </c>
      <c r="BJ248" s="15" t="s">
        <v>87</v>
      </c>
      <c r="BK248" s="156">
        <f>ROUND(P248*H248,2)</f>
        <v>0</v>
      </c>
      <c r="BL248" s="15" t="s">
        <v>158</v>
      </c>
      <c r="BM248" s="155" t="s">
        <v>1559</v>
      </c>
    </row>
    <row r="249" spans="2:65" s="1" customFormat="1" ht="19.5">
      <c r="B249" s="30"/>
      <c r="D249" s="157" t="s">
        <v>226</v>
      </c>
      <c r="F249" s="158" t="s">
        <v>559</v>
      </c>
      <c r="I249" s="159"/>
      <c r="J249" s="159"/>
      <c r="M249" s="30"/>
      <c r="N249" s="160"/>
      <c r="X249" s="54"/>
      <c r="AT249" s="15" t="s">
        <v>226</v>
      </c>
      <c r="AU249" s="15" t="s">
        <v>93</v>
      </c>
    </row>
    <row r="250" spans="2:65" s="12" customFormat="1" ht="33.75">
      <c r="B250" s="161"/>
      <c r="D250" s="157" t="s">
        <v>303</v>
      </c>
      <c r="E250" s="162" t="s">
        <v>1</v>
      </c>
      <c r="F250" s="163" t="s">
        <v>1560</v>
      </c>
      <c r="H250" s="164">
        <v>251.67500000000001</v>
      </c>
      <c r="I250" s="165"/>
      <c r="J250" s="165"/>
      <c r="M250" s="161"/>
      <c r="N250" s="166"/>
      <c r="X250" s="167"/>
      <c r="AT250" s="162" t="s">
        <v>303</v>
      </c>
      <c r="AU250" s="162" t="s">
        <v>93</v>
      </c>
      <c r="AV250" s="12" t="s">
        <v>93</v>
      </c>
      <c r="AW250" s="12" t="s">
        <v>5</v>
      </c>
      <c r="AX250" s="12" t="s">
        <v>87</v>
      </c>
      <c r="AY250" s="162" t="s">
        <v>219</v>
      </c>
    </row>
    <row r="251" spans="2:65" s="1" customFormat="1" ht="24.2" customHeight="1">
      <c r="B251" s="30"/>
      <c r="C251" s="142" t="s">
        <v>512</v>
      </c>
      <c r="D251" s="142" t="s">
        <v>220</v>
      </c>
      <c r="E251" s="143" t="s">
        <v>570</v>
      </c>
      <c r="F251" s="144" t="s">
        <v>571</v>
      </c>
      <c r="G251" s="145" t="s">
        <v>398</v>
      </c>
      <c r="H251" s="146">
        <v>328.25</v>
      </c>
      <c r="I251" s="147"/>
      <c r="J251" s="147"/>
      <c r="K251" s="148">
        <f>ROUND(P251*H251,2)</f>
        <v>0</v>
      </c>
      <c r="L251" s="149"/>
      <c r="M251" s="30"/>
      <c r="N251" s="150" t="s">
        <v>1</v>
      </c>
      <c r="O251" s="151" t="s">
        <v>43</v>
      </c>
      <c r="P251" s="152">
        <f>I251+J251</f>
        <v>0</v>
      </c>
      <c r="Q251" s="152">
        <f>ROUND(I251*H251,2)</f>
        <v>0</v>
      </c>
      <c r="R251" s="152">
        <f>ROUND(J251*H251,2)</f>
        <v>0</v>
      </c>
      <c r="T251" s="153">
        <f>S251*H251</f>
        <v>0</v>
      </c>
      <c r="U251" s="153">
        <v>0</v>
      </c>
      <c r="V251" s="153">
        <f>U251*H251</f>
        <v>0</v>
      </c>
      <c r="W251" s="153">
        <v>0</v>
      </c>
      <c r="X251" s="154">
        <f>W251*H251</f>
        <v>0</v>
      </c>
      <c r="AR251" s="155" t="s">
        <v>158</v>
      </c>
      <c r="AT251" s="155" t="s">
        <v>220</v>
      </c>
      <c r="AU251" s="155" t="s">
        <v>93</v>
      </c>
      <c r="AY251" s="15" t="s">
        <v>219</v>
      </c>
      <c r="BE251" s="156">
        <f>IF(O251="základní",K251,0)</f>
        <v>0</v>
      </c>
      <c r="BF251" s="156">
        <f>IF(O251="snížená",K251,0)</f>
        <v>0</v>
      </c>
      <c r="BG251" s="156">
        <f>IF(O251="zákl. přenesená",K251,0)</f>
        <v>0</v>
      </c>
      <c r="BH251" s="156">
        <f>IF(O251="sníž. přenesená",K251,0)</f>
        <v>0</v>
      </c>
      <c r="BI251" s="156">
        <f>IF(O251="nulová",K251,0)</f>
        <v>0</v>
      </c>
      <c r="BJ251" s="15" t="s">
        <v>87</v>
      </c>
      <c r="BK251" s="156">
        <f>ROUND(P251*H251,2)</f>
        <v>0</v>
      </c>
      <c r="BL251" s="15" t="s">
        <v>158</v>
      </c>
      <c r="BM251" s="155" t="s">
        <v>1561</v>
      </c>
    </row>
    <row r="252" spans="2:65" s="1" customFormat="1" ht="29.25">
      <c r="B252" s="30"/>
      <c r="D252" s="157" t="s">
        <v>226</v>
      </c>
      <c r="F252" s="158" t="s">
        <v>573</v>
      </c>
      <c r="I252" s="159"/>
      <c r="J252" s="159"/>
      <c r="M252" s="30"/>
      <c r="N252" s="160"/>
      <c r="X252" s="54"/>
      <c r="AT252" s="15" t="s">
        <v>226</v>
      </c>
      <c r="AU252" s="15" t="s">
        <v>93</v>
      </c>
    </row>
    <row r="253" spans="2:65" s="12" customFormat="1" ht="22.5">
      <c r="B253" s="161"/>
      <c r="D253" s="157" t="s">
        <v>303</v>
      </c>
      <c r="E253" s="162" t="s">
        <v>1</v>
      </c>
      <c r="F253" s="163" t="s">
        <v>1562</v>
      </c>
      <c r="H253" s="164">
        <v>574.42500000000007</v>
      </c>
      <c r="I253" s="165"/>
      <c r="J253" s="165"/>
      <c r="M253" s="161"/>
      <c r="N253" s="166"/>
      <c r="X253" s="167"/>
      <c r="AT253" s="162" t="s">
        <v>303</v>
      </c>
      <c r="AU253" s="162" t="s">
        <v>93</v>
      </c>
      <c r="AV253" s="12" t="s">
        <v>93</v>
      </c>
      <c r="AW253" s="12" t="s">
        <v>5</v>
      </c>
      <c r="AX253" s="12" t="s">
        <v>80</v>
      </c>
      <c r="AY253" s="162" t="s">
        <v>219</v>
      </c>
    </row>
    <row r="254" spans="2:65" s="12" customFormat="1" ht="11.25">
      <c r="B254" s="161"/>
      <c r="D254" s="157" t="s">
        <v>303</v>
      </c>
      <c r="E254" s="162" t="s">
        <v>1</v>
      </c>
      <c r="F254" s="163" t="s">
        <v>1563</v>
      </c>
      <c r="H254" s="164">
        <v>-52.2</v>
      </c>
      <c r="I254" s="165"/>
      <c r="J254" s="165"/>
      <c r="M254" s="161"/>
      <c r="N254" s="166"/>
      <c r="X254" s="167"/>
      <c r="AT254" s="162" t="s">
        <v>303</v>
      </c>
      <c r="AU254" s="162" t="s">
        <v>93</v>
      </c>
      <c r="AV254" s="12" t="s">
        <v>93</v>
      </c>
      <c r="AW254" s="12" t="s">
        <v>5</v>
      </c>
      <c r="AX254" s="12" t="s">
        <v>80</v>
      </c>
      <c r="AY254" s="162" t="s">
        <v>219</v>
      </c>
    </row>
    <row r="255" spans="2:65" s="12" customFormat="1" ht="11.25">
      <c r="B255" s="161"/>
      <c r="D255" s="157" t="s">
        <v>303</v>
      </c>
      <c r="E255" s="162" t="s">
        <v>1</v>
      </c>
      <c r="F255" s="163" t="s">
        <v>1564</v>
      </c>
      <c r="H255" s="164">
        <v>-191.47500000000002</v>
      </c>
      <c r="I255" s="165"/>
      <c r="J255" s="165"/>
      <c r="M255" s="161"/>
      <c r="N255" s="166"/>
      <c r="X255" s="167"/>
      <c r="AT255" s="162" t="s">
        <v>303</v>
      </c>
      <c r="AU255" s="162" t="s">
        <v>93</v>
      </c>
      <c r="AV255" s="12" t="s">
        <v>93</v>
      </c>
      <c r="AW255" s="12" t="s">
        <v>5</v>
      </c>
      <c r="AX255" s="12" t="s">
        <v>80</v>
      </c>
      <c r="AY255" s="162" t="s">
        <v>219</v>
      </c>
    </row>
    <row r="256" spans="2:65" s="12" customFormat="1" ht="11.25">
      <c r="B256" s="161"/>
      <c r="D256" s="157" t="s">
        <v>303</v>
      </c>
      <c r="E256" s="162" t="s">
        <v>1</v>
      </c>
      <c r="F256" s="163" t="s">
        <v>1565</v>
      </c>
      <c r="H256" s="164">
        <v>-2.5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80</v>
      </c>
      <c r="AY256" s="162" t="s">
        <v>219</v>
      </c>
    </row>
    <row r="257" spans="2:65" s="13" customFormat="1" ht="11.25">
      <c r="B257" s="171"/>
      <c r="D257" s="157" t="s">
        <v>303</v>
      </c>
      <c r="E257" s="172" t="s">
        <v>1</v>
      </c>
      <c r="F257" s="173" t="s">
        <v>362</v>
      </c>
      <c r="H257" s="174">
        <v>328.25</v>
      </c>
      <c r="I257" s="175"/>
      <c r="J257" s="175"/>
      <c r="M257" s="171"/>
      <c r="N257" s="176"/>
      <c r="X257" s="177"/>
      <c r="AT257" s="172" t="s">
        <v>303</v>
      </c>
      <c r="AU257" s="172" t="s">
        <v>93</v>
      </c>
      <c r="AV257" s="13" t="s">
        <v>158</v>
      </c>
      <c r="AW257" s="13" t="s">
        <v>4</v>
      </c>
      <c r="AX257" s="13" t="s">
        <v>87</v>
      </c>
      <c r="AY257" s="172" t="s">
        <v>219</v>
      </c>
    </row>
    <row r="258" spans="2:65" s="1" customFormat="1" ht="24.2" customHeight="1">
      <c r="B258" s="30"/>
      <c r="C258" s="142" t="s">
        <v>520</v>
      </c>
      <c r="D258" s="142" t="s">
        <v>220</v>
      </c>
      <c r="E258" s="143" t="s">
        <v>580</v>
      </c>
      <c r="F258" s="144" t="s">
        <v>581</v>
      </c>
      <c r="G258" s="145" t="s">
        <v>398</v>
      </c>
      <c r="H258" s="146">
        <v>111.595</v>
      </c>
      <c r="I258" s="147"/>
      <c r="J258" s="147"/>
      <c r="K258" s="148">
        <f>ROUND(P258*H258,2)</f>
        <v>0</v>
      </c>
      <c r="L258" s="149"/>
      <c r="M258" s="30"/>
      <c r="N258" s="150" t="s">
        <v>1</v>
      </c>
      <c r="O258" s="151" t="s">
        <v>43</v>
      </c>
      <c r="P258" s="152">
        <f>I258+J258</f>
        <v>0</v>
      </c>
      <c r="Q258" s="152">
        <f>ROUND(I258*H258,2)</f>
        <v>0</v>
      </c>
      <c r="R258" s="152">
        <f>ROUND(J258*H258,2)</f>
        <v>0</v>
      </c>
      <c r="T258" s="153">
        <f>S258*H258</f>
        <v>0</v>
      </c>
      <c r="U258" s="153">
        <v>0</v>
      </c>
      <c r="V258" s="153">
        <f>U258*H258</f>
        <v>0</v>
      </c>
      <c r="W258" s="153">
        <v>0</v>
      </c>
      <c r="X258" s="154">
        <f>W258*H258</f>
        <v>0</v>
      </c>
      <c r="AR258" s="155" t="s">
        <v>158</v>
      </c>
      <c r="AT258" s="155" t="s">
        <v>220</v>
      </c>
      <c r="AU258" s="155" t="s">
        <v>93</v>
      </c>
      <c r="AY258" s="15" t="s">
        <v>219</v>
      </c>
      <c r="BE258" s="156">
        <f>IF(O258="základní",K258,0)</f>
        <v>0</v>
      </c>
      <c r="BF258" s="156">
        <f>IF(O258="snížená",K258,0)</f>
        <v>0</v>
      </c>
      <c r="BG258" s="156">
        <f>IF(O258="zákl. přenesená",K258,0)</f>
        <v>0</v>
      </c>
      <c r="BH258" s="156">
        <f>IF(O258="sníž. přenesená",K258,0)</f>
        <v>0</v>
      </c>
      <c r="BI258" s="156">
        <f>IF(O258="nulová",K258,0)</f>
        <v>0</v>
      </c>
      <c r="BJ258" s="15" t="s">
        <v>87</v>
      </c>
      <c r="BK258" s="156">
        <f>ROUND(P258*H258,2)</f>
        <v>0</v>
      </c>
      <c r="BL258" s="15" t="s">
        <v>158</v>
      </c>
      <c r="BM258" s="155" t="s">
        <v>1566</v>
      </c>
    </row>
    <row r="259" spans="2:65" s="1" customFormat="1" ht="39">
      <c r="B259" s="30"/>
      <c r="D259" s="157" t="s">
        <v>226</v>
      </c>
      <c r="F259" s="158" t="s">
        <v>583</v>
      </c>
      <c r="I259" s="159"/>
      <c r="J259" s="159"/>
      <c r="M259" s="30"/>
      <c r="N259" s="160"/>
      <c r="X259" s="54"/>
      <c r="AT259" s="15" t="s">
        <v>226</v>
      </c>
      <c r="AU259" s="15" t="s">
        <v>93</v>
      </c>
    </row>
    <row r="260" spans="2:65" s="12" customFormat="1" ht="11.25">
      <c r="B260" s="161"/>
      <c r="D260" s="157" t="s">
        <v>303</v>
      </c>
      <c r="E260" s="162" t="s">
        <v>1</v>
      </c>
      <c r="F260" s="163" t="s">
        <v>1567</v>
      </c>
      <c r="H260" s="164">
        <v>-41.58474180000001</v>
      </c>
      <c r="I260" s="165"/>
      <c r="J260" s="165"/>
      <c r="M260" s="161"/>
      <c r="N260" s="166"/>
      <c r="X260" s="167"/>
      <c r="AT260" s="162" t="s">
        <v>303</v>
      </c>
      <c r="AU260" s="162" t="s">
        <v>93</v>
      </c>
      <c r="AV260" s="12" t="s">
        <v>93</v>
      </c>
      <c r="AW260" s="12" t="s">
        <v>5</v>
      </c>
      <c r="AX260" s="12" t="s">
        <v>80</v>
      </c>
      <c r="AY260" s="162" t="s">
        <v>219</v>
      </c>
    </row>
    <row r="261" spans="2:65" s="12" customFormat="1" ht="11.25">
      <c r="B261" s="161"/>
      <c r="D261" s="157" t="s">
        <v>303</v>
      </c>
      <c r="E261" s="162" t="s">
        <v>1</v>
      </c>
      <c r="F261" s="163" t="s">
        <v>1568</v>
      </c>
      <c r="H261" s="164">
        <v>153.18</v>
      </c>
      <c r="I261" s="165"/>
      <c r="J261" s="165"/>
      <c r="M261" s="161"/>
      <c r="N261" s="166"/>
      <c r="X261" s="167"/>
      <c r="AT261" s="162" t="s">
        <v>303</v>
      </c>
      <c r="AU261" s="162" t="s">
        <v>93</v>
      </c>
      <c r="AV261" s="12" t="s">
        <v>93</v>
      </c>
      <c r="AW261" s="12" t="s">
        <v>5</v>
      </c>
      <c r="AX261" s="12" t="s">
        <v>80</v>
      </c>
      <c r="AY261" s="162" t="s">
        <v>219</v>
      </c>
    </row>
    <row r="262" spans="2:65" s="13" customFormat="1" ht="11.25">
      <c r="B262" s="171"/>
      <c r="D262" s="157" t="s">
        <v>303</v>
      </c>
      <c r="E262" s="172" t="s">
        <v>1</v>
      </c>
      <c r="F262" s="173" t="s">
        <v>362</v>
      </c>
      <c r="H262" s="174">
        <v>111.59525819999999</v>
      </c>
      <c r="I262" s="175"/>
      <c r="J262" s="175"/>
      <c r="M262" s="171"/>
      <c r="N262" s="176"/>
      <c r="X262" s="177"/>
      <c r="AT262" s="172" t="s">
        <v>303</v>
      </c>
      <c r="AU262" s="172" t="s">
        <v>93</v>
      </c>
      <c r="AV262" s="13" t="s">
        <v>158</v>
      </c>
      <c r="AW262" s="13" t="s">
        <v>4</v>
      </c>
      <c r="AX262" s="13" t="s">
        <v>87</v>
      </c>
      <c r="AY262" s="172" t="s">
        <v>219</v>
      </c>
    </row>
    <row r="263" spans="2:65" s="1" customFormat="1" ht="16.5" customHeight="1">
      <c r="B263" s="30"/>
      <c r="C263" s="178" t="s">
        <v>528</v>
      </c>
      <c r="D263" s="178" t="s">
        <v>460</v>
      </c>
      <c r="E263" s="179" t="s">
        <v>588</v>
      </c>
      <c r="F263" s="180" t="s">
        <v>589</v>
      </c>
      <c r="G263" s="181" t="s">
        <v>565</v>
      </c>
      <c r="H263" s="182">
        <v>223.191</v>
      </c>
      <c r="I263" s="183"/>
      <c r="J263" s="184"/>
      <c r="K263" s="185">
        <f>ROUND(P263*H263,2)</f>
        <v>0</v>
      </c>
      <c r="L263" s="184"/>
      <c r="M263" s="186"/>
      <c r="N263" s="187" t="s">
        <v>1</v>
      </c>
      <c r="O263" s="151" t="s">
        <v>43</v>
      </c>
      <c r="P263" s="152">
        <f>I263+J263</f>
        <v>0</v>
      </c>
      <c r="Q263" s="152">
        <f>ROUND(I263*H263,2)</f>
        <v>0</v>
      </c>
      <c r="R263" s="152">
        <f>ROUND(J263*H263,2)</f>
        <v>0</v>
      </c>
      <c r="T263" s="153">
        <f>S263*H263</f>
        <v>0</v>
      </c>
      <c r="U263" s="153">
        <v>1</v>
      </c>
      <c r="V263" s="153">
        <f>U263*H263</f>
        <v>223.191</v>
      </c>
      <c r="W263" s="153">
        <v>0</v>
      </c>
      <c r="X263" s="154">
        <f>W263*H263</f>
        <v>0</v>
      </c>
      <c r="AR263" s="155" t="s">
        <v>254</v>
      </c>
      <c r="AT263" s="155" t="s">
        <v>460</v>
      </c>
      <c r="AU263" s="155" t="s">
        <v>93</v>
      </c>
      <c r="AY263" s="15" t="s">
        <v>219</v>
      </c>
      <c r="BE263" s="156">
        <f>IF(O263="základní",K263,0)</f>
        <v>0</v>
      </c>
      <c r="BF263" s="156">
        <f>IF(O263="snížená",K263,0)</f>
        <v>0</v>
      </c>
      <c r="BG263" s="156">
        <f>IF(O263="zákl. přenesená",K263,0)</f>
        <v>0</v>
      </c>
      <c r="BH263" s="156">
        <f>IF(O263="sníž. přenesená",K263,0)</f>
        <v>0</v>
      </c>
      <c r="BI263" s="156">
        <f>IF(O263="nulová",K263,0)</f>
        <v>0</v>
      </c>
      <c r="BJ263" s="15" t="s">
        <v>87</v>
      </c>
      <c r="BK263" s="156">
        <f>ROUND(P263*H263,2)</f>
        <v>0</v>
      </c>
      <c r="BL263" s="15" t="s">
        <v>158</v>
      </c>
      <c r="BM263" s="155" t="s">
        <v>1569</v>
      </c>
    </row>
    <row r="264" spans="2:65" s="1" customFormat="1" ht="11.25">
      <c r="B264" s="30"/>
      <c r="D264" s="157" t="s">
        <v>226</v>
      </c>
      <c r="F264" s="158" t="s">
        <v>589</v>
      </c>
      <c r="I264" s="159"/>
      <c r="J264" s="159"/>
      <c r="M264" s="30"/>
      <c r="N264" s="160"/>
      <c r="X264" s="54"/>
      <c r="AT264" s="15" t="s">
        <v>226</v>
      </c>
      <c r="AU264" s="15" t="s">
        <v>93</v>
      </c>
    </row>
    <row r="265" spans="2:65" s="12" customFormat="1" ht="11.25">
      <c r="B265" s="161"/>
      <c r="D265" s="157" t="s">
        <v>303</v>
      </c>
      <c r="E265" s="162" t="s">
        <v>1</v>
      </c>
      <c r="F265" s="163" t="s">
        <v>1570</v>
      </c>
      <c r="H265" s="164">
        <v>-83.169483600000021</v>
      </c>
      <c r="I265" s="165"/>
      <c r="J265" s="165"/>
      <c r="M265" s="161"/>
      <c r="N265" s="166"/>
      <c r="X265" s="167"/>
      <c r="AT265" s="162" t="s">
        <v>303</v>
      </c>
      <c r="AU265" s="162" t="s">
        <v>93</v>
      </c>
      <c r="AV265" s="12" t="s">
        <v>93</v>
      </c>
      <c r="AW265" s="12" t="s">
        <v>5</v>
      </c>
      <c r="AX265" s="12" t="s">
        <v>80</v>
      </c>
      <c r="AY265" s="162" t="s">
        <v>219</v>
      </c>
    </row>
    <row r="266" spans="2:65" s="12" customFormat="1" ht="11.25">
      <c r="B266" s="161"/>
      <c r="D266" s="157" t="s">
        <v>303</v>
      </c>
      <c r="E266" s="162" t="s">
        <v>1</v>
      </c>
      <c r="F266" s="163" t="s">
        <v>1571</v>
      </c>
      <c r="H266" s="164">
        <v>306.36</v>
      </c>
      <c r="I266" s="165"/>
      <c r="J266" s="165"/>
      <c r="M266" s="161"/>
      <c r="N266" s="166"/>
      <c r="X266" s="167"/>
      <c r="AT266" s="162" t="s">
        <v>303</v>
      </c>
      <c r="AU266" s="162" t="s">
        <v>93</v>
      </c>
      <c r="AV266" s="12" t="s">
        <v>93</v>
      </c>
      <c r="AW266" s="12" t="s">
        <v>5</v>
      </c>
      <c r="AX266" s="12" t="s">
        <v>80</v>
      </c>
      <c r="AY266" s="162" t="s">
        <v>219</v>
      </c>
    </row>
    <row r="267" spans="2:65" s="13" customFormat="1" ht="11.25">
      <c r="B267" s="171"/>
      <c r="D267" s="157" t="s">
        <v>303</v>
      </c>
      <c r="E267" s="172" t="s">
        <v>1</v>
      </c>
      <c r="F267" s="173" t="s">
        <v>362</v>
      </c>
      <c r="H267" s="174">
        <v>223.19051639999998</v>
      </c>
      <c r="I267" s="175"/>
      <c r="J267" s="175"/>
      <c r="M267" s="171"/>
      <c r="N267" s="176"/>
      <c r="X267" s="177"/>
      <c r="AT267" s="172" t="s">
        <v>303</v>
      </c>
      <c r="AU267" s="172" t="s">
        <v>93</v>
      </c>
      <c r="AV267" s="13" t="s">
        <v>158</v>
      </c>
      <c r="AW267" s="13" t="s">
        <v>4</v>
      </c>
      <c r="AX267" s="13" t="s">
        <v>87</v>
      </c>
      <c r="AY267" s="172" t="s">
        <v>219</v>
      </c>
    </row>
    <row r="268" spans="2:65" s="11" customFormat="1" ht="22.9" customHeight="1">
      <c r="B268" s="129"/>
      <c r="D268" s="130" t="s">
        <v>79</v>
      </c>
      <c r="E268" s="140" t="s">
        <v>93</v>
      </c>
      <c r="F268" s="140" t="s">
        <v>593</v>
      </c>
      <c r="I268" s="132"/>
      <c r="J268" s="132"/>
      <c r="K268" s="141">
        <f>BK268</f>
        <v>0</v>
      </c>
      <c r="M268" s="129"/>
      <c r="N268" s="134"/>
      <c r="Q268" s="135">
        <f>SUM(Q269:Q271)</f>
        <v>0</v>
      </c>
      <c r="R268" s="135">
        <f>SUM(R269:R271)</f>
        <v>0</v>
      </c>
      <c r="T268" s="136">
        <f>SUM(T269:T271)</f>
        <v>0</v>
      </c>
      <c r="V268" s="136">
        <f>SUM(V269:V271)</f>
        <v>0</v>
      </c>
      <c r="X268" s="137">
        <f>SUM(X269:X271)</f>
        <v>0</v>
      </c>
      <c r="AR268" s="130" t="s">
        <v>87</v>
      </c>
      <c r="AT268" s="138" t="s">
        <v>79</v>
      </c>
      <c r="AU268" s="138" t="s">
        <v>87</v>
      </c>
      <c r="AY268" s="130" t="s">
        <v>219</v>
      </c>
      <c r="BK268" s="139">
        <f>SUM(BK269:BK271)</f>
        <v>0</v>
      </c>
    </row>
    <row r="269" spans="2:65" s="1" customFormat="1" ht="16.5" customHeight="1">
      <c r="B269" s="30"/>
      <c r="C269" s="142" t="s">
        <v>533</v>
      </c>
      <c r="D269" s="142" t="s">
        <v>220</v>
      </c>
      <c r="E269" s="143" t="s">
        <v>595</v>
      </c>
      <c r="F269" s="144" t="s">
        <v>596</v>
      </c>
      <c r="G269" s="145" t="s">
        <v>398</v>
      </c>
      <c r="H269" s="146">
        <v>38.295000000000002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1572</v>
      </c>
    </row>
    <row r="270" spans="2:65" s="1" customFormat="1" ht="11.25">
      <c r="B270" s="30"/>
      <c r="D270" s="157" t="s">
        <v>226</v>
      </c>
      <c r="F270" s="158" t="s">
        <v>598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1573</v>
      </c>
      <c r="H271" s="164">
        <v>38.295000000000002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1" customFormat="1" ht="22.9" customHeight="1">
      <c r="B272" s="129"/>
      <c r="D272" s="130" t="s">
        <v>79</v>
      </c>
      <c r="E272" s="140" t="s">
        <v>150</v>
      </c>
      <c r="F272" s="140" t="s">
        <v>606</v>
      </c>
      <c r="I272" s="132"/>
      <c r="J272" s="132"/>
      <c r="K272" s="141">
        <f>BK272</f>
        <v>0</v>
      </c>
      <c r="M272" s="129"/>
      <c r="N272" s="134"/>
      <c r="Q272" s="135">
        <f>SUM(Q273:Q275)</f>
        <v>0</v>
      </c>
      <c r="R272" s="135">
        <f>SUM(R273:R275)</f>
        <v>0</v>
      </c>
      <c r="T272" s="136">
        <f>SUM(T273:T275)</f>
        <v>0</v>
      </c>
      <c r="V272" s="136">
        <f>SUM(V273:V275)</f>
        <v>0</v>
      </c>
      <c r="X272" s="137">
        <f>SUM(X273:X275)</f>
        <v>0</v>
      </c>
      <c r="AR272" s="130" t="s">
        <v>87</v>
      </c>
      <c r="AT272" s="138" t="s">
        <v>79</v>
      </c>
      <c r="AU272" s="138" t="s">
        <v>87</v>
      </c>
      <c r="AY272" s="130" t="s">
        <v>219</v>
      </c>
      <c r="BK272" s="139">
        <f>SUM(BK273:BK275)</f>
        <v>0</v>
      </c>
    </row>
    <row r="273" spans="2:65" s="1" customFormat="1" ht="21.75" customHeight="1">
      <c r="B273" s="30"/>
      <c r="C273" s="142" t="s">
        <v>538</v>
      </c>
      <c r="D273" s="142" t="s">
        <v>220</v>
      </c>
      <c r="E273" s="143" t="s">
        <v>608</v>
      </c>
      <c r="F273" s="144" t="s">
        <v>609</v>
      </c>
      <c r="G273" s="145" t="s">
        <v>370</v>
      </c>
      <c r="H273" s="146">
        <v>235.3</v>
      </c>
      <c r="I273" s="147"/>
      <c r="J273" s="147"/>
      <c r="K273" s="148">
        <f>ROUND(P273*H273,2)</f>
        <v>0</v>
      </c>
      <c r="L273" s="149"/>
      <c r="M273" s="30"/>
      <c r="N273" s="150" t="s">
        <v>1</v>
      </c>
      <c r="O273" s="151" t="s">
        <v>43</v>
      </c>
      <c r="P273" s="152">
        <f>I273+J273</f>
        <v>0</v>
      </c>
      <c r="Q273" s="152">
        <f>ROUND(I273*H273,2)</f>
        <v>0</v>
      </c>
      <c r="R273" s="152">
        <f>ROUND(J273*H273,2)</f>
        <v>0</v>
      </c>
      <c r="T273" s="153">
        <f>S273*H273</f>
        <v>0</v>
      </c>
      <c r="U273" s="153">
        <v>0</v>
      </c>
      <c r="V273" s="153">
        <f>U273*H273</f>
        <v>0</v>
      </c>
      <c r="W273" s="153">
        <v>0</v>
      </c>
      <c r="X273" s="154">
        <f>W273*H273</f>
        <v>0</v>
      </c>
      <c r="AR273" s="155" t="s">
        <v>158</v>
      </c>
      <c r="AT273" s="155" t="s">
        <v>220</v>
      </c>
      <c r="AU273" s="155" t="s">
        <v>93</v>
      </c>
      <c r="AY273" s="15" t="s">
        <v>219</v>
      </c>
      <c r="BE273" s="156">
        <f>IF(O273="základní",K273,0)</f>
        <v>0</v>
      </c>
      <c r="BF273" s="156">
        <f>IF(O273="snížená",K273,0)</f>
        <v>0</v>
      </c>
      <c r="BG273" s="156">
        <f>IF(O273="zákl. přenesená",K273,0)</f>
        <v>0</v>
      </c>
      <c r="BH273" s="156">
        <f>IF(O273="sníž. přenesená",K273,0)</f>
        <v>0</v>
      </c>
      <c r="BI273" s="156">
        <f>IF(O273="nulová",K273,0)</f>
        <v>0</v>
      </c>
      <c r="BJ273" s="15" t="s">
        <v>87</v>
      </c>
      <c r="BK273" s="156">
        <f>ROUND(P273*H273,2)</f>
        <v>0</v>
      </c>
      <c r="BL273" s="15" t="s">
        <v>158</v>
      </c>
      <c r="BM273" s="155" t="s">
        <v>1574</v>
      </c>
    </row>
    <row r="274" spans="2:65" s="1" customFormat="1" ht="11.25">
      <c r="B274" s="30"/>
      <c r="D274" s="157" t="s">
        <v>226</v>
      </c>
      <c r="F274" s="158" t="s">
        <v>611</v>
      </c>
      <c r="I274" s="159"/>
      <c r="J274" s="159"/>
      <c r="M274" s="30"/>
      <c r="N274" s="160"/>
      <c r="X274" s="54"/>
      <c r="AT274" s="15" t="s">
        <v>226</v>
      </c>
      <c r="AU274" s="15" t="s">
        <v>93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1575</v>
      </c>
      <c r="H275" s="164">
        <v>235.3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87</v>
      </c>
      <c r="AY275" s="162" t="s">
        <v>219</v>
      </c>
    </row>
    <row r="276" spans="2:65" s="11" customFormat="1" ht="22.9" customHeight="1">
      <c r="B276" s="129"/>
      <c r="D276" s="130" t="s">
        <v>79</v>
      </c>
      <c r="E276" s="140" t="s">
        <v>158</v>
      </c>
      <c r="F276" s="140" t="s">
        <v>613</v>
      </c>
      <c r="I276" s="132"/>
      <c r="J276" s="132"/>
      <c r="K276" s="141">
        <f>BK276</f>
        <v>0</v>
      </c>
      <c r="M276" s="129"/>
      <c r="N276" s="134"/>
      <c r="Q276" s="135">
        <f>SUM(Q277:Q279)</f>
        <v>0</v>
      </c>
      <c r="R276" s="135">
        <f>SUM(R277:R279)</f>
        <v>0</v>
      </c>
      <c r="T276" s="136">
        <f>SUM(T277:T279)</f>
        <v>0</v>
      </c>
      <c r="V276" s="136">
        <f>SUM(V277:V279)</f>
        <v>0</v>
      </c>
      <c r="X276" s="137">
        <f>SUM(X277:X279)</f>
        <v>0</v>
      </c>
      <c r="AR276" s="130" t="s">
        <v>87</v>
      </c>
      <c r="AT276" s="138" t="s">
        <v>79</v>
      </c>
      <c r="AU276" s="138" t="s">
        <v>87</v>
      </c>
      <c r="AY276" s="130" t="s">
        <v>219</v>
      </c>
      <c r="BK276" s="139">
        <f>SUM(BK277:BK279)</f>
        <v>0</v>
      </c>
    </row>
    <row r="277" spans="2:65" s="1" customFormat="1" ht="16.5" customHeight="1">
      <c r="B277" s="30"/>
      <c r="C277" s="142" t="s">
        <v>544</v>
      </c>
      <c r="D277" s="142" t="s">
        <v>220</v>
      </c>
      <c r="E277" s="143" t="s">
        <v>615</v>
      </c>
      <c r="F277" s="144" t="s">
        <v>616</v>
      </c>
      <c r="G277" s="145" t="s">
        <v>370</v>
      </c>
      <c r="H277" s="146">
        <v>235.3</v>
      </c>
      <c r="I277" s="147"/>
      <c r="J277" s="147"/>
      <c r="K277" s="148">
        <f>ROUND(P277*H277,2)</f>
        <v>0</v>
      </c>
      <c r="L277" s="149"/>
      <c r="M277" s="30"/>
      <c r="N277" s="150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0</v>
      </c>
      <c r="V277" s="153">
        <f>U277*H277</f>
        <v>0</v>
      </c>
      <c r="W277" s="153">
        <v>0</v>
      </c>
      <c r="X277" s="154">
        <f>W277*H277</f>
        <v>0</v>
      </c>
      <c r="AR277" s="155" t="s">
        <v>158</v>
      </c>
      <c r="AT277" s="155" t="s">
        <v>220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1576</v>
      </c>
    </row>
    <row r="278" spans="2:65" s="1" customFormat="1" ht="11.25">
      <c r="B278" s="30"/>
      <c r="D278" s="157" t="s">
        <v>226</v>
      </c>
      <c r="F278" s="158" t="s">
        <v>618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1575</v>
      </c>
      <c r="H279" s="164">
        <v>235.3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1" customFormat="1" ht="22.9" customHeight="1">
      <c r="B280" s="129"/>
      <c r="D280" s="130" t="s">
        <v>79</v>
      </c>
      <c r="E280" s="140" t="s">
        <v>218</v>
      </c>
      <c r="F280" s="140" t="s">
        <v>631</v>
      </c>
      <c r="I280" s="132"/>
      <c r="J280" s="132"/>
      <c r="K280" s="141">
        <f>BK280</f>
        <v>0</v>
      </c>
      <c r="M280" s="129"/>
      <c r="N280" s="134"/>
      <c r="Q280" s="135">
        <f>SUM(Q281:Q311)</f>
        <v>0</v>
      </c>
      <c r="R280" s="135">
        <f>SUM(R281:R311)</f>
        <v>0</v>
      </c>
      <c r="T280" s="136">
        <f>SUM(T281:T311)</f>
        <v>0</v>
      </c>
      <c r="V280" s="136">
        <f>SUM(V281:V311)</f>
        <v>44.001811000000004</v>
      </c>
      <c r="X280" s="137">
        <f>SUM(X281:X311)</f>
        <v>0</v>
      </c>
      <c r="AR280" s="130" t="s">
        <v>87</v>
      </c>
      <c r="AT280" s="138" t="s">
        <v>79</v>
      </c>
      <c r="AU280" s="138" t="s">
        <v>87</v>
      </c>
      <c r="AY280" s="130" t="s">
        <v>219</v>
      </c>
      <c r="BK280" s="139">
        <f>SUM(BK281:BK311)</f>
        <v>0</v>
      </c>
    </row>
    <row r="281" spans="2:65" s="1" customFormat="1" ht="24.2" customHeight="1">
      <c r="B281" s="30"/>
      <c r="C281" s="142" t="s">
        <v>549</v>
      </c>
      <c r="D281" s="142" t="s">
        <v>220</v>
      </c>
      <c r="E281" s="143" t="s">
        <v>633</v>
      </c>
      <c r="F281" s="144" t="s">
        <v>634</v>
      </c>
      <c r="G281" s="145" t="s">
        <v>353</v>
      </c>
      <c r="H281" s="146">
        <v>510.6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0</v>
      </c>
      <c r="V281" s="153">
        <f>U281*H281</f>
        <v>0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1577</v>
      </c>
    </row>
    <row r="282" spans="2:65" s="1" customFormat="1" ht="19.5">
      <c r="B282" s="30"/>
      <c r="D282" s="157" t="s">
        <v>226</v>
      </c>
      <c r="F282" s="158" t="s">
        <v>636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1578</v>
      </c>
      <c r="H283" s="164">
        <v>510.6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24.2" customHeight="1">
      <c r="B284" s="30"/>
      <c r="C284" s="142" t="s">
        <v>555</v>
      </c>
      <c r="D284" s="142" t="s">
        <v>220</v>
      </c>
      <c r="E284" s="143" t="s">
        <v>638</v>
      </c>
      <c r="F284" s="144" t="s">
        <v>639</v>
      </c>
      <c r="G284" s="145" t="s">
        <v>353</v>
      </c>
      <c r="H284" s="146">
        <v>5.0999999999999996</v>
      </c>
      <c r="I284" s="147"/>
      <c r="J284" s="147"/>
      <c r="K284" s="148">
        <f>ROUND(P284*H284,2)</f>
        <v>0</v>
      </c>
      <c r="L284" s="149"/>
      <c r="M284" s="30"/>
      <c r="N284" s="150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0</v>
      </c>
      <c r="V284" s="153">
        <f>U284*H284</f>
        <v>0</v>
      </c>
      <c r="W284" s="153">
        <v>0</v>
      </c>
      <c r="X284" s="154">
        <f>W284*H284</f>
        <v>0</v>
      </c>
      <c r="AR284" s="155" t="s">
        <v>158</v>
      </c>
      <c r="AT284" s="155" t="s">
        <v>220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158</v>
      </c>
      <c r="BM284" s="155" t="s">
        <v>1579</v>
      </c>
    </row>
    <row r="285" spans="2:65" s="1" customFormat="1" ht="29.25">
      <c r="B285" s="30"/>
      <c r="D285" s="157" t="s">
        <v>226</v>
      </c>
      <c r="F285" s="158" t="s">
        <v>641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1512</v>
      </c>
      <c r="H286" s="164">
        <v>5.0999999999999996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87</v>
      </c>
      <c r="AY286" s="162" t="s">
        <v>219</v>
      </c>
    </row>
    <row r="287" spans="2:65" s="1" customFormat="1" ht="24.2" customHeight="1">
      <c r="B287" s="30"/>
      <c r="C287" s="142" t="s">
        <v>562</v>
      </c>
      <c r="D287" s="142" t="s">
        <v>220</v>
      </c>
      <c r="E287" s="143" t="s">
        <v>644</v>
      </c>
      <c r="F287" s="144" t="s">
        <v>645</v>
      </c>
      <c r="G287" s="145" t="s">
        <v>353</v>
      </c>
      <c r="H287" s="146">
        <v>50</v>
      </c>
      <c r="I287" s="147"/>
      <c r="J287" s="147"/>
      <c r="K287" s="148">
        <f>ROUND(P287*H287,2)</f>
        <v>0</v>
      </c>
      <c r="L287" s="149"/>
      <c r="M287" s="30"/>
      <c r="N287" s="150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0.23</v>
      </c>
      <c r="V287" s="153">
        <f>U287*H287</f>
        <v>11.5</v>
      </c>
      <c r="W287" s="153">
        <v>0</v>
      </c>
      <c r="X287" s="154">
        <f>W287*H287</f>
        <v>0</v>
      </c>
      <c r="AR287" s="155" t="s">
        <v>158</v>
      </c>
      <c r="AT287" s="155" t="s">
        <v>220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158</v>
      </c>
      <c r="BM287" s="155" t="s">
        <v>1580</v>
      </c>
    </row>
    <row r="288" spans="2:65" s="1" customFormat="1" ht="29.25">
      <c r="B288" s="30"/>
      <c r="D288" s="157" t="s">
        <v>226</v>
      </c>
      <c r="F288" s="158" t="s">
        <v>647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2" customFormat="1" ht="11.25">
      <c r="B289" s="161"/>
      <c r="D289" s="157" t="s">
        <v>303</v>
      </c>
      <c r="E289" s="162" t="s">
        <v>1</v>
      </c>
      <c r="F289" s="163" t="s">
        <v>1227</v>
      </c>
      <c r="H289" s="164">
        <v>50</v>
      </c>
      <c r="I289" s="165"/>
      <c r="J289" s="165"/>
      <c r="M289" s="161"/>
      <c r="N289" s="166"/>
      <c r="X289" s="167"/>
      <c r="AT289" s="162" t="s">
        <v>303</v>
      </c>
      <c r="AU289" s="162" t="s">
        <v>93</v>
      </c>
      <c r="AV289" s="12" t="s">
        <v>93</v>
      </c>
      <c r="AW289" s="12" t="s">
        <v>5</v>
      </c>
      <c r="AX289" s="12" t="s">
        <v>87</v>
      </c>
      <c r="AY289" s="162" t="s">
        <v>219</v>
      </c>
    </row>
    <row r="290" spans="2:65" s="1" customFormat="1" ht="24.2" customHeight="1">
      <c r="B290" s="30"/>
      <c r="C290" s="142" t="s">
        <v>830</v>
      </c>
      <c r="D290" s="142" t="s">
        <v>220</v>
      </c>
      <c r="E290" s="143" t="s">
        <v>650</v>
      </c>
      <c r="F290" s="144" t="s">
        <v>651</v>
      </c>
      <c r="G290" s="145" t="s">
        <v>353</v>
      </c>
      <c r="H290" s="146">
        <v>235.3</v>
      </c>
      <c r="I290" s="147"/>
      <c r="J290" s="147"/>
      <c r="K290" s="148">
        <f>ROUND(P290*H290,2)</f>
        <v>0</v>
      </c>
      <c r="L290" s="149"/>
      <c r="M290" s="30"/>
      <c r="N290" s="150" t="s">
        <v>1</v>
      </c>
      <c r="O290" s="151" t="s">
        <v>43</v>
      </c>
      <c r="P290" s="152">
        <f>I290+J290</f>
        <v>0</v>
      </c>
      <c r="Q290" s="152">
        <f>ROUND(I290*H290,2)</f>
        <v>0</v>
      </c>
      <c r="R290" s="152">
        <f>ROUND(J290*H290,2)</f>
        <v>0</v>
      </c>
      <c r="T290" s="153">
        <f>S290*H290</f>
        <v>0</v>
      </c>
      <c r="U290" s="153">
        <v>0.13800000000000001</v>
      </c>
      <c r="V290" s="153">
        <f>U290*H290</f>
        <v>32.471400000000003</v>
      </c>
      <c r="W290" s="153">
        <v>0</v>
      </c>
      <c r="X290" s="154">
        <f>W290*H290</f>
        <v>0</v>
      </c>
      <c r="AR290" s="155" t="s">
        <v>158</v>
      </c>
      <c r="AT290" s="155" t="s">
        <v>220</v>
      </c>
      <c r="AU290" s="155" t="s">
        <v>93</v>
      </c>
      <c r="AY290" s="15" t="s">
        <v>219</v>
      </c>
      <c r="BE290" s="156">
        <f>IF(O290="základní",K290,0)</f>
        <v>0</v>
      </c>
      <c r="BF290" s="156">
        <f>IF(O290="snížená",K290,0)</f>
        <v>0</v>
      </c>
      <c r="BG290" s="156">
        <f>IF(O290="zákl. přenesená",K290,0)</f>
        <v>0</v>
      </c>
      <c r="BH290" s="156">
        <f>IF(O290="sníž. přenesená",K290,0)</f>
        <v>0</v>
      </c>
      <c r="BI290" s="156">
        <f>IF(O290="nulová",K290,0)</f>
        <v>0</v>
      </c>
      <c r="BJ290" s="15" t="s">
        <v>87</v>
      </c>
      <c r="BK290" s="156">
        <f>ROUND(P290*H290,2)</f>
        <v>0</v>
      </c>
      <c r="BL290" s="15" t="s">
        <v>158</v>
      </c>
      <c r="BM290" s="155" t="s">
        <v>1581</v>
      </c>
    </row>
    <row r="291" spans="2:65" s="1" customFormat="1" ht="19.5">
      <c r="B291" s="30"/>
      <c r="D291" s="157" t="s">
        <v>226</v>
      </c>
      <c r="F291" s="158" t="s">
        <v>651</v>
      </c>
      <c r="I291" s="159"/>
      <c r="J291" s="159"/>
      <c r="M291" s="30"/>
      <c r="N291" s="160"/>
      <c r="X291" s="54"/>
      <c r="AT291" s="15" t="s">
        <v>226</v>
      </c>
      <c r="AU291" s="15" t="s">
        <v>93</v>
      </c>
    </row>
    <row r="292" spans="2:65" s="12" customFormat="1" ht="11.25">
      <c r="B292" s="161"/>
      <c r="D292" s="157" t="s">
        <v>303</v>
      </c>
      <c r="E292" s="162" t="s">
        <v>1</v>
      </c>
      <c r="F292" s="163" t="s">
        <v>1582</v>
      </c>
      <c r="H292" s="164">
        <v>235.3</v>
      </c>
      <c r="I292" s="165"/>
      <c r="J292" s="165"/>
      <c r="M292" s="161"/>
      <c r="N292" s="166"/>
      <c r="X292" s="167"/>
      <c r="AT292" s="162" t="s">
        <v>303</v>
      </c>
      <c r="AU292" s="162" t="s">
        <v>93</v>
      </c>
      <c r="AV292" s="12" t="s">
        <v>93</v>
      </c>
      <c r="AW292" s="12" t="s">
        <v>5</v>
      </c>
      <c r="AX292" s="12" t="s">
        <v>87</v>
      </c>
      <c r="AY292" s="162" t="s">
        <v>219</v>
      </c>
    </row>
    <row r="293" spans="2:65" s="1" customFormat="1" ht="24.2" customHeight="1">
      <c r="B293" s="30"/>
      <c r="C293" s="142" t="s">
        <v>569</v>
      </c>
      <c r="D293" s="142" t="s">
        <v>220</v>
      </c>
      <c r="E293" s="143" t="s">
        <v>655</v>
      </c>
      <c r="F293" s="144" t="s">
        <v>656</v>
      </c>
      <c r="G293" s="145" t="s">
        <v>353</v>
      </c>
      <c r="H293" s="146">
        <v>3.6</v>
      </c>
      <c r="I293" s="147"/>
      <c r="J293" s="147"/>
      <c r="K293" s="148">
        <f>ROUND(P293*H293,2)</f>
        <v>0</v>
      </c>
      <c r="L293" s="149"/>
      <c r="M293" s="30"/>
      <c r="N293" s="150" t="s">
        <v>1</v>
      </c>
      <c r="O293" s="151" t="s">
        <v>43</v>
      </c>
      <c r="P293" s="152">
        <f>I293+J293</f>
        <v>0</v>
      </c>
      <c r="Q293" s="152">
        <f>ROUND(I293*H293,2)</f>
        <v>0</v>
      </c>
      <c r="R293" s="152">
        <f>ROUND(J293*H293,2)</f>
        <v>0</v>
      </c>
      <c r="T293" s="153">
        <f>S293*H293</f>
        <v>0</v>
      </c>
      <c r="U293" s="153">
        <v>6.0099999999999997E-3</v>
      </c>
      <c r="V293" s="153">
        <f>U293*H293</f>
        <v>2.1635999999999999E-2</v>
      </c>
      <c r="W293" s="153">
        <v>0</v>
      </c>
      <c r="X293" s="154">
        <f>W293*H293</f>
        <v>0</v>
      </c>
      <c r="AR293" s="155" t="s">
        <v>158</v>
      </c>
      <c r="AT293" s="155" t="s">
        <v>220</v>
      </c>
      <c r="AU293" s="155" t="s">
        <v>93</v>
      </c>
      <c r="AY293" s="15" t="s">
        <v>219</v>
      </c>
      <c r="BE293" s="156">
        <f>IF(O293="základní",K293,0)</f>
        <v>0</v>
      </c>
      <c r="BF293" s="156">
        <f>IF(O293="snížená",K293,0)</f>
        <v>0</v>
      </c>
      <c r="BG293" s="156">
        <f>IF(O293="zákl. přenesená",K293,0)</f>
        <v>0</v>
      </c>
      <c r="BH293" s="156">
        <f>IF(O293="sníž. přenesená",K293,0)</f>
        <v>0</v>
      </c>
      <c r="BI293" s="156">
        <f>IF(O293="nulová",K293,0)</f>
        <v>0</v>
      </c>
      <c r="BJ293" s="15" t="s">
        <v>87</v>
      </c>
      <c r="BK293" s="156">
        <f>ROUND(P293*H293,2)</f>
        <v>0</v>
      </c>
      <c r="BL293" s="15" t="s">
        <v>158</v>
      </c>
      <c r="BM293" s="155" t="s">
        <v>1583</v>
      </c>
    </row>
    <row r="294" spans="2:65" s="1" customFormat="1" ht="19.5">
      <c r="B294" s="30"/>
      <c r="D294" s="157" t="s">
        <v>226</v>
      </c>
      <c r="F294" s="158" t="s">
        <v>658</v>
      </c>
      <c r="I294" s="159"/>
      <c r="J294" s="159"/>
      <c r="M294" s="30"/>
      <c r="N294" s="160"/>
      <c r="X294" s="54"/>
      <c r="AT294" s="15" t="s">
        <v>226</v>
      </c>
      <c r="AU294" s="15" t="s">
        <v>93</v>
      </c>
    </row>
    <row r="295" spans="2:65" s="12" customFormat="1" ht="11.25">
      <c r="B295" s="161"/>
      <c r="D295" s="157" t="s">
        <v>303</v>
      </c>
      <c r="E295" s="162" t="s">
        <v>1</v>
      </c>
      <c r="F295" s="163" t="s">
        <v>1584</v>
      </c>
      <c r="H295" s="164">
        <v>3.5999999999999996</v>
      </c>
      <c r="I295" s="165"/>
      <c r="J295" s="165"/>
      <c r="M295" s="161"/>
      <c r="N295" s="166"/>
      <c r="X295" s="167"/>
      <c r="AT295" s="162" t="s">
        <v>303</v>
      </c>
      <c r="AU295" s="162" t="s">
        <v>93</v>
      </c>
      <c r="AV295" s="12" t="s">
        <v>93</v>
      </c>
      <c r="AW295" s="12" t="s">
        <v>5</v>
      </c>
      <c r="AX295" s="12" t="s">
        <v>87</v>
      </c>
      <c r="AY295" s="162" t="s">
        <v>219</v>
      </c>
    </row>
    <row r="296" spans="2:65" s="1" customFormat="1" ht="24.2" customHeight="1">
      <c r="B296" s="30"/>
      <c r="C296" s="142" t="s">
        <v>579</v>
      </c>
      <c r="D296" s="142" t="s">
        <v>220</v>
      </c>
      <c r="E296" s="143" t="s">
        <v>661</v>
      </c>
      <c r="F296" s="144" t="s">
        <v>662</v>
      </c>
      <c r="G296" s="145" t="s">
        <v>353</v>
      </c>
      <c r="H296" s="146">
        <v>10.5</v>
      </c>
      <c r="I296" s="147"/>
      <c r="J296" s="147"/>
      <c r="K296" s="148">
        <f>ROUND(P296*H296,2)</f>
        <v>0</v>
      </c>
      <c r="L296" s="149"/>
      <c r="M296" s="30"/>
      <c r="N296" s="150" t="s">
        <v>1</v>
      </c>
      <c r="O296" s="151" t="s">
        <v>43</v>
      </c>
      <c r="P296" s="152">
        <f>I296+J296</f>
        <v>0</v>
      </c>
      <c r="Q296" s="152">
        <f>ROUND(I296*H296,2)</f>
        <v>0</v>
      </c>
      <c r="R296" s="152">
        <f>ROUND(J296*H296,2)</f>
        <v>0</v>
      </c>
      <c r="T296" s="153">
        <f>S296*H296</f>
        <v>0</v>
      </c>
      <c r="U296" s="153">
        <v>7.1000000000000002E-4</v>
      </c>
      <c r="V296" s="153">
        <f>U296*H296</f>
        <v>7.4549999999999998E-3</v>
      </c>
      <c r="W296" s="153">
        <v>0</v>
      </c>
      <c r="X296" s="154">
        <f>W296*H296</f>
        <v>0</v>
      </c>
      <c r="AR296" s="155" t="s">
        <v>158</v>
      </c>
      <c r="AT296" s="155" t="s">
        <v>220</v>
      </c>
      <c r="AU296" s="155" t="s">
        <v>93</v>
      </c>
      <c r="AY296" s="15" t="s">
        <v>219</v>
      </c>
      <c r="BE296" s="156">
        <f>IF(O296="základní",K296,0)</f>
        <v>0</v>
      </c>
      <c r="BF296" s="156">
        <f>IF(O296="snížená",K296,0)</f>
        <v>0</v>
      </c>
      <c r="BG296" s="156">
        <f>IF(O296="zákl. přenesená",K296,0)</f>
        <v>0</v>
      </c>
      <c r="BH296" s="156">
        <f>IF(O296="sníž. přenesená",K296,0)</f>
        <v>0</v>
      </c>
      <c r="BI296" s="156">
        <f>IF(O296="nulová",K296,0)</f>
        <v>0</v>
      </c>
      <c r="BJ296" s="15" t="s">
        <v>87</v>
      </c>
      <c r="BK296" s="156">
        <f>ROUND(P296*H296,2)</f>
        <v>0</v>
      </c>
      <c r="BL296" s="15" t="s">
        <v>158</v>
      </c>
      <c r="BM296" s="155" t="s">
        <v>1585</v>
      </c>
    </row>
    <row r="297" spans="2:65" s="1" customFormat="1" ht="19.5">
      <c r="B297" s="30"/>
      <c r="D297" s="157" t="s">
        <v>226</v>
      </c>
      <c r="F297" s="158" t="s">
        <v>664</v>
      </c>
      <c r="I297" s="159"/>
      <c r="J297" s="159"/>
      <c r="M297" s="30"/>
      <c r="N297" s="160"/>
      <c r="X297" s="54"/>
      <c r="AT297" s="15" t="s">
        <v>226</v>
      </c>
      <c r="AU297" s="15" t="s">
        <v>93</v>
      </c>
    </row>
    <row r="298" spans="2:65" s="12" customFormat="1" ht="11.25">
      <c r="B298" s="161"/>
      <c r="D298" s="157" t="s">
        <v>303</v>
      </c>
      <c r="E298" s="162" t="s">
        <v>1</v>
      </c>
      <c r="F298" s="163" t="s">
        <v>1586</v>
      </c>
      <c r="H298" s="164">
        <v>10.5</v>
      </c>
      <c r="I298" s="165"/>
      <c r="J298" s="165"/>
      <c r="M298" s="161"/>
      <c r="N298" s="166"/>
      <c r="X298" s="167"/>
      <c r="AT298" s="162" t="s">
        <v>303</v>
      </c>
      <c r="AU298" s="162" t="s">
        <v>93</v>
      </c>
      <c r="AV298" s="12" t="s">
        <v>93</v>
      </c>
      <c r="AW298" s="12" t="s">
        <v>5</v>
      </c>
      <c r="AX298" s="12" t="s">
        <v>80</v>
      </c>
      <c r="AY298" s="162" t="s">
        <v>219</v>
      </c>
    </row>
    <row r="299" spans="2:65" s="13" customFormat="1" ht="11.25">
      <c r="B299" s="171"/>
      <c r="D299" s="157" t="s">
        <v>303</v>
      </c>
      <c r="E299" s="172" t="s">
        <v>1</v>
      </c>
      <c r="F299" s="173" t="s">
        <v>362</v>
      </c>
      <c r="H299" s="174">
        <v>10.5</v>
      </c>
      <c r="I299" s="175"/>
      <c r="J299" s="175"/>
      <c r="M299" s="171"/>
      <c r="N299" s="176"/>
      <c r="X299" s="177"/>
      <c r="AT299" s="172" t="s">
        <v>303</v>
      </c>
      <c r="AU299" s="172" t="s">
        <v>93</v>
      </c>
      <c r="AV299" s="13" t="s">
        <v>158</v>
      </c>
      <c r="AW299" s="13" t="s">
        <v>4</v>
      </c>
      <c r="AX299" s="13" t="s">
        <v>87</v>
      </c>
      <c r="AY299" s="172" t="s">
        <v>219</v>
      </c>
    </row>
    <row r="300" spans="2:65" s="1" customFormat="1" ht="33" customHeight="1">
      <c r="B300" s="30"/>
      <c r="C300" s="142" t="s">
        <v>587</v>
      </c>
      <c r="D300" s="142" t="s">
        <v>220</v>
      </c>
      <c r="E300" s="143" t="s">
        <v>667</v>
      </c>
      <c r="F300" s="144" t="s">
        <v>668</v>
      </c>
      <c r="G300" s="145" t="s">
        <v>353</v>
      </c>
      <c r="H300" s="146">
        <v>10.5</v>
      </c>
      <c r="I300" s="147"/>
      <c r="J300" s="147"/>
      <c r="K300" s="148">
        <f>ROUND(P300*H300,2)</f>
        <v>0</v>
      </c>
      <c r="L300" s="149"/>
      <c r="M300" s="30"/>
      <c r="N300" s="150" t="s">
        <v>1</v>
      </c>
      <c r="O300" s="151" t="s">
        <v>43</v>
      </c>
      <c r="P300" s="152">
        <f>I300+J300</f>
        <v>0</v>
      </c>
      <c r="Q300" s="152">
        <f>ROUND(I300*H300,2)</f>
        <v>0</v>
      </c>
      <c r="R300" s="152">
        <f>ROUND(J300*H300,2)</f>
        <v>0</v>
      </c>
      <c r="T300" s="153">
        <f>S300*H300</f>
        <v>0</v>
      </c>
      <c r="U300" s="153">
        <v>0</v>
      </c>
      <c r="V300" s="153">
        <f>U300*H300</f>
        <v>0</v>
      </c>
      <c r="W300" s="153">
        <v>0</v>
      </c>
      <c r="X300" s="154">
        <f>W300*H300</f>
        <v>0</v>
      </c>
      <c r="AR300" s="155" t="s">
        <v>158</v>
      </c>
      <c r="AT300" s="155" t="s">
        <v>220</v>
      </c>
      <c r="AU300" s="155" t="s">
        <v>93</v>
      </c>
      <c r="AY300" s="15" t="s">
        <v>219</v>
      </c>
      <c r="BE300" s="156">
        <f>IF(O300="základní",K300,0)</f>
        <v>0</v>
      </c>
      <c r="BF300" s="156">
        <f>IF(O300="snížená",K300,0)</f>
        <v>0</v>
      </c>
      <c r="BG300" s="156">
        <f>IF(O300="zákl. přenesená",K300,0)</f>
        <v>0</v>
      </c>
      <c r="BH300" s="156">
        <f>IF(O300="sníž. přenesená",K300,0)</f>
        <v>0</v>
      </c>
      <c r="BI300" s="156">
        <f>IF(O300="nulová",K300,0)</f>
        <v>0</v>
      </c>
      <c r="BJ300" s="15" t="s">
        <v>87</v>
      </c>
      <c r="BK300" s="156">
        <f>ROUND(P300*H300,2)</f>
        <v>0</v>
      </c>
      <c r="BL300" s="15" t="s">
        <v>158</v>
      </c>
      <c r="BM300" s="155" t="s">
        <v>1587</v>
      </c>
    </row>
    <row r="301" spans="2:65" s="1" customFormat="1" ht="29.25">
      <c r="B301" s="30"/>
      <c r="D301" s="157" t="s">
        <v>226</v>
      </c>
      <c r="F301" s="158" t="s">
        <v>670</v>
      </c>
      <c r="I301" s="159"/>
      <c r="J301" s="159"/>
      <c r="M301" s="30"/>
      <c r="N301" s="160"/>
      <c r="X301" s="54"/>
      <c r="AT301" s="15" t="s">
        <v>226</v>
      </c>
      <c r="AU301" s="15" t="s">
        <v>93</v>
      </c>
    </row>
    <row r="302" spans="2:65" s="12" customFormat="1" ht="11.25">
      <c r="B302" s="161"/>
      <c r="D302" s="157" t="s">
        <v>303</v>
      </c>
      <c r="E302" s="162" t="s">
        <v>1</v>
      </c>
      <c r="F302" s="163" t="s">
        <v>1586</v>
      </c>
      <c r="H302" s="164">
        <v>10.5</v>
      </c>
      <c r="I302" s="165"/>
      <c r="J302" s="165"/>
      <c r="M302" s="161"/>
      <c r="N302" s="166"/>
      <c r="X302" s="167"/>
      <c r="AT302" s="162" t="s">
        <v>303</v>
      </c>
      <c r="AU302" s="162" t="s">
        <v>93</v>
      </c>
      <c r="AV302" s="12" t="s">
        <v>93</v>
      </c>
      <c r="AW302" s="12" t="s">
        <v>5</v>
      </c>
      <c r="AX302" s="12" t="s">
        <v>87</v>
      </c>
      <c r="AY302" s="162" t="s">
        <v>219</v>
      </c>
    </row>
    <row r="303" spans="2:65" s="1" customFormat="1" ht="24.2" customHeight="1">
      <c r="B303" s="30"/>
      <c r="C303" s="142" t="s">
        <v>594</v>
      </c>
      <c r="D303" s="142" t="s">
        <v>220</v>
      </c>
      <c r="E303" s="143" t="s">
        <v>672</v>
      </c>
      <c r="F303" s="144" t="s">
        <v>673</v>
      </c>
      <c r="G303" s="145" t="s">
        <v>353</v>
      </c>
      <c r="H303" s="146">
        <v>5.0999999999999996</v>
      </c>
      <c r="I303" s="147"/>
      <c r="J303" s="147"/>
      <c r="K303" s="148">
        <f>ROUND(P303*H303,2)</f>
        <v>0</v>
      </c>
      <c r="L303" s="149"/>
      <c r="M303" s="30"/>
      <c r="N303" s="150" t="s">
        <v>1</v>
      </c>
      <c r="O303" s="151" t="s">
        <v>43</v>
      </c>
      <c r="P303" s="152">
        <f>I303+J303</f>
        <v>0</v>
      </c>
      <c r="Q303" s="152">
        <f>ROUND(I303*H303,2)</f>
        <v>0</v>
      </c>
      <c r="R303" s="152">
        <f>ROUND(J303*H303,2)</f>
        <v>0</v>
      </c>
      <c r="T303" s="153">
        <f>S303*H303</f>
        <v>0</v>
      </c>
      <c r="U303" s="153">
        <v>0</v>
      </c>
      <c r="V303" s="153">
        <f>U303*H303</f>
        <v>0</v>
      </c>
      <c r="W303" s="153">
        <v>0</v>
      </c>
      <c r="X303" s="154">
        <f>W303*H303</f>
        <v>0</v>
      </c>
      <c r="AR303" s="155" t="s">
        <v>158</v>
      </c>
      <c r="AT303" s="155" t="s">
        <v>220</v>
      </c>
      <c r="AU303" s="155" t="s">
        <v>93</v>
      </c>
      <c r="AY303" s="15" t="s">
        <v>219</v>
      </c>
      <c r="BE303" s="156">
        <f>IF(O303="základní",K303,0)</f>
        <v>0</v>
      </c>
      <c r="BF303" s="156">
        <f>IF(O303="snížená",K303,0)</f>
        <v>0</v>
      </c>
      <c r="BG303" s="156">
        <f>IF(O303="zákl. přenesená",K303,0)</f>
        <v>0</v>
      </c>
      <c r="BH303" s="156">
        <f>IF(O303="sníž. přenesená",K303,0)</f>
        <v>0</v>
      </c>
      <c r="BI303" s="156">
        <f>IF(O303="nulová",K303,0)</f>
        <v>0</v>
      </c>
      <c r="BJ303" s="15" t="s">
        <v>87</v>
      </c>
      <c r="BK303" s="156">
        <f>ROUND(P303*H303,2)</f>
        <v>0</v>
      </c>
      <c r="BL303" s="15" t="s">
        <v>158</v>
      </c>
      <c r="BM303" s="155" t="s">
        <v>1588</v>
      </c>
    </row>
    <row r="304" spans="2:65" s="1" customFormat="1" ht="29.25">
      <c r="B304" s="30"/>
      <c r="D304" s="157" t="s">
        <v>226</v>
      </c>
      <c r="F304" s="158" t="s">
        <v>675</v>
      </c>
      <c r="I304" s="159"/>
      <c r="J304" s="159"/>
      <c r="M304" s="30"/>
      <c r="N304" s="160"/>
      <c r="X304" s="54"/>
      <c r="AT304" s="15" t="s">
        <v>226</v>
      </c>
      <c r="AU304" s="15" t="s">
        <v>93</v>
      </c>
    </row>
    <row r="305" spans="2:65" s="12" customFormat="1" ht="11.25">
      <c r="B305" s="161"/>
      <c r="D305" s="157" t="s">
        <v>303</v>
      </c>
      <c r="E305" s="162" t="s">
        <v>1</v>
      </c>
      <c r="F305" s="163" t="s">
        <v>1512</v>
      </c>
      <c r="H305" s="164">
        <v>5.0999999999999996</v>
      </c>
      <c r="I305" s="165"/>
      <c r="J305" s="165"/>
      <c r="M305" s="161"/>
      <c r="N305" s="166"/>
      <c r="X305" s="167"/>
      <c r="AT305" s="162" t="s">
        <v>303</v>
      </c>
      <c r="AU305" s="162" t="s">
        <v>93</v>
      </c>
      <c r="AV305" s="12" t="s">
        <v>93</v>
      </c>
      <c r="AW305" s="12" t="s">
        <v>5</v>
      </c>
      <c r="AX305" s="12" t="s">
        <v>87</v>
      </c>
      <c r="AY305" s="162" t="s">
        <v>219</v>
      </c>
    </row>
    <row r="306" spans="2:65" s="1" customFormat="1" ht="24.2" customHeight="1">
      <c r="B306" s="30"/>
      <c r="C306" s="142" t="s">
        <v>600</v>
      </c>
      <c r="D306" s="142" t="s">
        <v>220</v>
      </c>
      <c r="E306" s="143" t="s">
        <v>677</v>
      </c>
      <c r="F306" s="144" t="s">
        <v>678</v>
      </c>
      <c r="G306" s="145" t="s">
        <v>370</v>
      </c>
      <c r="H306" s="146">
        <v>6</v>
      </c>
      <c r="I306" s="147"/>
      <c r="J306" s="147"/>
      <c r="K306" s="148">
        <f>ROUND(P306*H306,2)</f>
        <v>0</v>
      </c>
      <c r="L306" s="149"/>
      <c r="M306" s="30"/>
      <c r="N306" s="150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2.2000000000000001E-4</v>
      </c>
      <c r="V306" s="153">
        <f>U306*H306</f>
        <v>1.32E-3</v>
      </c>
      <c r="W306" s="153">
        <v>0</v>
      </c>
      <c r="X306" s="154">
        <f>W306*H306</f>
        <v>0</v>
      </c>
      <c r="AR306" s="155" t="s">
        <v>158</v>
      </c>
      <c r="AT306" s="155" t="s">
        <v>220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1589</v>
      </c>
    </row>
    <row r="307" spans="2:65" s="1" customFormat="1" ht="29.25">
      <c r="B307" s="30"/>
      <c r="D307" s="157" t="s">
        <v>226</v>
      </c>
      <c r="F307" s="158" t="s">
        <v>680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1590</v>
      </c>
      <c r="H308" s="164">
        <v>6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" customFormat="1" ht="24.2" customHeight="1">
      <c r="B309" s="30"/>
      <c r="C309" s="142" t="s">
        <v>607</v>
      </c>
      <c r="D309" s="142" t="s">
        <v>220</v>
      </c>
      <c r="E309" s="143" t="s">
        <v>683</v>
      </c>
      <c r="F309" s="144" t="s">
        <v>684</v>
      </c>
      <c r="G309" s="145" t="s">
        <v>370</v>
      </c>
      <c r="H309" s="146">
        <v>6</v>
      </c>
      <c r="I309" s="147"/>
      <c r="J309" s="147"/>
      <c r="K309" s="148">
        <f>ROUND(P309*H309,2)</f>
        <v>0</v>
      </c>
      <c r="L309" s="149"/>
      <c r="M309" s="30"/>
      <c r="N309" s="150" t="s">
        <v>1</v>
      </c>
      <c r="O309" s="151" t="s">
        <v>43</v>
      </c>
      <c r="P309" s="152">
        <f>I309+J309</f>
        <v>0</v>
      </c>
      <c r="Q309" s="152">
        <f>ROUND(I309*H309,2)</f>
        <v>0</v>
      </c>
      <c r="R309" s="152">
        <f>ROUND(J309*H309,2)</f>
        <v>0</v>
      </c>
      <c r="T309" s="153">
        <f>S309*H309</f>
        <v>0</v>
      </c>
      <c r="U309" s="153">
        <v>0</v>
      </c>
      <c r="V309" s="153">
        <f>U309*H309</f>
        <v>0</v>
      </c>
      <c r="W309" s="153">
        <v>0</v>
      </c>
      <c r="X309" s="154">
        <f>W309*H309</f>
        <v>0</v>
      </c>
      <c r="AR309" s="155" t="s">
        <v>158</v>
      </c>
      <c r="AT309" s="155" t="s">
        <v>220</v>
      </c>
      <c r="AU309" s="155" t="s">
        <v>93</v>
      </c>
      <c r="AY309" s="15" t="s">
        <v>219</v>
      </c>
      <c r="BE309" s="156">
        <f>IF(O309="základní",K309,0)</f>
        <v>0</v>
      </c>
      <c r="BF309" s="156">
        <f>IF(O309="snížená",K309,0)</f>
        <v>0</v>
      </c>
      <c r="BG309" s="156">
        <f>IF(O309="zákl. přenesená",K309,0)</f>
        <v>0</v>
      </c>
      <c r="BH309" s="156">
        <f>IF(O309="sníž. přenesená",K309,0)</f>
        <v>0</v>
      </c>
      <c r="BI309" s="156">
        <f>IF(O309="nulová",K309,0)</f>
        <v>0</v>
      </c>
      <c r="BJ309" s="15" t="s">
        <v>87</v>
      </c>
      <c r="BK309" s="156">
        <f>ROUND(P309*H309,2)</f>
        <v>0</v>
      </c>
      <c r="BL309" s="15" t="s">
        <v>158</v>
      </c>
      <c r="BM309" s="155" t="s">
        <v>1591</v>
      </c>
    </row>
    <row r="310" spans="2:65" s="1" customFormat="1" ht="29.25">
      <c r="B310" s="30"/>
      <c r="D310" s="157" t="s">
        <v>226</v>
      </c>
      <c r="F310" s="158" t="s">
        <v>686</v>
      </c>
      <c r="I310" s="159"/>
      <c r="J310" s="159"/>
      <c r="M310" s="30"/>
      <c r="N310" s="160"/>
      <c r="X310" s="54"/>
      <c r="AT310" s="15" t="s">
        <v>226</v>
      </c>
      <c r="AU310" s="15" t="s">
        <v>93</v>
      </c>
    </row>
    <row r="311" spans="2:65" s="12" customFormat="1" ht="11.25">
      <c r="B311" s="161"/>
      <c r="D311" s="157" t="s">
        <v>303</v>
      </c>
      <c r="E311" s="162" t="s">
        <v>1</v>
      </c>
      <c r="F311" s="163" t="s">
        <v>1590</v>
      </c>
      <c r="H311" s="164">
        <v>6</v>
      </c>
      <c r="I311" s="165"/>
      <c r="J311" s="165"/>
      <c r="M311" s="161"/>
      <c r="N311" s="166"/>
      <c r="X311" s="167"/>
      <c r="AT311" s="162" t="s">
        <v>303</v>
      </c>
      <c r="AU311" s="162" t="s">
        <v>93</v>
      </c>
      <c r="AV311" s="12" t="s">
        <v>93</v>
      </c>
      <c r="AW311" s="12" t="s">
        <v>5</v>
      </c>
      <c r="AX311" s="12" t="s">
        <v>87</v>
      </c>
      <c r="AY311" s="162" t="s">
        <v>219</v>
      </c>
    </row>
    <row r="312" spans="2:65" s="11" customFormat="1" ht="22.9" customHeight="1">
      <c r="B312" s="129"/>
      <c r="D312" s="130" t="s">
        <v>79</v>
      </c>
      <c r="E312" s="140" t="s">
        <v>244</v>
      </c>
      <c r="F312" s="140" t="s">
        <v>687</v>
      </c>
      <c r="I312" s="132"/>
      <c r="J312" s="132"/>
      <c r="K312" s="141">
        <f>BK312</f>
        <v>0</v>
      </c>
      <c r="M312" s="129"/>
      <c r="N312" s="134"/>
      <c r="Q312" s="135">
        <f>SUM(Q313:Q315)</f>
        <v>0</v>
      </c>
      <c r="R312" s="135">
        <f>SUM(R313:R315)</f>
        <v>0</v>
      </c>
      <c r="T312" s="136">
        <f>SUM(T313:T315)</f>
        <v>0</v>
      </c>
      <c r="V312" s="136">
        <f>SUM(V313:V315)</f>
        <v>0.04</v>
      </c>
      <c r="X312" s="137">
        <f>SUM(X313:X315)</f>
        <v>0</v>
      </c>
      <c r="AR312" s="130" t="s">
        <v>87</v>
      </c>
      <c r="AT312" s="138" t="s">
        <v>79</v>
      </c>
      <c r="AU312" s="138" t="s">
        <v>87</v>
      </c>
      <c r="AY312" s="130" t="s">
        <v>219</v>
      </c>
      <c r="BK312" s="139">
        <f>SUM(BK313:BK315)</f>
        <v>0</v>
      </c>
    </row>
    <row r="313" spans="2:65" s="1" customFormat="1" ht="16.5" customHeight="1">
      <c r="B313" s="30"/>
      <c r="C313" s="142" t="s">
        <v>614</v>
      </c>
      <c r="D313" s="142" t="s">
        <v>220</v>
      </c>
      <c r="E313" s="143" t="s">
        <v>689</v>
      </c>
      <c r="F313" s="144" t="s">
        <v>690</v>
      </c>
      <c r="G313" s="145" t="s">
        <v>691</v>
      </c>
      <c r="H313" s="146">
        <v>5</v>
      </c>
      <c r="I313" s="147"/>
      <c r="J313" s="147"/>
      <c r="K313" s="148">
        <f>ROUND(P313*H313,2)</f>
        <v>0</v>
      </c>
      <c r="L313" s="149"/>
      <c r="M313" s="30"/>
      <c r="N313" s="150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8.0000000000000002E-3</v>
      </c>
      <c r="V313" s="153">
        <f>U313*H313</f>
        <v>0.04</v>
      </c>
      <c r="W313" s="153">
        <v>0</v>
      </c>
      <c r="X313" s="154">
        <f>W313*H313</f>
        <v>0</v>
      </c>
      <c r="AR313" s="155" t="s">
        <v>158</v>
      </c>
      <c r="AT313" s="155" t="s">
        <v>220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1592</v>
      </c>
    </row>
    <row r="314" spans="2:65" s="1" customFormat="1" ht="39">
      <c r="B314" s="30"/>
      <c r="D314" s="157" t="s">
        <v>226</v>
      </c>
      <c r="F314" s="158" t="s">
        <v>693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218</v>
      </c>
      <c r="H315" s="164">
        <v>5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1" customFormat="1" ht="22.9" customHeight="1">
      <c r="B316" s="129"/>
      <c r="D316" s="130" t="s">
        <v>79</v>
      </c>
      <c r="E316" s="140" t="s">
        <v>254</v>
      </c>
      <c r="F316" s="140" t="s">
        <v>694</v>
      </c>
      <c r="I316" s="132"/>
      <c r="J316" s="132"/>
      <c r="K316" s="141">
        <f>BK316</f>
        <v>0</v>
      </c>
      <c r="M316" s="129"/>
      <c r="N316" s="134"/>
      <c r="Q316" s="135">
        <f>SUM(Q317:Q397)</f>
        <v>0</v>
      </c>
      <c r="R316" s="135">
        <f>SUM(R317:R397)</f>
        <v>0</v>
      </c>
      <c r="T316" s="136">
        <f>SUM(T317:T397)</f>
        <v>0</v>
      </c>
      <c r="V316" s="136">
        <f>SUM(V317:V397)</f>
        <v>44.104928000000008</v>
      </c>
      <c r="X316" s="137">
        <f>SUM(X317:X397)</f>
        <v>0</v>
      </c>
      <c r="AR316" s="130" t="s">
        <v>87</v>
      </c>
      <c r="AT316" s="138" t="s">
        <v>79</v>
      </c>
      <c r="AU316" s="138" t="s">
        <v>87</v>
      </c>
      <c r="AY316" s="130" t="s">
        <v>219</v>
      </c>
      <c r="BK316" s="139">
        <f>SUM(BK317:BK397)</f>
        <v>0</v>
      </c>
    </row>
    <row r="317" spans="2:65" s="1" customFormat="1" ht="24.2" customHeight="1">
      <c r="B317" s="30"/>
      <c r="C317" s="142" t="s">
        <v>619</v>
      </c>
      <c r="D317" s="142" t="s">
        <v>220</v>
      </c>
      <c r="E317" s="143" t="s">
        <v>765</v>
      </c>
      <c r="F317" s="144" t="s">
        <v>766</v>
      </c>
      <c r="G317" s="145" t="s">
        <v>467</v>
      </c>
      <c r="H317" s="146">
        <v>6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8.7419999999999998E-2</v>
      </c>
      <c r="V317" s="153">
        <f>U317*H317</f>
        <v>0.52451999999999999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1593</v>
      </c>
    </row>
    <row r="318" spans="2:65" s="1" customFormat="1" ht="19.5">
      <c r="B318" s="30"/>
      <c r="D318" s="157" t="s">
        <v>226</v>
      </c>
      <c r="F318" s="158" t="s">
        <v>768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" customFormat="1" ht="21.75" customHeight="1">
      <c r="B319" s="30"/>
      <c r="C319" s="178" t="s">
        <v>625</v>
      </c>
      <c r="D319" s="178" t="s">
        <v>460</v>
      </c>
      <c r="E319" s="179" t="s">
        <v>770</v>
      </c>
      <c r="F319" s="180" t="s">
        <v>771</v>
      </c>
      <c r="G319" s="181" t="s">
        <v>467</v>
      </c>
      <c r="H319" s="182">
        <v>1</v>
      </c>
      <c r="I319" s="183"/>
      <c r="J319" s="184"/>
      <c r="K319" s="185">
        <f>ROUND(P319*H319,2)</f>
        <v>0</v>
      </c>
      <c r="L319" s="184"/>
      <c r="M319" s="186"/>
      <c r="N319" s="187" t="s">
        <v>1</v>
      </c>
      <c r="O319" s="151" t="s">
        <v>43</v>
      </c>
      <c r="P319" s="152">
        <f>I319+J319</f>
        <v>0</v>
      </c>
      <c r="Q319" s="152">
        <f>ROUND(I319*H319,2)</f>
        <v>0</v>
      </c>
      <c r="R319" s="152">
        <f>ROUND(J319*H319,2)</f>
        <v>0</v>
      </c>
      <c r="T319" s="153">
        <f>S319*H319</f>
        <v>0</v>
      </c>
      <c r="U319" s="153">
        <v>6.8000000000000005E-2</v>
      </c>
      <c r="V319" s="153">
        <f>U319*H319</f>
        <v>6.8000000000000005E-2</v>
      </c>
      <c r="W319" s="153">
        <v>0</v>
      </c>
      <c r="X319" s="154">
        <f>W319*H319</f>
        <v>0</v>
      </c>
      <c r="AR319" s="155" t="s">
        <v>254</v>
      </c>
      <c r="AT319" s="155" t="s">
        <v>460</v>
      </c>
      <c r="AU319" s="155" t="s">
        <v>93</v>
      </c>
      <c r="AY319" s="15" t="s">
        <v>219</v>
      </c>
      <c r="BE319" s="156">
        <f>IF(O319="základní",K319,0)</f>
        <v>0</v>
      </c>
      <c r="BF319" s="156">
        <f>IF(O319="snížená",K319,0)</f>
        <v>0</v>
      </c>
      <c r="BG319" s="156">
        <f>IF(O319="zákl. přenesená",K319,0)</f>
        <v>0</v>
      </c>
      <c r="BH319" s="156">
        <f>IF(O319="sníž. přenesená",K319,0)</f>
        <v>0</v>
      </c>
      <c r="BI319" s="156">
        <f>IF(O319="nulová",K319,0)</f>
        <v>0</v>
      </c>
      <c r="BJ319" s="15" t="s">
        <v>87</v>
      </c>
      <c r="BK319" s="156">
        <f>ROUND(P319*H319,2)</f>
        <v>0</v>
      </c>
      <c r="BL319" s="15" t="s">
        <v>158</v>
      </c>
      <c r="BM319" s="155" t="s">
        <v>1594</v>
      </c>
    </row>
    <row r="320" spans="2:65" s="1" customFormat="1" ht="11.25">
      <c r="B320" s="30"/>
      <c r="D320" s="157" t="s">
        <v>226</v>
      </c>
      <c r="F320" s="158" t="s">
        <v>771</v>
      </c>
      <c r="I320" s="159"/>
      <c r="J320" s="159"/>
      <c r="M320" s="30"/>
      <c r="N320" s="160"/>
      <c r="X320" s="54"/>
      <c r="AT320" s="15" t="s">
        <v>226</v>
      </c>
      <c r="AU320" s="15" t="s">
        <v>93</v>
      </c>
    </row>
    <row r="321" spans="2:65" s="12" customFormat="1" ht="11.25">
      <c r="B321" s="161"/>
      <c r="D321" s="157" t="s">
        <v>303</v>
      </c>
      <c r="E321" s="162" t="s">
        <v>1</v>
      </c>
      <c r="F321" s="163" t="s">
        <v>87</v>
      </c>
      <c r="H321" s="164">
        <v>1</v>
      </c>
      <c r="I321" s="165"/>
      <c r="J321" s="165"/>
      <c r="M321" s="161"/>
      <c r="N321" s="166"/>
      <c r="X321" s="167"/>
      <c r="AT321" s="162" t="s">
        <v>303</v>
      </c>
      <c r="AU321" s="162" t="s">
        <v>93</v>
      </c>
      <c r="AV321" s="12" t="s">
        <v>93</v>
      </c>
      <c r="AW321" s="12" t="s">
        <v>5</v>
      </c>
      <c r="AX321" s="12" t="s">
        <v>87</v>
      </c>
      <c r="AY321" s="162" t="s">
        <v>219</v>
      </c>
    </row>
    <row r="322" spans="2:65" s="1" customFormat="1" ht="16.5" customHeight="1">
      <c r="B322" s="30"/>
      <c r="C322" s="178" t="s">
        <v>632</v>
      </c>
      <c r="D322" s="178" t="s">
        <v>460</v>
      </c>
      <c r="E322" s="179" t="s">
        <v>774</v>
      </c>
      <c r="F322" s="180" t="s">
        <v>775</v>
      </c>
      <c r="G322" s="181" t="s">
        <v>467</v>
      </c>
      <c r="H322" s="182">
        <v>3</v>
      </c>
      <c r="I322" s="183"/>
      <c r="J322" s="184"/>
      <c r="K322" s="185">
        <f>ROUND(P322*H322,2)</f>
        <v>0</v>
      </c>
      <c r="L322" s="184"/>
      <c r="M322" s="186"/>
      <c r="N322" s="187" t="s">
        <v>1</v>
      </c>
      <c r="O322" s="151" t="s">
        <v>43</v>
      </c>
      <c r="P322" s="152">
        <f>I322+J322</f>
        <v>0</v>
      </c>
      <c r="Q322" s="152">
        <f>ROUND(I322*H322,2)</f>
        <v>0</v>
      </c>
      <c r="R322" s="152">
        <f>ROUND(J322*H322,2)</f>
        <v>0</v>
      </c>
      <c r="T322" s="153">
        <f>S322*H322</f>
        <v>0</v>
      </c>
      <c r="U322" s="153">
        <v>0.04</v>
      </c>
      <c r="V322" s="153">
        <f>U322*H322</f>
        <v>0.12</v>
      </c>
      <c r="W322" s="153">
        <v>0</v>
      </c>
      <c r="X322" s="154">
        <f>W322*H322</f>
        <v>0</v>
      </c>
      <c r="AR322" s="155" t="s">
        <v>254</v>
      </c>
      <c r="AT322" s="155" t="s">
        <v>460</v>
      </c>
      <c r="AU322" s="155" t="s">
        <v>93</v>
      </c>
      <c r="AY322" s="15" t="s">
        <v>219</v>
      </c>
      <c r="BE322" s="156">
        <f>IF(O322="základní",K322,0)</f>
        <v>0</v>
      </c>
      <c r="BF322" s="156">
        <f>IF(O322="snížená",K322,0)</f>
        <v>0</v>
      </c>
      <c r="BG322" s="156">
        <f>IF(O322="zákl. přenesená",K322,0)</f>
        <v>0</v>
      </c>
      <c r="BH322" s="156">
        <f>IF(O322="sníž. přenesená",K322,0)</f>
        <v>0</v>
      </c>
      <c r="BI322" s="156">
        <f>IF(O322="nulová",K322,0)</f>
        <v>0</v>
      </c>
      <c r="BJ322" s="15" t="s">
        <v>87</v>
      </c>
      <c r="BK322" s="156">
        <f>ROUND(P322*H322,2)</f>
        <v>0</v>
      </c>
      <c r="BL322" s="15" t="s">
        <v>158</v>
      </c>
      <c r="BM322" s="155" t="s">
        <v>1595</v>
      </c>
    </row>
    <row r="323" spans="2:65" s="1" customFormat="1" ht="11.25">
      <c r="B323" s="30"/>
      <c r="D323" s="157" t="s">
        <v>226</v>
      </c>
      <c r="F323" s="158" t="s">
        <v>775</v>
      </c>
      <c r="I323" s="159"/>
      <c r="J323" s="159"/>
      <c r="M323" s="30"/>
      <c r="N323" s="160"/>
      <c r="X323" s="54"/>
      <c r="AT323" s="15" t="s">
        <v>226</v>
      </c>
      <c r="AU323" s="15" t="s">
        <v>93</v>
      </c>
    </row>
    <row r="324" spans="2:65" s="1" customFormat="1" ht="16.5" customHeight="1">
      <c r="B324" s="30"/>
      <c r="C324" s="178" t="s">
        <v>443</v>
      </c>
      <c r="D324" s="178" t="s">
        <v>460</v>
      </c>
      <c r="E324" s="179" t="s">
        <v>778</v>
      </c>
      <c r="F324" s="180" t="s">
        <v>779</v>
      </c>
      <c r="G324" s="181" t="s">
        <v>467</v>
      </c>
      <c r="H324" s="182">
        <v>1</v>
      </c>
      <c r="I324" s="183"/>
      <c r="J324" s="184"/>
      <c r="K324" s="185">
        <f>ROUND(P324*H324,2)</f>
        <v>0</v>
      </c>
      <c r="L324" s="184"/>
      <c r="M324" s="186"/>
      <c r="N324" s="187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2.8000000000000001E-2</v>
      </c>
      <c r="V324" s="153">
        <f>U324*H324</f>
        <v>2.8000000000000001E-2</v>
      </c>
      <c r="W324" s="153">
        <v>0</v>
      </c>
      <c r="X324" s="154">
        <f>W324*H324</f>
        <v>0</v>
      </c>
      <c r="AR324" s="155" t="s">
        <v>254</v>
      </c>
      <c r="AT324" s="155" t="s">
        <v>460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1596</v>
      </c>
    </row>
    <row r="325" spans="2:65" s="1" customFormat="1" ht="11.25">
      <c r="B325" s="30"/>
      <c r="D325" s="157" t="s">
        <v>226</v>
      </c>
      <c r="F325" s="158" t="s">
        <v>779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" customFormat="1" ht="16.5" customHeight="1">
      <c r="B326" s="30"/>
      <c r="C326" s="178" t="s">
        <v>643</v>
      </c>
      <c r="D326" s="178" t="s">
        <v>460</v>
      </c>
      <c r="E326" s="179" t="s">
        <v>782</v>
      </c>
      <c r="F326" s="180" t="s">
        <v>783</v>
      </c>
      <c r="G326" s="181" t="s">
        <v>467</v>
      </c>
      <c r="H326" s="182">
        <v>1</v>
      </c>
      <c r="I326" s="183"/>
      <c r="J326" s="184"/>
      <c r="K326" s="185">
        <f>ROUND(P326*H326,2)</f>
        <v>0</v>
      </c>
      <c r="L326" s="184"/>
      <c r="M326" s="186"/>
      <c r="N326" s="187" t="s">
        <v>1</v>
      </c>
      <c r="O326" s="151" t="s">
        <v>43</v>
      </c>
      <c r="P326" s="152">
        <f>I326+J326</f>
        <v>0</v>
      </c>
      <c r="Q326" s="152">
        <f>ROUND(I326*H326,2)</f>
        <v>0</v>
      </c>
      <c r="R326" s="152">
        <f>ROUND(J326*H326,2)</f>
        <v>0</v>
      </c>
      <c r="T326" s="153">
        <f>S326*H326</f>
        <v>0</v>
      </c>
      <c r="U326" s="153">
        <v>5.0999999999999997E-2</v>
      </c>
      <c r="V326" s="153">
        <f>U326*H326</f>
        <v>5.0999999999999997E-2</v>
      </c>
      <c r="W326" s="153">
        <v>0</v>
      </c>
      <c r="X326" s="154">
        <f>W326*H326</f>
        <v>0</v>
      </c>
      <c r="AR326" s="155" t="s">
        <v>254</v>
      </c>
      <c r="AT326" s="155" t="s">
        <v>460</v>
      </c>
      <c r="AU326" s="155" t="s">
        <v>93</v>
      </c>
      <c r="AY326" s="15" t="s">
        <v>219</v>
      </c>
      <c r="BE326" s="156">
        <f>IF(O326="základní",K326,0)</f>
        <v>0</v>
      </c>
      <c r="BF326" s="156">
        <f>IF(O326="snížená",K326,0)</f>
        <v>0</v>
      </c>
      <c r="BG326" s="156">
        <f>IF(O326="zákl. přenesená",K326,0)</f>
        <v>0</v>
      </c>
      <c r="BH326" s="156">
        <f>IF(O326="sníž. přenesená",K326,0)</f>
        <v>0</v>
      </c>
      <c r="BI326" s="156">
        <f>IF(O326="nulová",K326,0)</f>
        <v>0</v>
      </c>
      <c r="BJ326" s="15" t="s">
        <v>87</v>
      </c>
      <c r="BK326" s="156">
        <f>ROUND(P326*H326,2)</f>
        <v>0</v>
      </c>
      <c r="BL326" s="15" t="s">
        <v>158</v>
      </c>
      <c r="BM326" s="155" t="s">
        <v>1597</v>
      </c>
    </row>
    <row r="327" spans="2:65" s="1" customFormat="1" ht="11.25">
      <c r="B327" s="30"/>
      <c r="D327" s="157" t="s">
        <v>226</v>
      </c>
      <c r="F327" s="158" t="s">
        <v>783</v>
      </c>
      <c r="I327" s="159"/>
      <c r="J327" s="159"/>
      <c r="M327" s="30"/>
      <c r="N327" s="160"/>
      <c r="X327" s="54"/>
      <c r="AT327" s="15" t="s">
        <v>226</v>
      </c>
      <c r="AU327" s="15" t="s">
        <v>93</v>
      </c>
    </row>
    <row r="328" spans="2:65" s="12" customFormat="1" ht="11.25">
      <c r="B328" s="161"/>
      <c r="D328" s="157" t="s">
        <v>303</v>
      </c>
      <c r="E328" s="162" t="s">
        <v>1</v>
      </c>
      <c r="F328" s="163" t="s">
        <v>87</v>
      </c>
      <c r="H328" s="164">
        <v>1</v>
      </c>
      <c r="I328" s="165"/>
      <c r="J328" s="165"/>
      <c r="M328" s="161"/>
      <c r="N328" s="166"/>
      <c r="X328" s="167"/>
      <c r="AT328" s="162" t="s">
        <v>303</v>
      </c>
      <c r="AU328" s="162" t="s">
        <v>93</v>
      </c>
      <c r="AV328" s="12" t="s">
        <v>93</v>
      </c>
      <c r="AW328" s="12" t="s">
        <v>5</v>
      </c>
      <c r="AX328" s="12" t="s">
        <v>87</v>
      </c>
      <c r="AY328" s="162" t="s">
        <v>219</v>
      </c>
    </row>
    <row r="329" spans="2:65" s="1" customFormat="1" ht="33" customHeight="1">
      <c r="B329" s="30"/>
      <c r="C329" s="142" t="s">
        <v>649</v>
      </c>
      <c r="D329" s="142" t="s">
        <v>220</v>
      </c>
      <c r="E329" s="143" t="s">
        <v>711</v>
      </c>
      <c r="F329" s="144" t="s">
        <v>712</v>
      </c>
      <c r="G329" s="145" t="s">
        <v>370</v>
      </c>
      <c r="H329" s="146">
        <v>235.3</v>
      </c>
      <c r="I329" s="147"/>
      <c r="J329" s="147"/>
      <c r="K329" s="148">
        <f>ROUND(P329*H329,2)</f>
        <v>0</v>
      </c>
      <c r="L329" s="149"/>
      <c r="M329" s="30"/>
      <c r="N329" s="150" t="s">
        <v>1</v>
      </c>
      <c r="O329" s="151" t="s">
        <v>43</v>
      </c>
      <c r="P329" s="152">
        <f>I329+J329</f>
        <v>0</v>
      </c>
      <c r="Q329" s="152">
        <f>ROUND(I329*H329,2)</f>
        <v>0</v>
      </c>
      <c r="R329" s="152">
        <f>ROUND(J329*H329,2)</f>
        <v>0</v>
      </c>
      <c r="T329" s="153">
        <f>S329*H329</f>
        <v>0</v>
      </c>
      <c r="U329" s="153">
        <v>8.0000000000000007E-5</v>
      </c>
      <c r="V329" s="153">
        <f>U329*H329</f>
        <v>1.8824000000000004E-2</v>
      </c>
      <c r="W329" s="153">
        <v>0</v>
      </c>
      <c r="X329" s="154">
        <f>W329*H329</f>
        <v>0</v>
      </c>
      <c r="AR329" s="155" t="s">
        <v>158</v>
      </c>
      <c r="AT329" s="155" t="s">
        <v>220</v>
      </c>
      <c r="AU329" s="155" t="s">
        <v>93</v>
      </c>
      <c r="AY329" s="15" t="s">
        <v>219</v>
      </c>
      <c r="BE329" s="156">
        <f>IF(O329="základní",K329,0)</f>
        <v>0</v>
      </c>
      <c r="BF329" s="156">
        <f>IF(O329="snížená",K329,0)</f>
        <v>0</v>
      </c>
      <c r="BG329" s="156">
        <f>IF(O329="zákl. přenesená",K329,0)</f>
        <v>0</v>
      </c>
      <c r="BH329" s="156">
        <f>IF(O329="sníž. přenesená",K329,0)</f>
        <v>0</v>
      </c>
      <c r="BI329" s="156">
        <f>IF(O329="nulová",K329,0)</f>
        <v>0</v>
      </c>
      <c r="BJ329" s="15" t="s">
        <v>87</v>
      </c>
      <c r="BK329" s="156">
        <f>ROUND(P329*H329,2)</f>
        <v>0</v>
      </c>
      <c r="BL329" s="15" t="s">
        <v>158</v>
      </c>
      <c r="BM329" s="155" t="s">
        <v>1598</v>
      </c>
    </row>
    <row r="330" spans="2:65" s="1" customFormat="1" ht="19.5">
      <c r="B330" s="30"/>
      <c r="D330" s="157" t="s">
        <v>226</v>
      </c>
      <c r="F330" s="158" t="s">
        <v>714</v>
      </c>
      <c r="I330" s="159"/>
      <c r="J330" s="159"/>
      <c r="M330" s="30"/>
      <c r="N330" s="160"/>
      <c r="X330" s="54"/>
      <c r="AT330" s="15" t="s">
        <v>226</v>
      </c>
      <c r="AU330" s="15" t="s">
        <v>93</v>
      </c>
    </row>
    <row r="331" spans="2:65" s="12" customFormat="1" ht="11.25">
      <c r="B331" s="161"/>
      <c r="D331" s="157" t="s">
        <v>303</v>
      </c>
      <c r="E331" s="162" t="s">
        <v>1</v>
      </c>
      <c r="F331" s="163" t="s">
        <v>1575</v>
      </c>
      <c r="H331" s="164">
        <v>235.3</v>
      </c>
      <c r="I331" s="165"/>
      <c r="J331" s="165"/>
      <c r="M331" s="161"/>
      <c r="N331" s="166"/>
      <c r="X331" s="167"/>
      <c r="AT331" s="162" t="s">
        <v>303</v>
      </c>
      <c r="AU331" s="162" t="s">
        <v>93</v>
      </c>
      <c r="AV331" s="12" t="s">
        <v>93</v>
      </c>
      <c r="AW331" s="12" t="s">
        <v>5</v>
      </c>
      <c r="AX331" s="12" t="s">
        <v>87</v>
      </c>
      <c r="AY331" s="162" t="s">
        <v>219</v>
      </c>
    </row>
    <row r="332" spans="2:65" s="1" customFormat="1" ht="24.2" customHeight="1">
      <c r="B332" s="30"/>
      <c r="C332" s="178" t="s">
        <v>654</v>
      </c>
      <c r="D332" s="178" t="s">
        <v>460</v>
      </c>
      <c r="E332" s="179" t="s">
        <v>717</v>
      </c>
      <c r="F332" s="180" t="s">
        <v>718</v>
      </c>
      <c r="G332" s="181" t="s">
        <v>370</v>
      </c>
      <c r="H332" s="182">
        <v>226.65</v>
      </c>
      <c r="I332" s="183"/>
      <c r="J332" s="184"/>
      <c r="K332" s="185">
        <f>ROUND(P332*H332,2)</f>
        <v>0</v>
      </c>
      <c r="L332" s="184"/>
      <c r="M332" s="186"/>
      <c r="N332" s="187" t="s">
        <v>1</v>
      </c>
      <c r="O332" s="151" t="s">
        <v>43</v>
      </c>
      <c r="P332" s="152">
        <f>I332+J332</f>
        <v>0</v>
      </c>
      <c r="Q332" s="152">
        <f>ROUND(I332*H332,2)</f>
        <v>0</v>
      </c>
      <c r="R332" s="152">
        <f>ROUND(J332*H332,2)</f>
        <v>0</v>
      </c>
      <c r="T332" s="153">
        <f>S332*H332</f>
        <v>0</v>
      </c>
      <c r="U332" s="153">
        <v>0.1</v>
      </c>
      <c r="V332" s="153">
        <f>U332*H332</f>
        <v>22.665000000000003</v>
      </c>
      <c r="W332" s="153">
        <v>0</v>
      </c>
      <c r="X332" s="154">
        <f>W332*H332</f>
        <v>0</v>
      </c>
      <c r="AR332" s="155" t="s">
        <v>254</v>
      </c>
      <c r="AT332" s="155" t="s">
        <v>460</v>
      </c>
      <c r="AU332" s="155" t="s">
        <v>93</v>
      </c>
      <c r="AY332" s="15" t="s">
        <v>219</v>
      </c>
      <c r="BE332" s="156">
        <f>IF(O332="základní",K332,0)</f>
        <v>0</v>
      </c>
      <c r="BF332" s="156">
        <f>IF(O332="snížená",K332,0)</f>
        <v>0</v>
      </c>
      <c r="BG332" s="156">
        <f>IF(O332="zákl. přenesená",K332,0)</f>
        <v>0</v>
      </c>
      <c r="BH332" s="156">
        <f>IF(O332="sníž. přenesená",K332,0)</f>
        <v>0</v>
      </c>
      <c r="BI332" s="156">
        <f>IF(O332="nulová",K332,0)</f>
        <v>0</v>
      </c>
      <c r="BJ332" s="15" t="s">
        <v>87</v>
      </c>
      <c r="BK332" s="156">
        <f>ROUND(P332*H332,2)</f>
        <v>0</v>
      </c>
      <c r="BL332" s="15" t="s">
        <v>158</v>
      </c>
      <c r="BM332" s="155" t="s">
        <v>1599</v>
      </c>
    </row>
    <row r="333" spans="2:65" s="1" customFormat="1" ht="19.5">
      <c r="B333" s="30"/>
      <c r="D333" s="157" t="s">
        <v>226</v>
      </c>
      <c r="F333" s="158" t="s">
        <v>718</v>
      </c>
      <c r="I333" s="159"/>
      <c r="J333" s="159"/>
      <c r="M333" s="30"/>
      <c r="N333" s="160"/>
      <c r="X333" s="54"/>
      <c r="AT333" s="15" t="s">
        <v>226</v>
      </c>
      <c r="AU333" s="15" t="s">
        <v>93</v>
      </c>
    </row>
    <row r="334" spans="2:65" s="12" customFormat="1" ht="11.25">
      <c r="B334" s="161"/>
      <c r="D334" s="157" t="s">
        <v>303</v>
      </c>
      <c r="E334" s="162" t="s">
        <v>1</v>
      </c>
      <c r="F334" s="163" t="s">
        <v>1600</v>
      </c>
      <c r="H334" s="164">
        <v>223.3</v>
      </c>
      <c r="I334" s="165"/>
      <c r="J334" s="165"/>
      <c r="M334" s="161"/>
      <c r="N334" s="166"/>
      <c r="X334" s="167"/>
      <c r="AT334" s="162" t="s">
        <v>303</v>
      </c>
      <c r="AU334" s="162" t="s">
        <v>93</v>
      </c>
      <c r="AV334" s="12" t="s">
        <v>93</v>
      </c>
      <c r="AW334" s="12" t="s">
        <v>5</v>
      </c>
      <c r="AX334" s="12" t="s">
        <v>80</v>
      </c>
      <c r="AY334" s="162" t="s">
        <v>219</v>
      </c>
    </row>
    <row r="335" spans="2:65" s="12" customFormat="1" ht="11.25">
      <c r="B335" s="161"/>
      <c r="D335" s="157" t="s">
        <v>303</v>
      </c>
      <c r="E335" s="162" t="s">
        <v>1</v>
      </c>
      <c r="F335" s="163" t="s">
        <v>1601</v>
      </c>
      <c r="H335" s="164">
        <v>226.64949999999999</v>
      </c>
      <c r="I335" s="165"/>
      <c r="J335" s="165"/>
      <c r="M335" s="161"/>
      <c r="N335" s="166"/>
      <c r="X335" s="167"/>
      <c r="AT335" s="162" t="s">
        <v>303</v>
      </c>
      <c r="AU335" s="162" t="s">
        <v>93</v>
      </c>
      <c r="AV335" s="12" t="s">
        <v>93</v>
      </c>
      <c r="AW335" s="12" t="s">
        <v>5</v>
      </c>
      <c r="AX335" s="12" t="s">
        <v>87</v>
      </c>
      <c r="AY335" s="162" t="s">
        <v>219</v>
      </c>
    </row>
    <row r="336" spans="2:65" s="1" customFormat="1" ht="24.2" customHeight="1">
      <c r="B336" s="30"/>
      <c r="C336" s="178" t="s">
        <v>660</v>
      </c>
      <c r="D336" s="178" t="s">
        <v>460</v>
      </c>
      <c r="E336" s="179" t="s">
        <v>723</v>
      </c>
      <c r="F336" s="180" t="s">
        <v>724</v>
      </c>
      <c r="G336" s="181" t="s">
        <v>370</v>
      </c>
      <c r="H336" s="182">
        <v>6</v>
      </c>
      <c r="I336" s="183"/>
      <c r="J336" s="184"/>
      <c r="K336" s="185">
        <f>ROUND(P336*H336,2)</f>
        <v>0</v>
      </c>
      <c r="L336" s="184"/>
      <c r="M336" s="186"/>
      <c r="N336" s="187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0.1</v>
      </c>
      <c r="V336" s="153">
        <f>U336*H336</f>
        <v>0.60000000000000009</v>
      </c>
      <c r="W336" s="153">
        <v>0</v>
      </c>
      <c r="X336" s="154">
        <f>W336*H336</f>
        <v>0</v>
      </c>
      <c r="AR336" s="155" t="s">
        <v>254</v>
      </c>
      <c r="AT336" s="155" t="s">
        <v>460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1602</v>
      </c>
    </row>
    <row r="337" spans="2:65" s="1" customFormat="1" ht="11.25">
      <c r="B337" s="30"/>
      <c r="D337" s="157" t="s">
        <v>226</v>
      </c>
      <c r="F337" s="158" t="s">
        <v>724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244</v>
      </c>
      <c r="H338" s="164">
        <v>6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24.2" customHeight="1">
      <c r="B339" s="30"/>
      <c r="C339" s="178" t="s">
        <v>666</v>
      </c>
      <c r="D339" s="178" t="s">
        <v>460</v>
      </c>
      <c r="E339" s="179" t="s">
        <v>728</v>
      </c>
      <c r="F339" s="180" t="s">
        <v>729</v>
      </c>
      <c r="G339" s="181" t="s">
        <v>467</v>
      </c>
      <c r="H339" s="182">
        <v>5</v>
      </c>
      <c r="I339" s="183"/>
      <c r="J339" s="184"/>
      <c r="K339" s="185">
        <f>ROUND(P339*H339,2)</f>
        <v>0</v>
      </c>
      <c r="L339" s="184"/>
      <c r="M339" s="186"/>
      <c r="N339" s="187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4.4999999999999998E-2</v>
      </c>
      <c r="V339" s="153">
        <f>U339*H339</f>
        <v>0.22499999999999998</v>
      </c>
      <c r="W339" s="153">
        <v>0</v>
      </c>
      <c r="X339" s="154">
        <f>W339*H339</f>
        <v>0</v>
      </c>
      <c r="AR339" s="155" t="s">
        <v>254</v>
      </c>
      <c r="AT339" s="155" t="s">
        <v>460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1603</v>
      </c>
    </row>
    <row r="340" spans="2:65" s="1" customFormat="1" ht="11.25">
      <c r="B340" s="30"/>
      <c r="D340" s="157" t="s">
        <v>226</v>
      </c>
      <c r="F340" s="158" t="s">
        <v>729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218</v>
      </c>
      <c r="H341" s="164">
        <v>5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24.2" customHeight="1">
      <c r="B342" s="30"/>
      <c r="C342" s="178" t="s">
        <v>671</v>
      </c>
      <c r="D342" s="178" t="s">
        <v>460</v>
      </c>
      <c r="E342" s="179" t="s">
        <v>732</v>
      </c>
      <c r="F342" s="180" t="s">
        <v>733</v>
      </c>
      <c r="G342" s="181" t="s">
        <v>467</v>
      </c>
      <c r="H342" s="182">
        <v>5</v>
      </c>
      <c r="I342" s="183"/>
      <c r="J342" s="184"/>
      <c r="K342" s="185">
        <f>ROUND(P342*H342,2)</f>
        <v>0</v>
      </c>
      <c r="L342" s="184"/>
      <c r="M342" s="186"/>
      <c r="N342" s="187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5.6000000000000001E-2</v>
      </c>
      <c r="V342" s="153">
        <f>U342*H342</f>
        <v>0.28000000000000003</v>
      </c>
      <c r="W342" s="153">
        <v>0</v>
      </c>
      <c r="X342" s="154">
        <f>W342*H342</f>
        <v>0</v>
      </c>
      <c r="AR342" s="155" t="s">
        <v>254</v>
      </c>
      <c r="AT342" s="155" t="s">
        <v>460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1604</v>
      </c>
    </row>
    <row r="343" spans="2:65" s="1" customFormat="1" ht="11.25">
      <c r="B343" s="30"/>
      <c r="D343" s="157" t="s">
        <v>226</v>
      </c>
      <c r="F343" s="158" t="s">
        <v>733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2" customFormat="1" ht="11.25">
      <c r="B344" s="161"/>
      <c r="D344" s="157" t="s">
        <v>303</v>
      </c>
      <c r="E344" s="162" t="s">
        <v>1</v>
      </c>
      <c r="F344" s="163" t="s">
        <v>218</v>
      </c>
      <c r="H344" s="164">
        <v>5</v>
      </c>
      <c r="I344" s="165"/>
      <c r="J344" s="165"/>
      <c r="M344" s="161"/>
      <c r="N344" s="166"/>
      <c r="X344" s="167"/>
      <c r="AT344" s="162" t="s">
        <v>303</v>
      </c>
      <c r="AU344" s="162" t="s">
        <v>93</v>
      </c>
      <c r="AV344" s="12" t="s">
        <v>93</v>
      </c>
      <c r="AW344" s="12" t="s">
        <v>5</v>
      </c>
      <c r="AX344" s="12" t="s">
        <v>87</v>
      </c>
      <c r="AY344" s="162" t="s">
        <v>219</v>
      </c>
    </row>
    <row r="345" spans="2:65" s="1" customFormat="1" ht="24.2" customHeight="1">
      <c r="B345" s="30"/>
      <c r="C345" s="178" t="s">
        <v>676</v>
      </c>
      <c r="D345" s="178" t="s">
        <v>460</v>
      </c>
      <c r="E345" s="179" t="s">
        <v>736</v>
      </c>
      <c r="F345" s="180" t="s">
        <v>737</v>
      </c>
      <c r="G345" s="181" t="s">
        <v>467</v>
      </c>
      <c r="H345" s="182">
        <v>10</v>
      </c>
      <c r="I345" s="183"/>
      <c r="J345" s="184"/>
      <c r="K345" s="185">
        <f>ROUND(P345*H345,2)</f>
        <v>0</v>
      </c>
      <c r="L345" s="184"/>
      <c r="M345" s="186"/>
      <c r="N345" s="187" t="s">
        <v>1</v>
      </c>
      <c r="O345" s="151" t="s">
        <v>43</v>
      </c>
      <c r="P345" s="152">
        <f>I345+J345</f>
        <v>0</v>
      </c>
      <c r="Q345" s="152">
        <f>ROUND(I345*H345,2)</f>
        <v>0</v>
      </c>
      <c r="R345" s="152">
        <f>ROUND(J345*H345,2)</f>
        <v>0</v>
      </c>
      <c r="T345" s="153">
        <f>S345*H345</f>
        <v>0</v>
      </c>
      <c r="U345" s="153">
        <v>1.0999999999999999E-2</v>
      </c>
      <c r="V345" s="153">
        <f>U345*H345</f>
        <v>0.10999999999999999</v>
      </c>
      <c r="W345" s="153">
        <v>0</v>
      </c>
      <c r="X345" s="154">
        <f>W345*H345</f>
        <v>0</v>
      </c>
      <c r="AR345" s="155" t="s">
        <v>254</v>
      </c>
      <c r="AT345" s="155" t="s">
        <v>460</v>
      </c>
      <c r="AU345" s="155" t="s">
        <v>93</v>
      </c>
      <c r="AY345" s="15" t="s">
        <v>219</v>
      </c>
      <c r="BE345" s="156">
        <f>IF(O345="základní",K345,0)</f>
        <v>0</v>
      </c>
      <c r="BF345" s="156">
        <f>IF(O345="snížená",K345,0)</f>
        <v>0</v>
      </c>
      <c r="BG345" s="156">
        <f>IF(O345="zákl. přenesená",K345,0)</f>
        <v>0</v>
      </c>
      <c r="BH345" s="156">
        <f>IF(O345="sníž. přenesená",K345,0)</f>
        <v>0</v>
      </c>
      <c r="BI345" s="156">
        <f>IF(O345="nulová",K345,0)</f>
        <v>0</v>
      </c>
      <c r="BJ345" s="15" t="s">
        <v>87</v>
      </c>
      <c r="BK345" s="156">
        <f>ROUND(P345*H345,2)</f>
        <v>0</v>
      </c>
      <c r="BL345" s="15" t="s">
        <v>158</v>
      </c>
      <c r="BM345" s="155" t="s">
        <v>1605</v>
      </c>
    </row>
    <row r="346" spans="2:65" s="1" customFormat="1" ht="19.5">
      <c r="B346" s="30"/>
      <c r="D346" s="157" t="s">
        <v>226</v>
      </c>
      <c r="F346" s="158" t="s">
        <v>737</v>
      </c>
      <c r="I346" s="159"/>
      <c r="J346" s="159"/>
      <c r="M346" s="30"/>
      <c r="N346" s="160"/>
      <c r="X346" s="54"/>
      <c r="AT346" s="15" t="s">
        <v>226</v>
      </c>
      <c r="AU346" s="15" t="s">
        <v>93</v>
      </c>
    </row>
    <row r="347" spans="2:65" s="12" customFormat="1" ht="11.25">
      <c r="B347" s="161"/>
      <c r="D347" s="157" t="s">
        <v>303</v>
      </c>
      <c r="E347" s="162" t="s">
        <v>1</v>
      </c>
      <c r="F347" s="163" t="s">
        <v>1606</v>
      </c>
      <c r="H347" s="164">
        <v>10</v>
      </c>
      <c r="I347" s="165"/>
      <c r="J347" s="165"/>
      <c r="M347" s="161"/>
      <c r="N347" s="166"/>
      <c r="X347" s="167"/>
      <c r="AT347" s="162" t="s">
        <v>303</v>
      </c>
      <c r="AU347" s="162" t="s">
        <v>93</v>
      </c>
      <c r="AV347" s="12" t="s">
        <v>93</v>
      </c>
      <c r="AW347" s="12" t="s">
        <v>5</v>
      </c>
      <c r="AX347" s="12" t="s">
        <v>87</v>
      </c>
      <c r="AY347" s="162" t="s">
        <v>219</v>
      </c>
    </row>
    <row r="348" spans="2:65" s="1" customFormat="1" ht="24.2" customHeight="1">
      <c r="B348" s="30"/>
      <c r="C348" s="142" t="s">
        <v>682</v>
      </c>
      <c r="D348" s="142" t="s">
        <v>220</v>
      </c>
      <c r="E348" s="143" t="s">
        <v>745</v>
      </c>
      <c r="F348" s="144" t="s">
        <v>746</v>
      </c>
      <c r="G348" s="145" t="s">
        <v>467</v>
      </c>
      <c r="H348" s="146">
        <v>1</v>
      </c>
      <c r="I348" s="147"/>
      <c r="J348" s="147"/>
      <c r="K348" s="148">
        <f>ROUND(P348*H348,2)</f>
        <v>0</v>
      </c>
      <c r="L348" s="149"/>
      <c r="M348" s="30"/>
      <c r="N348" s="150" t="s">
        <v>1</v>
      </c>
      <c r="O348" s="151" t="s">
        <v>43</v>
      </c>
      <c r="P348" s="152">
        <f>I348+J348</f>
        <v>0</v>
      </c>
      <c r="Q348" s="152">
        <f>ROUND(I348*H348,2)</f>
        <v>0</v>
      </c>
      <c r="R348" s="152">
        <f>ROUND(J348*H348,2)</f>
        <v>0</v>
      </c>
      <c r="T348" s="153">
        <f>S348*H348</f>
        <v>0</v>
      </c>
      <c r="U348" s="153">
        <v>1.6000000000000001E-4</v>
      </c>
      <c r="V348" s="153">
        <f>U348*H348</f>
        <v>1.6000000000000001E-4</v>
      </c>
      <c r="W348" s="153">
        <v>0</v>
      </c>
      <c r="X348" s="154">
        <f>W348*H348</f>
        <v>0</v>
      </c>
      <c r="AR348" s="155" t="s">
        <v>158</v>
      </c>
      <c r="AT348" s="155" t="s">
        <v>220</v>
      </c>
      <c r="AU348" s="155" t="s">
        <v>93</v>
      </c>
      <c r="AY348" s="15" t="s">
        <v>219</v>
      </c>
      <c r="BE348" s="156">
        <f>IF(O348="základní",K348,0)</f>
        <v>0</v>
      </c>
      <c r="BF348" s="156">
        <f>IF(O348="snížená",K348,0)</f>
        <v>0</v>
      </c>
      <c r="BG348" s="156">
        <f>IF(O348="zákl. přenesená",K348,0)</f>
        <v>0</v>
      </c>
      <c r="BH348" s="156">
        <f>IF(O348="sníž. přenesená",K348,0)</f>
        <v>0</v>
      </c>
      <c r="BI348" s="156">
        <f>IF(O348="nulová",K348,0)</f>
        <v>0</v>
      </c>
      <c r="BJ348" s="15" t="s">
        <v>87</v>
      </c>
      <c r="BK348" s="156">
        <f>ROUND(P348*H348,2)</f>
        <v>0</v>
      </c>
      <c r="BL348" s="15" t="s">
        <v>158</v>
      </c>
      <c r="BM348" s="155" t="s">
        <v>1607</v>
      </c>
    </row>
    <row r="349" spans="2:65" s="1" customFormat="1" ht="19.5">
      <c r="B349" s="30"/>
      <c r="D349" s="157" t="s">
        <v>226</v>
      </c>
      <c r="F349" s="158" t="s">
        <v>748</v>
      </c>
      <c r="I349" s="159"/>
      <c r="J349" s="159"/>
      <c r="M349" s="30"/>
      <c r="N349" s="160"/>
      <c r="X349" s="54"/>
      <c r="AT349" s="15" t="s">
        <v>226</v>
      </c>
      <c r="AU349" s="15" t="s">
        <v>93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1478</v>
      </c>
      <c r="H350" s="164">
        <v>1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87</v>
      </c>
      <c r="AY350" s="162" t="s">
        <v>219</v>
      </c>
    </row>
    <row r="351" spans="2:65" s="1" customFormat="1" ht="33" customHeight="1">
      <c r="B351" s="30"/>
      <c r="C351" s="178" t="s">
        <v>688</v>
      </c>
      <c r="D351" s="178" t="s">
        <v>460</v>
      </c>
      <c r="E351" s="179" t="s">
        <v>750</v>
      </c>
      <c r="F351" s="180" t="s">
        <v>751</v>
      </c>
      <c r="G351" s="181" t="s">
        <v>467</v>
      </c>
      <c r="H351" s="182">
        <v>1</v>
      </c>
      <c r="I351" s="183"/>
      <c r="J351" s="184"/>
      <c r="K351" s="185">
        <f>ROUND(P351*H351,2)</f>
        <v>0</v>
      </c>
      <c r="L351" s="184"/>
      <c r="M351" s="186"/>
      <c r="N351" s="187" t="s">
        <v>1</v>
      </c>
      <c r="O351" s="151" t="s">
        <v>43</v>
      </c>
      <c r="P351" s="152">
        <f>I351+J351</f>
        <v>0</v>
      </c>
      <c r="Q351" s="152">
        <f>ROUND(I351*H351,2)</f>
        <v>0</v>
      </c>
      <c r="R351" s="152">
        <f>ROUND(J351*H351,2)</f>
        <v>0</v>
      </c>
      <c r="T351" s="153">
        <f>S351*H351</f>
        <v>0</v>
      </c>
      <c r="U351" s="153">
        <v>7.2999999999999995E-2</v>
      </c>
      <c r="V351" s="153">
        <f>U351*H351</f>
        <v>7.2999999999999995E-2</v>
      </c>
      <c r="W351" s="153">
        <v>0</v>
      </c>
      <c r="X351" s="154">
        <f>W351*H351</f>
        <v>0</v>
      </c>
      <c r="AR351" s="155" t="s">
        <v>254</v>
      </c>
      <c r="AT351" s="155" t="s">
        <v>460</v>
      </c>
      <c r="AU351" s="155" t="s">
        <v>93</v>
      </c>
      <c r="AY351" s="15" t="s">
        <v>219</v>
      </c>
      <c r="BE351" s="156">
        <f>IF(O351="základní",K351,0)</f>
        <v>0</v>
      </c>
      <c r="BF351" s="156">
        <f>IF(O351="snížená",K351,0)</f>
        <v>0</v>
      </c>
      <c r="BG351" s="156">
        <f>IF(O351="zákl. přenesená",K351,0)</f>
        <v>0</v>
      </c>
      <c r="BH351" s="156">
        <f>IF(O351="sníž. přenesená",K351,0)</f>
        <v>0</v>
      </c>
      <c r="BI351" s="156">
        <f>IF(O351="nulová",K351,0)</f>
        <v>0</v>
      </c>
      <c r="BJ351" s="15" t="s">
        <v>87</v>
      </c>
      <c r="BK351" s="156">
        <f>ROUND(P351*H351,2)</f>
        <v>0</v>
      </c>
      <c r="BL351" s="15" t="s">
        <v>158</v>
      </c>
      <c r="BM351" s="155" t="s">
        <v>1608</v>
      </c>
    </row>
    <row r="352" spans="2:65" s="1" customFormat="1" ht="19.5">
      <c r="B352" s="30"/>
      <c r="D352" s="157" t="s">
        <v>226</v>
      </c>
      <c r="F352" s="158" t="s">
        <v>751</v>
      </c>
      <c r="I352" s="159"/>
      <c r="J352" s="159"/>
      <c r="M352" s="30"/>
      <c r="N352" s="160"/>
      <c r="X352" s="54"/>
      <c r="AT352" s="15" t="s">
        <v>226</v>
      </c>
      <c r="AU352" s="15" t="s">
        <v>93</v>
      </c>
    </row>
    <row r="353" spans="2:65" s="1" customFormat="1" ht="24.2" customHeight="1">
      <c r="B353" s="30"/>
      <c r="C353" s="142" t="s">
        <v>432</v>
      </c>
      <c r="D353" s="142" t="s">
        <v>220</v>
      </c>
      <c r="E353" s="143" t="s">
        <v>754</v>
      </c>
      <c r="F353" s="144" t="s">
        <v>755</v>
      </c>
      <c r="G353" s="145" t="s">
        <v>370</v>
      </c>
      <c r="H353" s="146">
        <v>50</v>
      </c>
      <c r="I353" s="147"/>
      <c r="J353" s="147"/>
      <c r="K353" s="148">
        <f>ROUND(P353*H353,2)</f>
        <v>0</v>
      </c>
      <c r="L353" s="149"/>
      <c r="M353" s="30"/>
      <c r="N353" s="150" t="s">
        <v>1</v>
      </c>
      <c r="O353" s="151" t="s">
        <v>43</v>
      </c>
      <c r="P353" s="152">
        <f>I353+J353</f>
        <v>0</v>
      </c>
      <c r="Q353" s="152">
        <f>ROUND(I353*H353,2)</f>
        <v>0</v>
      </c>
      <c r="R353" s="152">
        <f>ROUND(J353*H353,2)</f>
        <v>0</v>
      </c>
      <c r="T353" s="153">
        <f>S353*H353</f>
        <v>0</v>
      </c>
      <c r="U353" s="153">
        <v>0</v>
      </c>
      <c r="V353" s="153">
        <f>U353*H353</f>
        <v>0</v>
      </c>
      <c r="W353" s="153">
        <v>0</v>
      </c>
      <c r="X353" s="154">
        <f>W353*H353</f>
        <v>0</v>
      </c>
      <c r="AR353" s="155" t="s">
        <v>158</v>
      </c>
      <c r="AT353" s="155" t="s">
        <v>220</v>
      </c>
      <c r="AU353" s="155" t="s">
        <v>93</v>
      </c>
      <c r="AY353" s="15" t="s">
        <v>219</v>
      </c>
      <c r="BE353" s="156">
        <f>IF(O353="základní",K353,0)</f>
        <v>0</v>
      </c>
      <c r="BF353" s="156">
        <f>IF(O353="snížená",K353,0)</f>
        <v>0</v>
      </c>
      <c r="BG353" s="156">
        <f>IF(O353="zákl. přenesená",K353,0)</f>
        <v>0</v>
      </c>
      <c r="BH353" s="156">
        <f>IF(O353="sníž. přenesená",K353,0)</f>
        <v>0</v>
      </c>
      <c r="BI353" s="156">
        <f>IF(O353="nulová",K353,0)</f>
        <v>0</v>
      </c>
      <c r="BJ353" s="15" t="s">
        <v>87</v>
      </c>
      <c r="BK353" s="156">
        <f>ROUND(P353*H353,2)</f>
        <v>0</v>
      </c>
      <c r="BL353" s="15" t="s">
        <v>158</v>
      </c>
      <c r="BM353" s="155" t="s">
        <v>1609</v>
      </c>
    </row>
    <row r="354" spans="2:65" s="1" customFormat="1" ht="19.5">
      <c r="B354" s="30"/>
      <c r="D354" s="157" t="s">
        <v>226</v>
      </c>
      <c r="F354" s="158" t="s">
        <v>757</v>
      </c>
      <c r="I354" s="159"/>
      <c r="J354" s="159"/>
      <c r="M354" s="30"/>
      <c r="N354" s="160"/>
      <c r="X354" s="54"/>
      <c r="AT354" s="15" t="s">
        <v>226</v>
      </c>
      <c r="AU354" s="15" t="s">
        <v>93</v>
      </c>
    </row>
    <row r="355" spans="2:65" s="12" customFormat="1" ht="11.25">
      <c r="B355" s="161"/>
      <c r="D355" s="157" t="s">
        <v>303</v>
      </c>
      <c r="E355" s="162" t="s">
        <v>1</v>
      </c>
      <c r="F355" s="163" t="s">
        <v>443</v>
      </c>
      <c r="H355" s="164">
        <v>50</v>
      </c>
      <c r="I355" s="165"/>
      <c r="J355" s="165"/>
      <c r="M355" s="161"/>
      <c r="N355" s="166"/>
      <c r="X355" s="167"/>
      <c r="AT355" s="162" t="s">
        <v>303</v>
      </c>
      <c r="AU355" s="162" t="s">
        <v>93</v>
      </c>
      <c r="AV355" s="12" t="s">
        <v>93</v>
      </c>
      <c r="AW355" s="12" t="s">
        <v>5</v>
      </c>
      <c r="AX355" s="12" t="s">
        <v>87</v>
      </c>
      <c r="AY355" s="162" t="s">
        <v>219</v>
      </c>
    </row>
    <row r="356" spans="2:65" s="1" customFormat="1" ht="37.9" customHeight="1">
      <c r="B356" s="30"/>
      <c r="C356" s="178" t="s">
        <v>700</v>
      </c>
      <c r="D356" s="178" t="s">
        <v>460</v>
      </c>
      <c r="E356" s="179" t="s">
        <v>760</v>
      </c>
      <c r="F356" s="180" t="s">
        <v>761</v>
      </c>
      <c r="G356" s="181" t="s">
        <v>370</v>
      </c>
      <c r="H356" s="182">
        <v>51.5</v>
      </c>
      <c r="I356" s="183"/>
      <c r="J356" s="184"/>
      <c r="K356" s="185">
        <f>ROUND(P356*H356,2)</f>
        <v>0</v>
      </c>
      <c r="L356" s="184"/>
      <c r="M356" s="186"/>
      <c r="N356" s="187" t="s">
        <v>1</v>
      </c>
      <c r="O356" s="151" t="s">
        <v>43</v>
      </c>
      <c r="P356" s="152">
        <f>I356+J356</f>
        <v>0</v>
      </c>
      <c r="Q356" s="152">
        <f>ROUND(I356*H356,2)</f>
        <v>0</v>
      </c>
      <c r="R356" s="152">
        <f>ROUND(J356*H356,2)</f>
        <v>0</v>
      </c>
      <c r="T356" s="153">
        <f>S356*H356</f>
        <v>0</v>
      </c>
      <c r="U356" s="153">
        <v>3.5E-4</v>
      </c>
      <c r="V356" s="153">
        <f>U356*H356</f>
        <v>1.8024999999999999E-2</v>
      </c>
      <c r="W356" s="153">
        <v>0</v>
      </c>
      <c r="X356" s="154">
        <f>W356*H356</f>
        <v>0</v>
      </c>
      <c r="AR356" s="155" t="s">
        <v>254</v>
      </c>
      <c r="AT356" s="155" t="s">
        <v>460</v>
      </c>
      <c r="AU356" s="155" t="s">
        <v>93</v>
      </c>
      <c r="AY356" s="15" t="s">
        <v>219</v>
      </c>
      <c r="BE356" s="156">
        <f>IF(O356="základní",K356,0)</f>
        <v>0</v>
      </c>
      <c r="BF356" s="156">
        <f>IF(O356="snížená",K356,0)</f>
        <v>0</v>
      </c>
      <c r="BG356" s="156">
        <f>IF(O356="zákl. přenesená",K356,0)</f>
        <v>0</v>
      </c>
      <c r="BH356" s="156">
        <f>IF(O356="sníž. přenesená",K356,0)</f>
        <v>0</v>
      </c>
      <c r="BI356" s="156">
        <f>IF(O356="nulová",K356,0)</f>
        <v>0</v>
      </c>
      <c r="BJ356" s="15" t="s">
        <v>87</v>
      </c>
      <c r="BK356" s="156">
        <f>ROUND(P356*H356,2)</f>
        <v>0</v>
      </c>
      <c r="BL356" s="15" t="s">
        <v>158</v>
      </c>
      <c r="BM356" s="155" t="s">
        <v>1610</v>
      </c>
    </row>
    <row r="357" spans="2:65" s="1" customFormat="1" ht="19.5">
      <c r="B357" s="30"/>
      <c r="D357" s="157" t="s">
        <v>226</v>
      </c>
      <c r="F357" s="158" t="s">
        <v>761</v>
      </c>
      <c r="I357" s="159"/>
      <c r="J357" s="159"/>
      <c r="M357" s="30"/>
      <c r="N357" s="160"/>
      <c r="X357" s="54"/>
      <c r="AT357" s="15" t="s">
        <v>226</v>
      </c>
      <c r="AU357" s="15" t="s">
        <v>93</v>
      </c>
    </row>
    <row r="358" spans="2:65" s="12" customFormat="1" ht="11.25">
      <c r="B358" s="161"/>
      <c r="D358" s="157" t="s">
        <v>303</v>
      </c>
      <c r="E358" s="162" t="s">
        <v>1</v>
      </c>
      <c r="F358" s="163" t="s">
        <v>443</v>
      </c>
      <c r="H358" s="164">
        <v>50</v>
      </c>
      <c r="I358" s="165"/>
      <c r="J358" s="165"/>
      <c r="M358" s="161"/>
      <c r="N358" s="166"/>
      <c r="X358" s="167"/>
      <c r="AT358" s="162" t="s">
        <v>303</v>
      </c>
      <c r="AU358" s="162" t="s">
        <v>93</v>
      </c>
      <c r="AV358" s="12" t="s">
        <v>93</v>
      </c>
      <c r="AW358" s="12" t="s">
        <v>5</v>
      </c>
      <c r="AX358" s="12" t="s">
        <v>80</v>
      </c>
      <c r="AY358" s="162" t="s">
        <v>219</v>
      </c>
    </row>
    <row r="359" spans="2:65" s="12" customFormat="1" ht="11.25">
      <c r="B359" s="161"/>
      <c r="D359" s="157" t="s">
        <v>303</v>
      </c>
      <c r="E359" s="162" t="s">
        <v>1</v>
      </c>
      <c r="F359" s="163" t="s">
        <v>1261</v>
      </c>
      <c r="H359" s="164">
        <v>51.5</v>
      </c>
      <c r="I359" s="165"/>
      <c r="J359" s="165"/>
      <c r="M359" s="161"/>
      <c r="N359" s="166"/>
      <c r="X359" s="167"/>
      <c r="AT359" s="162" t="s">
        <v>303</v>
      </c>
      <c r="AU359" s="162" t="s">
        <v>93</v>
      </c>
      <c r="AV359" s="12" t="s">
        <v>93</v>
      </c>
      <c r="AW359" s="12" t="s">
        <v>5</v>
      </c>
      <c r="AX359" s="12" t="s">
        <v>87</v>
      </c>
      <c r="AY359" s="162" t="s">
        <v>219</v>
      </c>
    </row>
    <row r="360" spans="2:65" s="1" customFormat="1" ht="24.2" customHeight="1">
      <c r="B360" s="30"/>
      <c r="C360" s="178" t="s">
        <v>706</v>
      </c>
      <c r="D360" s="178" t="s">
        <v>460</v>
      </c>
      <c r="E360" s="179" t="s">
        <v>795</v>
      </c>
      <c r="F360" s="180" t="s">
        <v>796</v>
      </c>
      <c r="G360" s="181" t="s">
        <v>467</v>
      </c>
      <c r="H360" s="182">
        <v>14</v>
      </c>
      <c r="I360" s="183"/>
      <c r="J360" s="184"/>
      <c r="K360" s="185">
        <f>ROUND(P360*H360,2)</f>
        <v>0</v>
      </c>
      <c r="L360" s="184"/>
      <c r="M360" s="186"/>
      <c r="N360" s="187" t="s">
        <v>1</v>
      </c>
      <c r="O360" s="151" t="s">
        <v>43</v>
      </c>
      <c r="P360" s="152">
        <f>I360+J360</f>
        <v>0</v>
      </c>
      <c r="Q360" s="152">
        <f>ROUND(I360*H360,2)</f>
        <v>0</v>
      </c>
      <c r="R360" s="152">
        <f>ROUND(J360*H360,2)</f>
        <v>0</v>
      </c>
      <c r="T360" s="153">
        <f>S360*H360</f>
        <v>0</v>
      </c>
      <c r="U360" s="153">
        <v>2E-3</v>
      </c>
      <c r="V360" s="153">
        <f>U360*H360</f>
        <v>2.8000000000000001E-2</v>
      </c>
      <c r="W360" s="153">
        <v>0</v>
      </c>
      <c r="X360" s="154">
        <f>W360*H360</f>
        <v>0</v>
      </c>
      <c r="AR360" s="155" t="s">
        <v>254</v>
      </c>
      <c r="AT360" s="155" t="s">
        <v>460</v>
      </c>
      <c r="AU360" s="155" t="s">
        <v>93</v>
      </c>
      <c r="AY360" s="15" t="s">
        <v>219</v>
      </c>
      <c r="BE360" s="156">
        <f>IF(O360="základní",K360,0)</f>
        <v>0</v>
      </c>
      <c r="BF360" s="156">
        <f>IF(O360="snížená",K360,0)</f>
        <v>0</v>
      </c>
      <c r="BG360" s="156">
        <f>IF(O360="zákl. přenesená",K360,0)</f>
        <v>0</v>
      </c>
      <c r="BH360" s="156">
        <f>IF(O360="sníž. přenesená",K360,0)</f>
        <v>0</v>
      </c>
      <c r="BI360" s="156">
        <f>IF(O360="nulová",K360,0)</f>
        <v>0</v>
      </c>
      <c r="BJ360" s="15" t="s">
        <v>87</v>
      </c>
      <c r="BK360" s="156">
        <f>ROUND(P360*H360,2)</f>
        <v>0</v>
      </c>
      <c r="BL360" s="15" t="s">
        <v>158</v>
      </c>
      <c r="BM360" s="155" t="s">
        <v>1611</v>
      </c>
    </row>
    <row r="361" spans="2:65" s="1" customFormat="1" ht="11.25">
      <c r="B361" s="30"/>
      <c r="D361" s="157" t="s">
        <v>226</v>
      </c>
      <c r="F361" s="158" t="s">
        <v>796</v>
      </c>
      <c r="I361" s="159"/>
      <c r="J361" s="159"/>
      <c r="M361" s="30"/>
      <c r="N361" s="160"/>
      <c r="X361" s="54"/>
      <c r="AT361" s="15" t="s">
        <v>226</v>
      </c>
      <c r="AU361" s="15" t="s">
        <v>93</v>
      </c>
    </row>
    <row r="362" spans="2:65" s="12" customFormat="1" ht="11.25">
      <c r="B362" s="161"/>
      <c r="D362" s="157" t="s">
        <v>303</v>
      </c>
      <c r="E362" s="162" t="s">
        <v>1</v>
      </c>
      <c r="F362" s="163" t="s">
        <v>284</v>
      </c>
      <c r="H362" s="164">
        <v>14</v>
      </c>
      <c r="I362" s="165"/>
      <c r="J362" s="165"/>
      <c r="M362" s="161"/>
      <c r="N362" s="166"/>
      <c r="X362" s="167"/>
      <c r="AT362" s="162" t="s">
        <v>303</v>
      </c>
      <c r="AU362" s="162" t="s">
        <v>93</v>
      </c>
      <c r="AV362" s="12" t="s">
        <v>93</v>
      </c>
      <c r="AW362" s="12" t="s">
        <v>5</v>
      </c>
      <c r="AX362" s="12" t="s">
        <v>87</v>
      </c>
      <c r="AY362" s="162" t="s">
        <v>219</v>
      </c>
    </row>
    <row r="363" spans="2:65" s="1" customFormat="1" ht="24.2" customHeight="1">
      <c r="B363" s="30"/>
      <c r="C363" s="142" t="s">
        <v>710</v>
      </c>
      <c r="D363" s="142" t="s">
        <v>220</v>
      </c>
      <c r="E363" s="143" t="s">
        <v>804</v>
      </c>
      <c r="F363" s="144" t="s">
        <v>805</v>
      </c>
      <c r="G363" s="145" t="s">
        <v>467</v>
      </c>
      <c r="H363" s="146">
        <v>9</v>
      </c>
      <c r="I363" s="147"/>
      <c r="J363" s="147"/>
      <c r="K363" s="148">
        <f>ROUND(P363*H363,2)</f>
        <v>0</v>
      </c>
      <c r="L363" s="149"/>
      <c r="M363" s="30"/>
      <c r="N363" s="150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1.0189999999999999E-2</v>
      </c>
      <c r="V363" s="153">
        <f>U363*H363</f>
        <v>9.171E-2</v>
      </c>
      <c r="W363" s="153">
        <v>0</v>
      </c>
      <c r="X363" s="154">
        <f>W363*H363</f>
        <v>0</v>
      </c>
      <c r="AR363" s="155" t="s">
        <v>158</v>
      </c>
      <c r="AT363" s="155" t="s">
        <v>220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1612</v>
      </c>
    </row>
    <row r="364" spans="2:65" s="1" customFormat="1" ht="11.25">
      <c r="B364" s="30"/>
      <c r="D364" s="157" t="s">
        <v>226</v>
      </c>
      <c r="F364" s="158" t="s">
        <v>805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1613</v>
      </c>
      <c r="H365" s="164">
        <v>9</v>
      </c>
      <c r="I365" s="165"/>
      <c r="J365" s="165"/>
      <c r="M365" s="161"/>
      <c r="N365" s="166"/>
      <c r="X365" s="167"/>
      <c r="AT365" s="162" t="s">
        <v>303</v>
      </c>
      <c r="AU365" s="162" t="s">
        <v>93</v>
      </c>
      <c r="AV365" s="12" t="s">
        <v>93</v>
      </c>
      <c r="AW365" s="12" t="s">
        <v>5</v>
      </c>
      <c r="AX365" s="12" t="s">
        <v>87</v>
      </c>
      <c r="AY365" s="162" t="s">
        <v>219</v>
      </c>
    </row>
    <row r="366" spans="2:65" s="1" customFormat="1" ht="16.5" customHeight="1">
      <c r="B366" s="30"/>
      <c r="C366" s="178" t="s">
        <v>716</v>
      </c>
      <c r="D366" s="178" t="s">
        <v>460</v>
      </c>
      <c r="E366" s="179" t="s">
        <v>808</v>
      </c>
      <c r="F366" s="180" t="s">
        <v>809</v>
      </c>
      <c r="G366" s="181" t="s">
        <v>467</v>
      </c>
      <c r="H366" s="182">
        <v>4</v>
      </c>
      <c r="I366" s="183"/>
      <c r="J366" s="184"/>
      <c r="K366" s="185">
        <f>ROUND(P366*H366,2)</f>
        <v>0</v>
      </c>
      <c r="L366" s="184"/>
      <c r="M366" s="186"/>
      <c r="N366" s="187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0.52600000000000002</v>
      </c>
      <c r="V366" s="153">
        <f>U366*H366</f>
        <v>2.1040000000000001</v>
      </c>
      <c r="W366" s="153">
        <v>0</v>
      </c>
      <c r="X366" s="154">
        <f>W366*H366</f>
        <v>0</v>
      </c>
      <c r="AR366" s="155" t="s">
        <v>254</v>
      </c>
      <c r="AT366" s="155" t="s">
        <v>460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1614</v>
      </c>
    </row>
    <row r="367" spans="2:65" s="1" customFormat="1" ht="11.25">
      <c r="B367" s="30"/>
      <c r="D367" s="157" t="s">
        <v>226</v>
      </c>
      <c r="F367" s="158" t="s">
        <v>809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2" customFormat="1" ht="11.25">
      <c r="B368" s="161"/>
      <c r="D368" s="157" t="s">
        <v>303</v>
      </c>
      <c r="E368" s="162" t="s">
        <v>1</v>
      </c>
      <c r="F368" s="163" t="s">
        <v>158</v>
      </c>
      <c r="H368" s="164">
        <v>4</v>
      </c>
      <c r="I368" s="165"/>
      <c r="J368" s="165"/>
      <c r="M368" s="161"/>
      <c r="N368" s="166"/>
      <c r="X368" s="167"/>
      <c r="AT368" s="162" t="s">
        <v>303</v>
      </c>
      <c r="AU368" s="162" t="s">
        <v>93</v>
      </c>
      <c r="AV368" s="12" t="s">
        <v>93</v>
      </c>
      <c r="AW368" s="12" t="s">
        <v>5</v>
      </c>
      <c r="AX368" s="12" t="s">
        <v>87</v>
      </c>
      <c r="AY368" s="162" t="s">
        <v>219</v>
      </c>
    </row>
    <row r="369" spans="2:65" s="1" customFormat="1" ht="16.5" customHeight="1">
      <c r="B369" s="30"/>
      <c r="C369" s="178" t="s">
        <v>722</v>
      </c>
      <c r="D369" s="178" t="s">
        <v>460</v>
      </c>
      <c r="E369" s="179" t="s">
        <v>1115</v>
      </c>
      <c r="F369" s="180" t="s">
        <v>1116</v>
      </c>
      <c r="G369" s="181" t="s">
        <v>467</v>
      </c>
      <c r="H369" s="182">
        <v>1</v>
      </c>
      <c r="I369" s="183"/>
      <c r="J369" s="184"/>
      <c r="K369" s="185">
        <f>ROUND(P369*H369,2)</f>
        <v>0</v>
      </c>
      <c r="L369" s="184"/>
      <c r="M369" s="186"/>
      <c r="N369" s="187" t="s">
        <v>1</v>
      </c>
      <c r="O369" s="151" t="s">
        <v>43</v>
      </c>
      <c r="P369" s="152">
        <f>I369+J369</f>
        <v>0</v>
      </c>
      <c r="Q369" s="152">
        <f>ROUND(I369*H369,2)</f>
        <v>0</v>
      </c>
      <c r="R369" s="152">
        <f>ROUND(J369*H369,2)</f>
        <v>0</v>
      </c>
      <c r="T369" s="153">
        <f>S369*H369</f>
        <v>0</v>
      </c>
      <c r="U369" s="153">
        <v>1.054</v>
      </c>
      <c r="V369" s="153">
        <f>U369*H369</f>
        <v>1.054</v>
      </c>
      <c r="W369" s="153">
        <v>0</v>
      </c>
      <c r="X369" s="154">
        <f>W369*H369</f>
        <v>0</v>
      </c>
      <c r="AR369" s="155" t="s">
        <v>254</v>
      </c>
      <c r="AT369" s="155" t="s">
        <v>460</v>
      </c>
      <c r="AU369" s="155" t="s">
        <v>93</v>
      </c>
      <c r="AY369" s="15" t="s">
        <v>219</v>
      </c>
      <c r="BE369" s="156">
        <f>IF(O369="základní",K369,0)</f>
        <v>0</v>
      </c>
      <c r="BF369" s="156">
        <f>IF(O369="snížená",K369,0)</f>
        <v>0</v>
      </c>
      <c r="BG369" s="156">
        <f>IF(O369="zákl. přenesená",K369,0)</f>
        <v>0</v>
      </c>
      <c r="BH369" s="156">
        <f>IF(O369="sníž. přenesená",K369,0)</f>
        <v>0</v>
      </c>
      <c r="BI369" s="156">
        <f>IF(O369="nulová",K369,0)</f>
        <v>0</v>
      </c>
      <c r="BJ369" s="15" t="s">
        <v>87</v>
      </c>
      <c r="BK369" s="156">
        <f>ROUND(P369*H369,2)</f>
        <v>0</v>
      </c>
      <c r="BL369" s="15" t="s">
        <v>158</v>
      </c>
      <c r="BM369" s="155" t="s">
        <v>1615</v>
      </c>
    </row>
    <row r="370" spans="2:65" s="1" customFormat="1" ht="11.25">
      <c r="B370" s="30"/>
      <c r="D370" s="157" t="s">
        <v>226</v>
      </c>
      <c r="F370" s="158" t="s">
        <v>1116</v>
      </c>
      <c r="I370" s="159"/>
      <c r="J370" s="159"/>
      <c r="M370" s="30"/>
      <c r="N370" s="160"/>
      <c r="X370" s="54"/>
      <c r="AT370" s="15" t="s">
        <v>226</v>
      </c>
      <c r="AU370" s="15" t="s">
        <v>93</v>
      </c>
    </row>
    <row r="371" spans="2:65" s="1" customFormat="1" ht="16.5" customHeight="1">
      <c r="B371" s="30"/>
      <c r="C371" s="178" t="s">
        <v>727</v>
      </c>
      <c r="D371" s="178" t="s">
        <v>460</v>
      </c>
      <c r="E371" s="179" t="s">
        <v>815</v>
      </c>
      <c r="F371" s="180" t="s">
        <v>816</v>
      </c>
      <c r="G371" s="181" t="s">
        <v>467</v>
      </c>
      <c r="H371" s="182">
        <v>4</v>
      </c>
      <c r="I371" s="183"/>
      <c r="J371" s="184"/>
      <c r="K371" s="185">
        <f>ROUND(P371*H371,2)</f>
        <v>0</v>
      </c>
      <c r="L371" s="184"/>
      <c r="M371" s="186"/>
      <c r="N371" s="187" t="s">
        <v>1</v>
      </c>
      <c r="O371" s="151" t="s">
        <v>43</v>
      </c>
      <c r="P371" s="152">
        <f>I371+J371</f>
        <v>0</v>
      </c>
      <c r="Q371" s="152">
        <f>ROUND(I371*H371,2)</f>
        <v>0</v>
      </c>
      <c r="R371" s="152">
        <f>ROUND(J371*H371,2)</f>
        <v>0</v>
      </c>
      <c r="T371" s="153">
        <f>S371*H371</f>
        <v>0</v>
      </c>
      <c r="U371" s="153">
        <v>0.26200000000000001</v>
      </c>
      <c r="V371" s="153">
        <f>U371*H371</f>
        <v>1.048</v>
      </c>
      <c r="W371" s="153">
        <v>0</v>
      </c>
      <c r="X371" s="154">
        <f>W371*H371</f>
        <v>0</v>
      </c>
      <c r="AR371" s="155" t="s">
        <v>254</v>
      </c>
      <c r="AT371" s="155" t="s">
        <v>460</v>
      </c>
      <c r="AU371" s="155" t="s">
        <v>93</v>
      </c>
      <c r="AY371" s="15" t="s">
        <v>219</v>
      </c>
      <c r="BE371" s="156">
        <f>IF(O371="základní",K371,0)</f>
        <v>0</v>
      </c>
      <c r="BF371" s="156">
        <f>IF(O371="snížená",K371,0)</f>
        <v>0</v>
      </c>
      <c r="BG371" s="156">
        <f>IF(O371="zákl. přenesená",K371,0)</f>
        <v>0</v>
      </c>
      <c r="BH371" s="156">
        <f>IF(O371="sníž. přenesená",K371,0)</f>
        <v>0</v>
      </c>
      <c r="BI371" s="156">
        <f>IF(O371="nulová",K371,0)</f>
        <v>0</v>
      </c>
      <c r="BJ371" s="15" t="s">
        <v>87</v>
      </c>
      <c r="BK371" s="156">
        <f>ROUND(P371*H371,2)</f>
        <v>0</v>
      </c>
      <c r="BL371" s="15" t="s">
        <v>158</v>
      </c>
      <c r="BM371" s="155" t="s">
        <v>1616</v>
      </c>
    </row>
    <row r="372" spans="2:65" s="1" customFormat="1" ht="11.25">
      <c r="B372" s="30"/>
      <c r="D372" s="157" t="s">
        <v>226</v>
      </c>
      <c r="F372" s="158" t="s">
        <v>816</v>
      </c>
      <c r="I372" s="159"/>
      <c r="J372" s="159"/>
      <c r="M372" s="30"/>
      <c r="N372" s="160"/>
      <c r="X372" s="54"/>
      <c r="AT372" s="15" t="s">
        <v>226</v>
      </c>
      <c r="AU372" s="15" t="s">
        <v>93</v>
      </c>
    </row>
    <row r="373" spans="2:65" s="12" customFormat="1" ht="11.25">
      <c r="B373" s="161"/>
      <c r="D373" s="157" t="s">
        <v>303</v>
      </c>
      <c r="E373" s="162" t="s">
        <v>1</v>
      </c>
      <c r="F373" s="163" t="s">
        <v>158</v>
      </c>
      <c r="H373" s="164">
        <v>4</v>
      </c>
      <c r="I373" s="165"/>
      <c r="J373" s="165"/>
      <c r="M373" s="161"/>
      <c r="N373" s="166"/>
      <c r="X373" s="167"/>
      <c r="AT373" s="162" t="s">
        <v>303</v>
      </c>
      <c r="AU373" s="162" t="s">
        <v>93</v>
      </c>
      <c r="AV373" s="12" t="s">
        <v>93</v>
      </c>
      <c r="AW373" s="12" t="s">
        <v>5</v>
      </c>
      <c r="AX373" s="12" t="s">
        <v>87</v>
      </c>
      <c r="AY373" s="162" t="s">
        <v>219</v>
      </c>
    </row>
    <row r="374" spans="2:65" s="1" customFormat="1" ht="24.2" customHeight="1">
      <c r="B374" s="30"/>
      <c r="C374" s="142" t="s">
        <v>731</v>
      </c>
      <c r="D374" s="142" t="s">
        <v>220</v>
      </c>
      <c r="E374" s="143" t="s">
        <v>831</v>
      </c>
      <c r="F374" s="144" t="s">
        <v>832</v>
      </c>
      <c r="G374" s="145" t="s">
        <v>467</v>
      </c>
      <c r="H374" s="146">
        <v>5</v>
      </c>
      <c r="I374" s="147"/>
      <c r="J374" s="147"/>
      <c r="K374" s="148">
        <f>ROUND(P374*H374,2)</f>
        <v>0</v>
      </c>
      <c r="L374" s="149"/>
      <c r="M374" s="30"/>
      <c r="N374" s="150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1.248E-2</v>
      </c>
      <c r="V374" s="153">
        <f>U374*H374</f>
        <v>6.2399999999999997E-2</v>
      </c>
      <c r="W374" s="153">
        <v>0</v>
      </c>
      <c r="X374" s="154">
        <f>W374*H374</f>
        <v>0</v>
      </c>
      <c r="AR374" s="155" t="s">
        <v>158</v>
      </c>
      <c r="AT374" s="155" t="s">
        <v>220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158</v>
      </c>
      <c r="BM374" s="155" t="s">
        <v>1617</v>
      </c>
    </row>
    <row r="375" spans="2:65" s="1" customFormat="1" ht="11.25">
      <c r="B375" s="30"/>
      <c r="D375" s="157" t="s">
        <v>226</v>
      </c>
      <c r="F375" s="158" t="s">
        <v>832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2" customFormat="1" ht="11.25">
      <c r="B376" s="161"/>
      <c r="D376" s="157" t="s">
        <v>303</v>
      </c>
      <c r="E376" s="162" t="s">
        <v>1</v>
      </c>
      <c r="F376" s="163" t="s">
        <v>218</v>
      </c>
      <c r="H376" s="164">
        <v>5</v>
      </c>
      <c r="I376" s="165"/>
      <c r="J376" s="165"/>
      <c r="M376" s="161"/>
      <c r="N376" s="166"/>
      <c r="X376" s="167"/>
      <c r="AT376" s="162" t="s">
        <v>303</v>
      </c>
      <c r="AU376" s="162" t="s">
        <v>93</v>
      </c>
      <c r="AV376" s="12" t="s">
        <v>93</v>
      </c>
      <c r="AW376" s="12" t="s">
        <v>5</v>
      </c>
      <c r="AX376" s="12" t="s">
        <v>87</v>
      </c>
      <c r="AY376" s="162" t="s">
        <v>219</v>
      </c>
    </row>
    <row r="377" spans="2:65" s="1" customFormat="1" ht="24.2" customHeight="1">
      <c r="B377" s="30"/>
      <c r="C377" s="178" t="s">
        <v>735</v>
      </c>
      <c r="D377" s="178" t="s">
        <v>460</v>
      </c>
      <c r="E377" s="179" t="s">
        <v>835</v>
      </c>
      <c r="F377" s="180" t="s">
        <v>836</v>
      </c>
      <c r="G377" s="181" t="s">
        <v>467</v>
      </c>
      <c r="H377" s="182">
        <v>5</v>
      </c>
      <c r="I377" s="183"/>
      <c r="J377" s="184"/>
      <c r="K377" s="185">
        <f>ROUND(P377*H377,2)</f>
        <v>0</v>
      </c>
      <c r="L377" s="184"/>
      <c r="M377" s="186"/>
      <c r="N377" s="187" t="s">
        <v>1</v>
      </c>
      <c r="O377" s="151" t="s">
        <v>43</v>
      </c>
      <c r="P377" s="152">
        <f>I377+J377</f>
        <v>0</v>
      </c>
      <c r="Q377" s="152">
        <f>ROUND(I377*H377,2)</f>
        <v>0</v>
      </c>
      <c r="R377" s="152">
        <f>ROUND(J377*H377,2)</f>
        <v>0</v>
      </c>
      <c r="T377" s="153">
        <f>S377*H377</f>
        <v>0</v>
      </c>
      <c r="U377" s="153">
        <v>0.56999999999999995</v>
      </c>
      <c r="V377" s="153">
        <f>U377*H377</f>
        <v>2.8499999999999996</v>
      </c>
      <c r="W377" s="153">
        <v>0</v>
      </c>
      <c r="X377" s="154">
        <f>W377*H377</f>
        <v>0</v>
      </c>
      <c r="AR377" s="155" t="s">
        <v>254</v>
      </c>
      <c r="AT377" s="155" t="s">
        <v>460</v>
      </c>
      <c r="AU377" s="155" t="s">
        <v>93</v>
      </c>
      <c r="AY377" s="15" t="s">
        <v>219</v>
      </c>
      <c r="BE377" s="156">
        <f>IF(O377="základní",K377,0)</f>
        <v>0</v>
      </c>
      <c r="BF377" s="156">
        <f>IF(O377="snížená",K377,0)</f>
        <v>0</v>
      </c>
      <c r="BG377" s="156">
        <f>IF(O377="zákl. přenesená",K377,0)</f>
        <v>0</v>
      </c>
      <c r="BH377" s="156">
        <f>IF(O377="sníž. přenesená",K377,0)</f>
        <v>0</v>
      </c>
      <c r="BI377" s="156">
        <f>IF(O377="nulová",K377,0)</f>
        <v>0</v>
      </c>
      <c r="BJ377" s="15" t="s">
        <v>87</v>
      </c>
      <c r="BK377" s="156">
        <f>ROUND(P377*H377,2)</f>
        <v>0</v>
      </c>
      <c r="BL377" s="15" t="s">
        <v>158</v>
      </c>
      <c r="BM377" s="155" t="s">
        <v>1618</v>
      </c>
    </row>
    <row r="378" spans="2:65" s="1" customFormat="1" ht="19.5">
      <c r="B378" s="30"/>
      <c r="D378" s="157" t="s">
        <v>226</v>
      </c>
      <c r="F378" s="158" t="s">
        <v>836</v>
      </c>
      <c r="I378" s="159"/>
      <c r="J378" s="159"/>
      <c r="M378" s="30"/>
      <c r="N378" s="160"/>
      <c r="X378" s="54"/>
      <c r="AT378" s="15" t="s">
        <v>226</v>
      </c>
      <c r="AU378" s="15" t="s">
        <v>93</v>
      </c>
    </row>
    <row r="379" spans="2:65" s="12" customFormat="1" ht="11.25">
      <c r="B379" s="161"/>
      <c r="D379" s="157" t="s">
        <v>303</v>
      </c>
      <c r="E379" s="162" t="s">
        <v>1</v>
      </c>
      <c r="F379" s="163" t="s">
        <v>218</v>
      </c>
      <c r="H379" s="164">
        <v>5</v>
      </c>
      <c r="I379" s="165"/>
      <c r="J379" s="165"/>
      <c r="M379" s="161"/>
      <c r="N379" s="166"/>
      <c r="X379" s="167"/>
      <c r="AT379" s="162" t="s">
        <v>303</v>
      </c>
      <c r="AU379" s="162" t="s">
        <v>93</v>
      </c>
      <c r="AV379" s="12" t="s">
        <v>93</v>
      </c>
      <c r="AW379" s="12" t="s">
        <v>5</v>
      </c>
      <c r="AX379" s="12" t="s">
        <v>87</v>
      </c>
      <c r="AY379" s="162" t="s">
        <v>219</v>
      </c>
    </row>
    <row r="380" spans="2:65" s="1" customFormat="1" ht="24.2" customHeight="1">
      <c r="B380" s="30"/>
      <c r="C380" s="142" t="s">
        <v>740</v>
      </c>
      <c r="D380" s="142" t="s">
        <v>220</v>
      </c>
      <c r="E380" s="143" t="s">
        <v>839</v>
      </c>
      <c r="F380" s="144" t="s">
        <v>840</v>
      </c>
      <c r="G380" s="145" t="s">
        <v>467</v>
      </c>
      <c r="H380" s="146">
        <v>5</v>
      </c>
      <c r="I380" s="147"/>
      <c r="J380" s="147"/>
      <c r="K380" s="148">
        <f>ROUND(P380*H380,2)</f>
        <v>0</v>
      </c>
      <c r="L380" s="149"/>
      <c r="M380" s="30"/>
      <c r="N380" s="150" t="s">
        <v>1</v>
      </c>
      <c r="O380" s="151" t="s">
        <v>43</v>
      </c>
      <c r="P380" s="152">
        <f>I380+J380</f>
        <v>0</v>
      </c>
      <c r="Q380" s="152">
        <f>ROUND(I380*H380,2)</f>
        <v>0</v>
      </c>
      <c r="R380" s="152">
        <f>ROUND(J380*H380,2)</f>
        <v>0</v>
      </c>
      <c r="T380" s="153">
        <f>S380*H380</f>
        <v>0</v>
      </c>
      <c r="U380" s="153">
        <v>2.8539999999999999E-2</v>
      </c>
      <c r="V380" s="153">
        <f>U380*H380</f>
        <v>0.14269999999999999</v>
      </c>
      <c r="W380" s="153">
        <v>0</v>
      </c>
      <c r="X380" s="154">
        <f>W380*H380</f>
        <v>0</v>
      </c>
      <c r="AR380" s="155" t="s">
        <v>158</v>
      </c>
      <c r="AT380" s="155" t="s">
        <v>220</v>
      </c>
      <c r="AU380" s="155" t="s">
        <v>93</v>
      </c>
      <c r="AY380" s="15" t="s">
        <v>219</v>
      </c>
      <c r="BE380" s="156">
        <f>IF(O380="základní",K380,0)</f>
        <v>0</v>
      </c>
      <c r="BF380" s="156">
        <f>IF(O380="snížená",K380,0)</f>
        <v>0</v>
      </c>
      <c r="BG380" s="156">
        <f>IF(O380="zákl. přenesená",K380,0)</f>
        <v>0</v>
      </c>
      <c r="BH380" s="156">
        <f>IF(O380="sníž. přenesená",K380,0)</f>
        <v>0</v>
      </c>
      <c r="BI380" s="156">
        <f>IF(O380="nulová",K380,0)</f>
        <v>0</v>
      </c>
      <c r="BJ380" s="15" t="s">
        <v>87</v>
      </c>
      <c r="BK380" s="156">
        <f>ROUND(P380*H380,2)</f>
        <v>0</v>
      </c>
      <c r="BL380" s="15" t="s">
        <v>158</v>
      </c>
      <c r="BM380" s="155" t="s">
        <v>1619</v>
      </c>
    </row>
    <row r="381" spans="2:65" s="1" customFormat="1" ht="19.5">
      <c r="B381" s="30"/>
      <c r="D381" s="157" t="s">
        <v>226</v>
      </c>
      <c r="F381" s="158" t="s">
        <v>840</v>
      </c>
      <c r="I381" s="159"/>
      <c r="J381" s="159"/>
      <c r="M381" s="30"/>
      <c r="N381" s="160"/>
      <c r="X381" s="54"/>
      <c r="AT381" s="15" t="s">
        <v>226</v>
      </c>
      <c r="AU381" s="15" t="s">
        <v>93</v>
      </c>
    </row>
    <row r="382" spans="2:65" s="12" customFormat="1" ht="11.25">
      <c r="B382" s="161"/>
      <c r="D382" s="157" t="s">
        <v>303</v>
      </c>
      <c r="E382" s="162" t="s">
        <v>1</v>
      </c>
      <c r="F382" s="163" t="s">
        <v>218</v>
      </c>
      <c r="H382" s="164">
        <v>5</v>
      </c>
      <c r="I382" s="165"/>
      <c r="J382" s="165"/>
      <c r="M382" s="161"/>
      <c r="N382" s="166"/>
      <c r="X382" s="167"/>
      <c r="AT382" s="162" t="s">
        <v>303</v>
      </c>
      <c r="AU382" s="162" t="s">
        <v>93</v>
      </c>
      <c r="AV382" s="12" t="s">
        <v>93</v>
      </c>
      <c r="AW382" s="12" t="s">
        <v>5</v>
      </c>
      <c r="AX382" s="12" t="s">
        <v>87</v>
      </c>
      <c r="AY382" s="162" t="s">
        <v>219</v>
      </c>
    </row>
    <row r="383" spans="2:65" s="1" customFormat="1" ht="16.5" customHeight="1">
      <c r="B383" s="30"/>
      <c r="C383" s="178" t="s">
        <v>744</v>
      </c>
      <c r="D383" s="178" t="s">
        <v>460</v>
      </c>
      <c r="E383" s="179" t="s">
        <v>843</v>
      </c>
      <c r="F383" s="180" t="s">
        <v>1122</v>
      </c>
      <c r="G383" s="181" t="s">
        <v>467</v>
      </c>
      <c r="H383" s="182">
        <v>5</v>
      </c>
      <c r="I383" s="183"/>
      <c r="J383" s="184"/>
      <c r="K383" s="185">
        <f>ROUND(P383*H383,2)</f>
        <v>0</v>
      </c>
      <c r="L383" s="184"/>
      <c r="M383" s="186"/>
      <c r="N383" s="187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1.8169999999999999</v>
      </c>
      <c r="V383" s="153">
        <f>U383*H383</f>
        <v>9.0849999999999991</v>
      </c>
      <c r="W383" s="153">
        <v>0</v>
      </c>
      <c r="X383" s="154">
        <f>W383*H383</f>
        <v>0</v>
      </c>
      <c r="AR383" s="155" t="s">
        <v>254</v>
      </c>
      <c r="AT383" s="155" t="s">
        <v>460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1620</v>
      </c>
    </row>
    <row r="384" spans="2:65" s="1" customFormat="1" ht="11.25">
      <c r="B384" s="30"/>
      <c r="D384" s="157" t="s">
        <v>226</v>
      </c>
      <c r="F384" s="158" t="s">
        <v>846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2" customFormat="1" ht="11.25">
      <c r="B385" s="161"/>
      <c r="D385" s="157" t="s">
        <v>303</v>
      </c>
      <c r="E385" s="162" t="s">
        <v>1</v>
      </c>
      <c r="F385" s="163" t="s">
        <v>218</v>
      </c>
      <c r="H385" s="164">
        <v>5</v>
      </c>
      <c r="I385" s="165"/>
      <c r="J385" s="165"/>
      <c r="M385" s="161"/>
      <c r="N385" s="166"/>
      <c r="X385" s="167"/>
      <c r="AT385" s="162" t="s">
        <v>303</v>
      </c>
      <c r="AU385" s="162" t="s">
        <v>93</v>
      </c>
      <c r="AV385" s="12" t="s">
        <v>93</v>
      </c>
      <c r="AW385" s="12" t="s">
        <v>5</v>
      </c>
      <c r="AX385" s="12" t="s">
        <v>87</v>
      </c>
      <c r="AY385" s="162" t="s">
        <v>219</v>
      </c>
    </row>
    <row r="386" spans="2:65" s="1" customFormat="1" ht="24.2" customHeight="1">
      <c r="B386" s="30"/>
      <c r="C386" s="178" t="s">
        <v>749</v>
      </c>
      <c r="D386" s="178" t="s">
        <v>460</v>
      </c>
      <c r="E386" s="179" t="s">
        <v>858</v>
      </c>
      <c r="F386" s="180" t="s">
        <v>859</v>
      </c>
      <c r="G386" s="181" t="s">
        <v>467</v>
      </c>
      <c r="H386" s="182">
        <v>5</v>
      </c>
      <c r="I386" s="183"/>
      <c r="J386" s="184"/>
      <c r="K386" s="185">
        <f>ROUND(P386*H386,2)</f>
        <v>0</v>
      </c>
      <c r="L386" s="184"/>
      <c r="M386" s="186"/>
      <c r="N386" s="187" t="s">
        <v>1</v>
      </c>
      <c r="O386" s="151" t="s">
        <v>43</v>
      </c>
      <c r="P386" s="152">
        <f>I386+J386</f>
        <v>0</v>
      </c>
      <c r="Q386" s="152">
        <f>ROUND(I386*H386,2)</f>
        <v>0</v>
      </c>
      <c r="R386" s="152">
        <f>ROUND(J386*H386,2)</f>
        <v>0</v>
      </c>
      <c r="T386" s="153">
        <f>S386*H386</f>
        <v>0</v>
      </c>
      <c r="U386" s="153">
        <v>5.4600000000000003E-2</v>
      </c>
      <c r="V386" s="153">
        <f>U386*H386</f>
        <v>0.27300000000000002</v>
      </c>
      <c r="W386" s="153">
        <v>0</v>
      </c>
      <c r="X386" s="154">
        <f>W386*H386</f>
        <v>0</v>
      </c>
      <c r="AR386" s="155" t="s">
        <v>254</v>
      </c>
      <c r="AT386" s="155" t="s">
        <v>460</v>
      </c>
      <c r="AU386" s="155" t="s">
        <v>93</v>
      </c>
      <c r="AY386" s="15" t="s">
        <v>219</v>
      </c>
      <c r="BE386" s="156">
        <f>IF(O386="základní",K386,0)</f>
        <v>0</v>
      </c>
      <c r="BF386" s="156">
        <f>IF(O386="snížená",K386,0)</f>
        <v>0</v>
      </c>
      <c r="BG386" s="156">
        <f>IF(O386="zákl. přenesená",K386,0)</f>
        <v>0</v>
      </c>
      <c r="BH386" s="156">
        <f>IF(O386="sníž. přenesená",K386,0)</f>
        <v>0</v>
      </c>
      <c r="BI386" s="156">
        <f>IF(O386="nulová",K386,0)</f>
        <v>0</v>
      </c>
      <c r="BJ386" s="15" t="s">
        <v>87</v>
      </c>
      <c r="BK386" s="156">
        <f>ROUND(P386*H386,2)</f>
        <v>0</v>
      </c>
      <c r="BL386" s="15" t="s">
        <v>158</v>
      </c>
      <c r="BM386" s="155" t="s">
        <v>1621</v>
      </c>
    </row>
    <row r="387" spans="2:65" s="1" customFormat="1" ht="19.5">
      <c r="B387" s="30"/>
      <c r="D387" s="157" t="s">
        <v>226</v>
      </c>
      <c r="F387" s="158" t="s">
        <v>859</v>
      </c>
      <c r="I387" s="159"/>
      <c r="J387" s="159"/>
      <c r="M387" s="30"/>
      <c r="N387" s="160"/>
      <c r="X387" s="54"/>
      <c r="AT387" s="15" t="s">
        <v>226</v>
      </c>
      <c r="AU387" s="15" t="s">
        <v>93</v>
      </c>
    </row>
    <row r="388" spans="2:65" s="12" customFormat="1" ht="11.25">
      <c r="B388" s="161"/>
      <c r="D388" s="157" t="s">
        <v>303</v>
      </c>
      <c r="E388" s="162" t="s">
        <v>1</v>
      </c>
      <c r="F388" s="163" t="s">
        <v>218</v>
      </c>
      <c r="H388" s="164">
        <v>5</v>
      </c>
      <c r="I388" s="165"/>
      <c r="J388" s="165"/>
      <c r="M388" s="161"/>
      <c r="N388" s="166"/>
      <c r="X388" s="167"/>
      <c r="AT388" s="162" t="s">
        <v>303</v>
      </c>
      <c r="AU388" s="162" t="s">
        <v>93</v>
      </c>
      <c r="AV388" s="12" t="s">
        <v>93</v>
      </c>
      <c r="AW388" s="12" t="s">
        <v>5</v>
      </c>
      <c r="AX388" s="12" t="s">
        <v>87</v>
      </c>
      <c r="AY388" s="162" t="s">
        <v>219</v>
      </c>
    </row>
    <row r="389" spans="2:65" s="1" customFormat="1" ht="24.2" customHeight="1">
      <c r="B389" s="30"/>
      <c r="C389" s="142" t="s">
        <v>753</v>
      </c>
      <c r="D389" s="142" t="s">
        <v>220</v>
      </c>
      <c r="E389" s="143" t="s">
        <v>852</v>
      </c>
      <c r="F389" s="144" t="s">
        <v>853</v>
      </c>
      <c r="G389" s="145" t="s">
        <v>467</v>
      </c>
      <c r="H389" s="146">
        <v>5</v>
      </c>
      <c r="I389" s="147"/>
      <c r="J389" s="147"/>
      <c r="K389" s="148">
        <f>ROUND(P389*H389,2)</f>
        <v>0</v>
      </c>
      <c r="L389" s="149"/>
      <c r="M389" s="30"/>
      <c r="N389" s="150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0.09</v>
      </c>
      <c r="V389" s="153">
        <f>U389*H389</f>
        <v>0.44999999999999996</v>
      </c>
      <c r="W389" s="153">
        <v>0</v>
      </c>
      <c r="X389" s="154">
        <f>W389*H389</f>
        <v>0</v>
      </c>
      <c r="AR389" s="155" t="s">
        <v>158</v>
      </c>
      <c r="AT389" s="155" t="s">
        <v>220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1622</v>
      </c>
    </row>
    <row r="390" spans="2:65" s="1" customFormat="1" ht="19.5">
      <c r="B390" s="30"/>
      <c r="D390" s="157" t="s">
        <v>226</v>
      </c>
      <c r="F390" s="158" t="s">
        <v>855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2" customFormat="1" ht="11.25">
      <c r="B391" s="161"/>
      <c r="D391" s="157" t="s">
        <v>303</v>
      </c>
      <c r="E391" s="162" t="s">
        <v>1</v>
      </c>
      <c r="F391" s="163" t="s">
        <v>218</v>
      </c>
      <c r="H391" s="164">
        <v>5</v>
      </c>
      <c r="I391" s="165"/>
      <c r="J391" s="165"/>
      <c r="M391" s="161"/>
      <c r="N391" s="166"/>
      <c r="X391" s="167"/>
      <c r="AT391" s="162" t="s">
        <v>303</v>
      </c>
      <c r="AU391" s="162" t="s">
        <v>93</v>
      </c>
      <c r="AV391" s="12" t="s">
        <v>93</v>
      </c>
      <c r="AW391" s="12" t="s">
        <v>5</v>
      </c>
      <c r="AX391" s="12" t="s">
        <v>87</v>
      </c>
      <c r="AY391" s="162" t="s">
        <v>219</v>
      </c>
    </row>
    <row r="392" spans="2:65" s="1" customFormat="1" ht="24.2" customHeight="1">
      <c r="B392" s="30"/>
      <c r="C392" s="142" t="s">
        <v>759</v>
      </c>
      <c r="D392" s="142" t="s">
        <v>220</v>
      </c>
      <c r="E392" s="143" t="s">
        <v>862</v>
      </c>
      <c r="F392" s="144" t="s">
        <v>863</v>
      </c>
      <c r="G392" s="145" t="s">
        <v>467</v>
      </c>
      <c r="H392" s="146">
        <v>5</v>
      </c>
      <c r="I392" s="147"/>
      <c r="J392" s="147"/>
      <c r="K392" s="148">
        <f>ROUND(P392*H392,2)</f>
        <v>0</v>
      </c>
      <c r="L392" s="149"/>
      <c r="M392" s="30"/>
      <c r="N392" s="150" t="s">
        <v>1</v>
      </c>
      <c r="O392" s="151" t="s">
        <v>43</v>
      </c>
      <c r="P392" s="152">
        <f>I392+J392</f>
        <v>0</v>
      </c>
      <c r="Q392" s="152">
        <f>ROUND(I392*H392,2)</f>
        <v>0</v>
      </c>
      <c r="R392" s="152">
        <f>ROUND(J392*H392,2)</f>
        <v>0</v>
      </c>
      <c r="T392" s="153">
        <f>S392*H392</f>
        <v>0</v>
      </c>
      <c r="U392" s="153">
        <v>0.42080000000000001</v>
      </c>
      <c r="V392" s="153">
        <f>U392*H392</f>
        <v>2.1040000000000001</v>
      </c>
      <c r="W392" s="153">
        <v>0</v>
      </c>
      <c r="X392" s="154">
        <f>W392*H392</f>
        <v>0</v>
      </c>
      <c r="AR392" s="155" t="s">
        <v>158</v>
      </c>
      <c r="AT392" s="155" t="s">
        <v>220</v>
      </c>
      <c r="AU392" s="155" t="s">
        <v>93</v>
      </c>
      <c r="AY392" s="15" t="s">
        <v>219</v>
      </c>
      <c r="BE392" s="156">
        <f>IF(O392="základní",K392,0)</f>
        <v>0</v>
      </c>
      <c r="BF392" s="156">
        <f>IF(O392="snížená",K392,0)</f>
        <v>0</v>
      </c>
      <c r="BG392" s="156">
        <f>IF(O392="zákl. přenesená",K392,0)</f>
        <v>0</v>
      </c>
      <c r="BH392" s="156">
        <f>IF(O392="sníž. přenesená",K392,0)</f>
        <v>0</v>
      </c>
      <c r="BI392" s="156">
        <f>IF(O392="nulová",K392,0)</f>
        <v>0</v>
      </c>
      <c r="BJ392" s="15" t="s">
        <v>87</v>
      </c>
      <c r="BK392" s="156">
        <f>ROUND(P392*H392,2)</f>
        <v>0</v>
      </c>
      <c r="BL392" s="15" t="s">
        <v>158</v>
      </c>
      <c r="BM392" s="155" t="s">
        <v>1623</v>
      </c>
    </row>
    <row r="393" spans="2:65" s="1" customFormat="1" ht="19.5">
      <c r="B393" s="30"/>
      <c r="D393" s="157" t="s">
        <v>226</v>
      </c>
      <c r="F393" s="158" t="s">
        <v>865</v>
      </c>
      <c r="I393" s="159"/>
      <c r="J393" s="159"/>
      <c r="M393" s="30"/>
      <c r="N393" s="160"/>
      <c r="X393" s="54"/>
      <c r="AT393" s="15" t="s">
        <v>226</v>
      </c>
      <c r="AU393" s="15" t="s">
        <v>93</v>
      </c>
    </row>
    <row r="394" spans="2:65" s="12" customFormat="1" ht="11.25">
      <c r="B394" s="161"/>
      <c r="D394" s="157" t="s">
        <v>303</v>
      </c>
      <c r="E394" s="162" t="s">
        <v>1</v>
      </c>
      <c r="F394" s="163" t="s">
        <v>218</v>
      </c>
      <c r="H394" s="164">
        <v>5</v>
      </c>
      <c r="I394" s="165"/>
      <c r="J394" s="165"/>
      <c r="M394" s="161"/>
      <c r="N394" s="166"/>
      <c r="X394" s="167"/>
      <c r="AT394" s="162" t="s">
        <v>303</v>
      </c>
      <c r="AU394" s="162" t="s">
        <v>93</v>
      </c>
      <c r="AV394" s="12" t="s">
        <v>93</v>
      </c>
      <c r="AW394" s="12" t="s">
        <v>5</v>
      </c>
      <c r="AX394" s="12" t="s">
        <v>87</v>
      </c>
      <c r="AY394" s="162" t="s">
        <v>219</v>
      </c>
    </row>
    <row r="395" spans="2:65" s="1" customFormat="1" ht="21.75" customHeight="1">
      <c r="B395" s="30"/>
      <c r="C395" s="142" t="s">
        <v>764</v>
      </c>
      <c r="D395" s="142" t="s">
        <v>220</v>
      </c>
      <c r="E395" s="143" t="s">
        <v>872</v>
      </c>
      <c r="F395" s="144" t="s">
        <v>873</v>
      </c>
      <c r="G395" s="145" t="s">
        <v>370</v>
      </c>
      <c r="H395" s="146">
        <v>235.3</v>
      </c>
      <c r="I395" s="147"/>
      <c r="J395" s="147"/>
      <c r="K395" s="148">
        <f>ROUND(P395*H395,2)</f>
        <v>0</v>
      </c>
      <c r="L395" s="149"/>
      <c r="M395" s="30"/>
      <c r="N395" s="150" t="s">
        <v>1</v>
      </c>
      <c r="O395" s="151" t="s">
        <v>43</v>
      </c>
      <c r="P395" s="152">
        <f>I395+J395</f>
        <v>0</v>
      </c>
      <c r="Q395" s="152">
        <f>ROUND(I395*H395,2)</f>
        <v>0</v>
      </c>
      <c r="R395" s="152">
        <f>ROUND(J395*H395,2)</f>
        <v>0</v>
      </c>
      <c r="T395" s="153">
        <f>S395*H395</f>
        <v>0</v>
      </c>
      <c r="U395" s="153">
        <v>1.2999999999999999E-4</v>
      </c>
      <c r="V395" s="153">
        <f>U395*H395</f>
        <v>3.0588999999999998E-2</v>
      </c>
      <c r="W395" s="153">
        <v>0</v>
      </c>
      <c r="X395" s="154">
        <f>W395*H395</f>
        <v>0</v>
      </c>
      <c r="AR395" s="155" t="s">
        <v>158</v>
      </c>
      <c r="AT395" s="155" t="s">
        <v>220</v>
      </c>
      <c r="AU395" s="155" t="s">
        <v>93</v>
      </c>
      <c r="AY395" s="15" t="s">
        <v>219</v>
      </c>
      <c r="BE395" s="156">
        <f>IF(O395="základní",K395,0)</f>
        <v>0</v>
      </c>
      <c r="BF395" s="156">
        <f>IF(O395="snížená",K395,0)</f>
        <v>0</v>
      </c>
      <c r="BG395" s="156">
        <f>IF(O395="zákl. přenesená",K395,0)</f>
        <v>0</v>
      </c>
      <c r="BH395" s="156">
        <f>IF(O395="sníž. přenesená",K395,0)</f>
        <v>0</v>
      </c>
      <c r="BI395" s="156">
        <f>IF(O395="nulová",K395,0)</f>
        <v>0</v>
      </c>
      <c r="BJ395" s="15" t="s">
        <v>87</v>
      </c>
      <c r="BK395" s="156">
        <f>ROUND(P395*H395,2)</f>
        <v>0</v>
      </c>
      <c r="BL395" s="15" t="s">
        <v>158</v>
      </c>
      <c r="BM395" s="155" t="s">
        <v>1624</v>
      </c>
    </row>
    <row r="396" spans="2:65" s="1" customFormat="1" ht="11.25">
      <c r="B396" s="30"/>
      <c r="D396" s="157" t="s">
        <v>226</v>
      </c>
      <c r="F396" s="158" t="s">
        <v>875</v>
      </c>
      <c r="I396" s="159"/>
      <c r="J396" s="159"/>
      <c r="M396" s="30"/>
      <c r="N396" s="160"/>
      <c r="X396" s="54"/>
      <c r="AT396" s="15" t="s">
        <v>226</v>
      </c>
      <c r="AU396" s="15" t="s">
        <v>93</v>
      </c>
    </row>
    <row r="397" spans="2:65" s="12" customFormat="1" ht="11.25">
      <c r="B397" s="161"/>
      <c r="D397" s="157" t="s">
        <v>303</v>
      </c>
      <c r="E397" s="162" t="s">
        <v>1</v>
      </c>
      <c r="F397" s="163" t="s">
        <v>1575</v>
      </c>
      <c r="H397" s="164">
        <v>235.3</v>
      </c>
      <c r="I397" s="165"/>
      <c r="J397" s="165"/>
      <c r="M397" s="161"/>
      <c r="N397" s="166"/>
      <c r="X397" s="167"/>
      <c r="AT397" s="162" t="s">
        <v>303</v>
      </c>
      <c r="AU397" s="162" t="s">
        <v>93</v>
      </c>
      <c r="AV397" s="12" t="s">
        <v>93</v>
      </c>
      <c r="AW397" s="12" t="s">
        <v>5</v>
      </c>
      <c r="AX397" s="12" t="s">
        <v>87</v>
      </c>
      <c r="AY397" s="162" t="s">
        <v>219</v>
      </c>
    </row>
    <row r="398" spans="2:65" s="11" customFormat="1" ht="22.9" customHeight="1">
      <c r="B398" s="129"/>
      <c r="D398" s="130" t="s">
        <v>79</v>
      </c>
      <c r="E398" s="140" t="s">
        <v>260</v>
      </c>
      <c r="F398" s="140" t="s">
        <v>877</v>
      </c>
      <c r="I398" s="132"/>
      <c r="J398" s="132"/>
      <c r="K398" s="141">
        <f>BK398</f>
        <v>0</v>
      </c>
      <c r="M398" s="129"/>
      <c r="N398" s="134"/>
      <c r="Q398" s="135">
        <f>Q399+SUM(Q400:Q411)</f>
        <v>0</v>
      </c>
      <c r="R398" s="135">
        <f>R399+SUM(R400:R411)</f>
        <v>0</v>
      </c>
      <c r="T398" s="136">
        <f>T399+SUM(T400:T411)</f>
        <v>0</v>
      </c>
      <c r="V398" s="136">
        <f>V399+SUM(V400:V411)</f>
        <v>0.19294600000000001</v>
      </c>
      <c r="X398" s="137">
        <f>X399+SUM(X400:X411)</f>
        <v>9.4120000000000008</v>
      </c>
      <c r="AR398" s="130" t="s">
        <v>87</v>
      </c>
      <c r="AT398" s="138" t="s">
        <v>79</v>
      </c>
      <c r="AU398" s="138" t="s">
        <v>87</v>
      </c>
      <c r="AY398" s="130" t="s">
        <v>219</v>
      </c>
      <c r="BK398" s="139">
        <f>BK399+SUM(BK400:BK411)</f>
        <v>0</v>
      </c>
    </row>
    <row r="399" spans="2:65" s="1" customFormat="1" ht="24.2" customHeight="1">
      <c r="B399" s="30"/>
      <c r="C399" s="142" t="s">
        <v>769</v>
      </c>
      <c r="D399" s="142" t="s">
        <v>220</v>
      </c>
      <c r="E399" s="143" t="s">
        <v>878</v>
      </c>
      <c r="F399" s="144" t="s">
        <v>879</v>
      </c>
      <c r="G399" s="145" t="s">
        <v>370</v>
      </c>
      <c r="H399" s="146">
        <v>470.6</v>
      </c>
      <c r="I399" s="147"/>
      <c r="J399" s="147"/>
      <c r="K399" s="148">
        <f>ROUND(P399*H399,2)</f>
        <v>0</v>
      </c>
      <c r="L399" s="149"/>
      <c r="M399" s="30"/>
      <c r="N399" s="150" t="s">
        <v>1</v>
      </c>
      <c r="O399" s="151" t="s">
        <v>43</v>
      </c>
      <c r="P399" s="152">
        <f>I399+J399</f>
        <v>0</v>
      </c>
      <c r="Q399" s="152">
        <f>ROUND(I399*H399,2)</f>
        <v>0</v>
      </c>
      <c r="R399" s="152">
        <f>ROUND(J399*H399,2)</f>
        <v>0</v>
      </c>
      <c r="T399" s="153">
        <f>S399*H399</f>
        <v>0</v>
      </c>
      <c r="U399" s="153">
        <v>4.0999999999999999E-4</v>
      </c>
      <c r="V399" s="153">
        <f>U399*H399</f>
        <v>0.19294600000000001</v>
      </c>
      <c r="W399" s="153">
        <v>0</v>
      </c>
      <c r="X399" s="154">
        <f>W399*H399</f>
        <v>0</v>
      </c>
      <c r="AR399" s="155" t="s">
        <v>158</v>
      </c>
      <c r="AT399" s="155" t="s">
        <v>220</v>
      </c>
      <c r="AU399" s="155" t="s">
        <v>93</v>
      </c>
      <c r="AY399" s="15" t="s">
        <v>219</v>
      </c>
      <c r="BE399" s="156">
        <f>IF(O399="základní",K399,0)</f>
        <v>0</v>
      </c>
      <c r="BF399" s="156">
        <f>IF(O399="snížená",K399,0)</f>
        <v>0</v>
      </c>
      <c r="BG399" s="156">
        <f>IF(O399="zákl. přenesená",K399,0)</f>
        <v>0</v>
      </c>
      <c r="BH399" s="156">
        <f>IF(O399="sníž. přenesená",K399,0)</f>
        <v>0</v>
      </c>
      <c r="BI399" s="156">
        <f>IF(O399="nulová",K399,0)</f>
        <v>0</v>
      </c>
      <c r="BJ399" s="15" t="s">
        <v>87</v>
      </c>
      <c r="BK399" s="156">
        <f>ROUND(P399*H399,2)</f>
        <v>0</v>
      </c>
      <c r="BL399" s="15" t="s">
        <v>158</v>
      </c>
      <c r="BM399" s="155" t="s">
        <v>1625</v>
      </c>
    </row>
    <row r="400" spans="2:65" s="1" customFormat="1" ht="19.5">
      <c r="B400" s="30"/>
      <c r="D400" s="157" t="s">
        <v>226</v>
      </c>
      <c r="F400" s="158" t="s">
        <v>881</v>
      </c>
      <c r="I400" s="159"/>
      <c r="J400" s="159"/>
      <c r="M400" s="30"/>
      <c r="N400" s="160"/>
      <c r="X400" s="54"/>
      <c r="AT400" s="15" t="s">
        <v>226</v>
      </c>
      <c r="AU400" s="15" t="s">
        <v>93</v>
      </c>
    </row>
    <row r="401" spans="2:65" s="12" customFormat="1" ht="11.25">
      <c r="B401" s="161"/>
      <c r="D401" s="157" t="s">
        <v>303</v>
      </c>
      <c r="E401" s="162" t="s">
        <v>1</v>
      </c>
      <c r="F401" s="163" t="s">
        <v>1626</v>
      </c>
      <c r="H401" s="164">
        <v>470.6</v>
      </c>
      <c r="I401" s="165"/>
      <c r="J401" s="165"/>
      <c r="M401" s="161"/>
      <c r="N401" s="166"/>
      <c r="X401" s="167"/>
      <c r="AT401" s="162" t="s">
        <v>303</v>
      </c>
      <c r="AU401" s="162" t="s">
        <v>93</v>
      </c>
      <c r="AV401" s="12" t="s">
        <v>93</v>
      </c>
      <c r="AW401" s="12" t="s">
        <v>5</v>
      </c>
      <c r="AX401" s="12" t="s">
        <v>87</v>
      </c>
      <c r="AY401" s="162" t="s">
        <v>219</v>
      </c>
    </row>
    <row r="402" spans="2:65" s="1" customFormat="1" ht="24.2" customHeight="1">
      <c r="B402" s="30"/>
      <c r="C402" s="142" t="s">
        <v>773</v>
      </c>
      <c r="D402" s="142" t="s">
        <v>220</v>
      </c>
      <c r="E402" s="143" t="s">
        <v>884</v>
      </c>
      <c r="F402" s="144" t="s">
        <v>885</v>
      </c>
      <c r="G402" s="145" t="s">
        <v>370</v>
      </c>
      <c r="H402" s="146">
        <v>470.6</v>
      </c>
      <c r="I402" s="147"/>
      <c r="J402" s="147"/>
      <c r="K402" s="148">
        <f>ROUND(P402*H402,2)</f>
        <v>0</v>
      </c>
      <c r="L402" s="149"/>
      <c r="M402" s="30"/>
      <c r="N402" s="150" t="s">
        <v>1</v>
      </c>
      <c r="O402" s="151" t="s">
        <v>43</v>
      </c>
      <c r="P402" s="152">
        <f>I402+J402</f>
        <v>0</v>
      </c>
      <c r="Q402" s="152">
        <f>ROUND(I402*H402,2)</f>
        <v>0</v>
      </c>
      <c r="R402" s="152">
        <f>ROUND(J402*H402,2)</f>
        <v>0</v>
      </c>
      <c r="T402" s="153">
        <f>S402*H402</f>
        <v>0</v>
      </c>
      <c r="U402" s="153">
        <v>0</v>
      </c>
      <c r="V402" s="153">
        <f>U402*H402</f>
        <v>0</v>
      </c>
      <c r="W402" s="153">
        <v>0</v>
      </c>
      <c r="X402" s="154">
        <f>W402*H402</f>
        <v>0</v>
      </c>
      <c r="AR402" s="155" t="s">
        <v>158</v>
      </c>
      <c r="AT402" s="155" t="s">
        <v>220</v>
      </c>
      <c r="AU402" s="155" t="s">
        <v>93</v>
      </c>
      <c r="AY402" s="15" t="s">
        <v>219</v>
      </c>
      <c r="BE402" s="156">
        <f>IF(O402="základní",K402,0)</f>
        <v>0</v>
      </c>
      <c r="BF402" s="156">
        <f>IF(O402="snížená",K402,0)</f>
        <v>0</v>
      </c>
      <c r="BG402" s="156">
        <f>IF(O402="zákl. přenesená",K402,0)</f>
        <v>0</v>
      </c>
      <c r="BH402" s="156">
        <f>IF(O402="sníž. přenesená",K402,0)</f>
        <v>0</v>
      </c>
      <c r="BI402" s="156">
        <f>IF(O402="nulová",K402,0)</f>
        <v>0</v>
      </c>
      <c r="BJ402" s="15" t="s">
        <v>87</v>
      </c>
      <c r="BK402" s="156">
        <f>ROUND(P402*H402,2)</f>
        <v>0</v>
      </c>
      <c r="BL402" s="15" t="s">
        <v>158</v>
      </c>
      <c r="BM402" s="155" t="s">
        <v>1627</v>
      </c>
    </row>
    <row r="403" spans="2:65" s="1" customFormat="1" ht="19.5">
      <c r="B403" s="30"/>
      <c r="D403" s="157" t="s">
        <v>226</v>
      </c>
      <c r="F403" s="158" t="s">
        <v>887</v>
      </c>
      <c r="I403" s="159"/>
      <c r="J403" s="159"/>
      <c r="M403" s="30"/>
      <c r="N403" s="160"/>
      <c r="X403" s="54"/>
      <c r="AT403" s="15" t="s">
        <v>226</v>
      </c>
      <c r="AU403" s="15" t="s">
        <v>93</v>
      </c>
    </row>
    <row r="404" spans="2:65" s="12" customFormat="1" ht="11.25">
      <c r="B404" s="161"/>
      <c r="D404" s="157" t="s">
        <v>303</v>
      </c>
      <c r="E404" s="162" t="s">
        <v>1</v>
      </c>
      <c r="F404" s="163" t="s">
        <v>1626</v>
      </c>
      <c r="H404" s="164">
        <v>470.6</v>
      </c>
      <c r="I404" s="165"/>
      <c r="J404" s="165"/>
      <c r="M404" s="161"/>
      <c r="N404" s="166"/>
      <c r="X404" s="167"/>
      <c r="AT404" s="162" t="s">
        <v>303</v>
      </c>
      <c r="AU404" s="162" t="s">
        <v>93</v>
      </c>
      <c r="AV404" s="12" t="s">
        <v>93</v>
      </c>
      <c r="AW404" s="12" t="s">
        <v>5</v>
      </c>
      <c r="AX404" s="12" t="s">
        <v>87</v>
      </c>
      <c r="AY404" s="162" t="s">
        <v>219</v>
      </c>
    </row>
    <row r="405" spans="2:65" s="1" customFormat="1" ht="16.5" customHeight="1">
      <c r="B405" s="30"/>
      <c r="C405" s="142" t="s">
        <v>777</v>
      </c>
      <c r="D405" s="142" t="s">
        <v>220</v>
      </c>
      <c r="E405" s="143" t="s">
        <v>889</v>
      </c>
      <c r="F405" s="144" t="s">
        <v>890</v>
      </c>
      <c r="G405" s="145" t="s">
        <v>370</v>
      </c>
      <c r="H405" s="146">
        <v>6</v>
      </c>
      <c r="I405" s="147"/>
      <c r="J405" s="147"/>
      <c r="K405" s="148">
        <f>ROUND(P405*H405,2)</f>
        <v>0</v>
      </c>
      <c r="L405" s="149"/>
      <c r="M405" s="30"/>
      <c r="N405" s="150" t="s">
        <v>1</v>
      </c>
      <c r="O405" s="151" t="s">
        <v>43</v>
      </c>
      <c r="P405" s="152">
        <f>I405+J405</f>
        <v>0</v>
      </c>
      <c r="Q405" s="152">
        <f>ROUND(I405*H405,2)</f>
        <v>0</v>
      </c>
      <c r="R405" s="152">
        <f>ROUND(J405*H405,2)</f>
        <v>0</v>
      </c>
      <c r="T405" s="153">
        <f>S405*H405</f>
        <v>0</v>
      </c>
      <c r="U405" s="153">
        <v>0</v>
      </c>
      <c r="V405" s="153">
        <f>U405*H405</f>
        <v>0</v>
      </c>
      <c r="W405" s="153">
        <v>0</v>
      </c>
      <c r="X405" s="154">
        <f>W405*H405</f>
        <v>0</v>
      </c>
      <c r="AR405" s="155" t="s">
        <v>158</v>
      </c>
      <c r="AT405" s="155" t="s">
        <v>220</v>
      </c>
      <c r="AU405" s="155" t="s">
        <v>93</v>
      </c>
      <c r="AY405" s="15" t="s">
        <v>219</v>
      </c>
      <c r="BE405" s="156">
        <f>IF(O405="základní",K405,0)</f>
        <v>0</v>
      </c>
      <c r="BF405" s="156">
        <f>IF(O405="snížená",K405,0)</f>
        <v>0</v>
      </c>
      <c r="BG405" s="156">
        <f>IF(O405="zákl. přenesená",K405,0)</f>
        <v>0</v>
      </c>
      <c r="BH405" s="156">
        <f>IF(O405="sníž. přenesená",K405,0)</f>
        <v>0</v>
      </c>
      <c r="BI405" s="156">
        <f>IF(O405="nulová",K405,0)</f>
        <v>0</v>
      </c>
      <c r="BJ405" s="15" t="s">
        <v>87</v>
      </c>
      <c r="BK405" s="156">
        <f>ROUND(P405*H405,2)</f>
        <v>0</v>
      </c>
      <c r="BL405" s="15" t="s">
        <v>158</v>
      </c>
      <c r="BM405" s="155" t="s">
        <v>1628</v>
      </c>
    </row>
    <row r="406" spans="2:65" s="1" customFormat="1" ht="19.5">
      <c r="B406" s="30"/>
      <c r="D406" s="157" t="s">
        <v>226</v>
      </c>
      <c r="F406" s="158" t="s">
        <v>892</v>
      </c>
      <c r="I406" s="159"/>
      <c r="J406" s="159"/>
      <c r="M406" s="30"/>
      <c r="N406" s="160"/>
      <c r="X406" s="54"/>
      <c r="AT406" s="15" t="s">
        <v>226</v>
      </c>
      <c r="AU406" s="15" t="s">
        <v>93</v>
      </c>
    </row>
    <row r="407" spans="2:65" s="12" customFormat="1" ht="11.25">
      <c r="B407" s="161"/>
      <c r="D407" s="157" t="s">
        <v>303</v>
      </c>
      <c r="E407" s="162" t="s">
        <v>1</v>
      </c>
      <c r="F407" s="163" t="s">
        <v>1590</v>
      </c>
      <c r="H407" s="164">
        <v>6</v>
      </c>
      <c r="I407" s="165"/>
      <c r="J407" s="165"/>
      <c r="M407" s="161"/>
      <c r="N407" s="166"/>
      <c r="X407" s="167"/>
      <c r="AT407" s="162" t="s">
        <v>303</v>
      </c>
      <c r="AU407" s="162" t="s">
        <v>93</v>
      </c>
      <c r="AV407" s="12" t="s">
        <v>93</v>
      </c>
      <c r="AW407" s="12" t="s">
        <v>5</v>
      </c>
      <c r="AX407" s="12" t="s">
        <v>87</v>
      </c>
      <c r="AY407" s="162" t="s">
        <v>219</v>
      </c>
    </row>
    <row r="408" spans="2:65" s="1" customFormat="1" ht="16.5" customHeight="1">
      <c r="B408" s="30"/>
      <c r="C408" s="142" t="s">
        <v>781</v>
      </c>
      <c r="D408" s="142" t="s">
        <v>220</v>
      </c>
      <c r="E408" s="143" t="s">
        <v>899</v>
      </c>
      <c r="F408" s="144" t="s">
        <v>900</v>
      </c>
      <c r="G408" s="145" t="s">
        <v>353</v>
      </c>
      <c r="H408" s="146">
        <v>941.2</v>
      </c>
      <c r="I408" s="147"/>
      <c r="J408" s="147"/>
      <c r="K408" s="148">
        <f>ROUND(P408*H408,2)</f>
        <v>0</v>
      </c>
      <c r="L408" s="149"/>
      <c r="M408" s="30"/>
      <c r="N408" s="150" t="s">
        <v>1</v>
      </c>
      <c r="O408" s="151" t="s">
        <v>43</v>
      </c>
      <c r="P408" s="152">
        <f>I408+J408</f>
        <v>0</v>
      </c>
      <c r="Q408" s="152">
        <f>ROUND(I408*H408,2)</f>
        <v>0</v>
      </c>
      <c r="R408" s="152">
        <f>ROUND(J408*H408,2)</f>
        <v>0</v>
      </c>
      <c r="T408" s="153">
        <f>S408*H408</f>
        <v>0</v>
      </c>
      <c r="U408" s="153">
        <v>0</v>
      </c>
      <c r="V408" s="153">
        <f>U408*H408</f>
        <v>0</v>
      </c>
      <c r="W408" s="153">
        <v>0.01</v>
      </c>
      <c r="X408" s="154">
        <f>W408*H408</f>
        <v>9.4120000000000008</v>
      </c>
      <c r="AR408" s="155" t="s">
        <v>158</v>
      </c>
      <c r="AT408" s="155" t="s">
        <v>220</v>
      </c>
      <c r="AU408" s="155" t="s">
        <v>93</v>
      </c>
      <c r="AY408" s="15" t="s">
        <v>219</v>
      </c>
      <c r="BE408" s="156">
        <f>IF(O408="základní",K408,0)</f>
        <v>0</v>
      </c>
      <c r="BF408" s="156">
        <f>IF(O408="snížená",K408,0)</f>
        <v>0</v>
      </c>
      <c r="BG408" s="156">
        <f>IF(O408="zákl. přenesená",K408,0)</f>
        <v>0</v>
      </c>
      <c r="BH408" s="156">
        <f>IF(O408="sníž. přenesená",K408,0)</f>
        <v>0</v>
      </c>
      <c r="BI408" s="156">
        <f>IF(O408="nulová",K408,0)</f>
        <v>0</v>
      </c>
      <c r="BJ408" s="15" t="s">
        <v>87</v>
      </c>
      <c r="BK408" s="156">
        <f>ROUND(P408*H408,2)</f>
        <v>0</v>
      </c>
      <c r="BL408" s="15" t="s">
        <v>158</v>
      </c>
      <c r="BM408" s="155" t="s">
        <v>1629</v>
      </c>
    </row>
    <row r="409" spans="2:65" s="1" customFormat="1" ht="19.5">
      <c r="B409" s="30"/>
      <c r="D409" s="157" t="s">
        <v>226</v>
      </c>
      <c r="F409" s="158" t="s">
        <v>902</v>
      </c>
      <c r="I409" s="159"/>
      <c r="J409" s="159"/>
      <c r="M409" s="30"/>
      <c r="N409" s="160"/>
      <c r="X409" s="54"/>
      <c r="AT409" s="15" t="s">
        <v>226</v>
      </c>
      <c r="AU409" s="15" t="s">
        <v>93</v>
      </c>
    </row>
    <row r="410" spans="2:65" s="12" customFormat="1" ht="11.25">
      <c r="B410" s="161"/>
      <c r="D410" s="157" t="s">
        <v>303</v>
      </c>
      <c r="E410" s="162" t="s">
        <v>1</v>
      </c>
      <c r="F410" s="163" t="s">
        <v>1630</v>
      </c>
      <c r="H410" s="164">
        <v>941.2</v>
      </c>
      <c r="I410" s="165"/>
      <c r="J410" s="165"/>
      <c r="M410" s="161"/>
      <c r="N410" s="166"/>
      <c r="X410" s="167"/>
      <c r="AT410" s="162" t="s">
        <v>303</v>
      </c>
      <c r="AU410" s="162" t="s">
        <v>93</v>
      </c>
      <c r="AV410" s="12" t="s">
        <v>93</v>
      </c>
      <c r="AW410" s="12" t="s">
        <v>5</v>
      </c>
      <c r="AX410" s="12" t="s">
        <v>87</v>
      </c>
      <c r="AY410" s="162" t="s">
        <v>219</v>
      </c>
    </row>
    <row r="411" spans="2:65" s="11" customFormat="1" ht="20.85" customHeight="1">
      <c r="B411" s="129"/>
      <c r="D411" s="130" t="s">
        <v>79</v>
      </c>
      <c r="E411" s="140" t="s">
        <v>871</v>
      </c>
      <c r="F411" s="140" t="s">
        <v>904</v>
      </c>
      <c r="I411" s="132"/>
      <c r="J411" s="132"/>
      <c r="K411" s="141">
        <f>BK411</f>
        <v>0</v>
      </c>
      <c r="M411" s="129"/>
      <c r="N411" s="134"/>
      <c r="Q411" s="135">
        <f>SUM(Q412:Q436)</f>
        <v>0</v>
      </c>
      <c r="R411" s="135">
        <f>SUM(R412:R436)</f>
        <v>0</v>
      </c>
      <c r="T411" s="136">
        <f>SUM(T412:T436)</f>
        <v>0</v>
      </c>
      <c r="V411" s="136">
        <f>SUM(V412:V436)</f>
        <v>0</v>
      </c>
      <c r="X411" s="137">
        <f>SUM(X412:X436)</f>
        <v>0</v>
      </c>
      <c r="AR411" s="130" t="s">
        <v>87</v>
      </c>
      <c r="AT411" s="138" t="s">
        <v>79</v>
      </c>
      <c r="AU411" s="138" t="s">
        <v>93</v>
      </c>
      <c r="AY411" s="130" t="s">
        <v>219</v>
      </c>
      <c r="BK411" s="139">
        <f>SUM(BK412:BK436)</f>
        <v>0</v>
      </c>
    </row>
    <row r="412" spans="2:65" s="1" customFormat="1" ht="21.75" customHeight="1">
      <c r="B412" s="30"/>
      <c r="C412" s="142" t="s">
        <v>785</v>
      </c>
      <c r="D412" s="142" t="s">
        <v>220</v>
      </c>
      <c r="E412" s="143" t="s">
        <v>906</v>
      </c>
      <c r="F412" s="144" t="s">
        <v>907</v>
      </c>
      <c r="G412" s="145" t="s">
        <v>370</v>
      </c>
      <c r="H412" s="146">
        <v>6</v>
      </c>
      <c r="I412" s="147"/>
      <c r="J412" s="147"/>
      <c r="K412" s="148">
        <f>ROUND(P412*H412,2)</f>
        <v>0</v>
      </c>
      <c r="L412" s="149"/>
      <c r="M412" s="30"/>
      <c r="N412" s="150" t="s">
        <v>1</v>
      </c>
      <c r="O412" s="151" t="s">
        <v>43</v>
      </c>
      <c r="P412" s="152">
        <f>I412+J412</f>
        <v>0</v>
      </c>
      <c r="Q412" s="152">
        <f>ROUND(I412*H412,2)</f>
        <v>0</v>
      </c>
      <c r="R412" s="152">
        <f>ROUND(J412*H412,2)</f>
        <v>0</v>
      </c>
      <c r="T412" s="153">
        <f>S412*H412</f>
        <v>0</v>
      </c>
      <c r="U412" s="153">
        <v>0</v>
      </c>
      <c r="V412" s="153">
        <f>U412*H412</f>
        <v>0</v>
      </c>
      <c r="W412" s="153">
        <v>0</v>
      </c>
      <c r="X412" s="154">
        <f>W412*H412</f>
        <v>0</v>
      </c>
      <c r="AR412" s="155" t="s">
        <v>158</v>
      </c>
      <c r="AT412" s="155" t="s">
        <v>220</v>
      </c>
      <c r="AU412" s="155" t="s">
        <v>150</v>
      </c>
      <c r="AY412" s="15" t="s">
        <v>219</v>
      </c>
      <c r="BE412" s="156">
        <f>IF(O412="základní",K412,0)</f>
        <v>0</v>
      </c>
      <c r="BF412" s="156">
        <f>IF(O412="snížená",K412,0)</f>
        <v>0</v>
      </c>
      <c r="BG412" s="156">
        <f>IF(O412="zákl. přenesená",K412,0)</f>
        <v>0</v>
      </c>
      <c r="BH412" s="156">
        <f>IF(O412="sníž. přenesená",K412,0)</f>
        <v>0</v>
      </c>
      <c r="BI412" s="156">
        <f>IF(O412="nulová",K412,0)</f>
        <v>0</v>
      </c>
      <c r="BJ412" s="15" t="s">
        <v>87</v>
      </c>
      <c r="BK412" s="156">
        <f>ROUND(P412*H412,2)</f>
        <v>0</v>
      </c>
      <c r="BL412" s="15" t="s">
        <v>158</v>
      </c>
      <c r="BM412" s="155" t="s">
        <v>1631</v>
      </c>
    </row>
    <row r="413" spans="2:65" s="1" customFormat="1" ht="19.5">
      <c r="B413" s="30"/>
      <c r="D413" s="157" t="s">
        <v>226</v>
      </c>
      <c r="F413" s="158" t="s">
        <v>909</v>
      </c>
      <c r="I413" s="159"/>
      <c r="J413" s="159"/>
      <c r="M413" s="30"/>
      <c r="N413" s="160"/>
      <c r="X413" s="54"/>
      <c r="AT413" s="15" t="s">
        <v>226</v>
      </c>
      <c r="AU413" s="15" t="s">
        <v>150</v>
      </c>
    </row>
    <row r="414" spans="2:65" s="12" customFormat="1" ht="11.25">
      <c r="B414" s="161"/>
      <c r="D414" s="157" t="s">
        <v>303</v>
      </c>
      <c r="E414" s="162" t="s">
        <v>1</v>
      </c>
      <c r="F414" s="163" t="s">
        <v>1590</v>
      </c>
      <c r="H414" s="164">
        <v>6</v>
      </c>
      <c r="I414" s="165"/>
      <c r="J414" s="165"/>
      <c r="M414" s="161"/>
      <c r="N414" s="166"/>
      <c r="X414" s="167"/>
      <c r="AT414" s="162" t="s">
        <v>303</v>
      </c>
      <c r="AU414" s="162" t="s">
        <v>150</v>
      </c>
      <c r="AV414" s="12" t="s">
        <v>93</v>
      </c>
      <c r="AW414" s="12" t="s">
        <v>5</v>
      </c>
      <c r="AX414" s="12" t="s">
        <v>87</v>
      </c>
      <c r="AY414" s="162" t="s">
        <v>219</v>
      </c>
    </row>
    <row r="415" spans="2:65" s="1" customFormat="1" ht="24.2" customHeight="1">
      <c r="B415" s="30"/>
      <c r="C415" s="142" t="s">
        <v>790</v>
      </c>
      <c r="D415" s="142" t="s">
        <v>220</v>
      </c>
      <c r="E415" s="143" t="s">
        <v>911</v>
      </c>
      <c r="F415" s="144" t="s">
        <v>912</v>
      </c>
      <c r="G415" s="145" t="s">
        <v>565</v>
      </c>
      <c r="H415" s="146">
        <v>103.65</v>
      </c>
      <c r="I415" s="147"/>
      <c r="J415" s="147"/>
      <c r="K415" s="148">
        <f>ROUND(P415*H415,2)</f>
        <v>0</v>
      </c>
      <c r="L415" s="149"/>
      <c r="M415" s="30"/>
      <c r="N415" s="150" t="s">
        <v>1</v>
      </c>
      <c r="O415" s="151" t="s">
        <v>43</v>
      </c>
      <c r="P415" s="152">
        <f>I415+J415</f>
        <v>0</v>
      </c>
      <c r="Q415" s="152">
        <f>ROUND(I415*H415,2)</f>
        <v>0</v>
      </c>
      <c r="R415" s="152">
        <f>ROUND(J415*H415,2)</f>
        <v>0</v>
      </c>
      <c r="T415" s="153">
        <f>S415*H415</f>
        <v>0</v>
      </c>
      <c r="U415" s="153">
        <v>0</v>
      </c>
      <c r="V415" s="153">
        <f>U415*H415</f>
        <v>0</v>
      </c>
      <c r="W415" s="153">
        <v>0</v>
      </c>
      <c r="X415" s="154">
        <f>W415*H415</f>
        <v>0</v>
      </c>
      <c r="AR415" s="155" t="s">
        <v>158</v>
      </c>
      <c r="AT415" s="155" t="s">
        <v>220</v>
      </c>
      <c r="AU415" s="155" t="s">
        <v>150</v>
      </c>
      <c r="AY415" s="15" t="s">
        <v>219</v>
      </c>
      <c r="BE415" s="156">
        <f>IF(O415="základní",K415,0)</f>
        <v>0</v>
      </c>
      <c r="BF415" s="156">
        <f>IF(O415="snížená",K415,0)</f>
        <v>0</v>
      </c>
      <c r="BG415" s="156">
        <f>IF(O415="zákl. přenesená",K415,0)</f>
        <v>0</v>
      </c>
      <c r="BH415" s="156">
        <f>IF(O415="sníž. přenesená",K415,0)</f>
        <v>0</v>
      </c>
      <c r="BI415" s="156">
        <f>IF(O415="nulová",K415,0)</f>
        <v>0</v>
      </c>
      <c r="BJ415" s="15" t="s">
        <v>87</v>
      </c>
      <c r="BK415" s="156">
        <f>ROUND(P415*H415,2)</f>
        <v>0</v>
      </c>
      <c r="BL415" s="15" t="s">
        <v>158</v>
      </c>
      <c r="BM415" s="155" t="s">
        <v>1632</v>
      </c>
    </row>
    <row r="416" spans="2:65" s="1" customFormat="1" ht="19.5">
      <c r="B416" s="30"/>
      <c r="D416" s="157" t="s">
        <v>226</v>
      </c>
      <c r="F416" s="158" t="s">
        <v>914</v>
      </c>
      <c r="I416" s="159"/>
      <c r="J416" s="159"/>
      <c r="M416" s="30"/>
      <c r="N416" s="160"/>
      <c r="X416" s="54"/>
      <c r="AT416" s="15" t="s">
        <v>226</v>
      </c>
      <c r="AU416" s="15" t="s">
        <v>150</v>
      </c>
    </row>
    <row r="417" spans="2:65" s="12" customFormat="1" ht="11.25">
      <c r="B417" s="161"/>
      <c r="D417" s="157" t="s">
        <v>303</v>
      </c>
      <c r="E417" s="162" t="s">
        <v>1</v>
      </c>
      <c r="F417" s="163" t="s">
        <v>1633</v>
      </c>
      <c r="H417" s="164">
        <v>1.5299999999999998</v>
      </c>
      <c r="I417" s="165"/>
      <c r="J417" s="165"/>
      <c r="M417" s="161"/>
      <c r="N417" s="166"/>
      <c r="X417" s="167"/>
      <c r="AT417" s="162" t="s">
        <v>303</v>
      </c>
      <c r="AU417" s="162" t="s">
        <v>150</v>
      </c>
      <c r="AV417" s="12" t="s">
        <v>93</v>
      </c>
      <c r="AW417" s="12" t="s">
        <v>5</v>
      </c>
      <c r="AX417" s="12" t="s">
        <v>80</v>
      </c>
      <c r="AY417" s="162" t="s">
        <v>219</v>
      </c>
    </row>
    <row r="418" spans="2:65" s="12" customFormat="1" ht="11.25">
      <c r="B418" s="161"/>
      <c r="D418" s="157" t="s">
        <v>303</v>
      </c>
      <c r="E418" s="162" t="s">
        <v>1</v>
      </c>
      <c r="F418" s="163" t="s">
        <v>1634</v>
      </c>
      <c r="H418" s="164">
        <v>102.12</v>
      </c>
      <c r="I418" s="165"/>
      <c r="J418" s="165"/>
      <c r="M418" s="161"/>
      <c r="N418" s="166"/>
      <c r="X418" s="167"/>
      <c r="AT418" s="162" t="s">
        <v>303</v>
      </c>
      <c r="AU418" s="162" t="s">
        <v>150</v>
      </c>
      <c r="AV418" s="12" t="s">
        <v>93</v>
      </c>
      <c r="AW418" s="12" t="s">
        <v>5</v>
      </c>
      <c r="AX418" s="12" t="s">
        <v>80</v>
      </c>
      <c r="AY418" s="162" t="s">
        <v>219</v>
      </c>
    </row>
    <row r="419" spans="2:65" s="13" customFormat="1" ht="11.25">
      <c r="B419" s="171"/>
      <c r="D419" s="157" t="s">
        <v>303</v>
      </c>
      <c r="E419" s="172" t="s">
        <v>1</v>
      </c>
      <c r="F419" s="173" t="s">
        <v>362</v>
      </c>
      <c r="H419" s="174">
        <v>103.65</v>
      </c>
      <c r="I419" s="175"/>
      <c r="J419" s="175"/>
      <c r="M419" s="171"/>
      <c r="N419" s="176"/>
      <c r="X419" s="177"/>
      <c r="AT419" s="172" t="s">
        <v>303</v>
      </c>
      <c r="AU419" s="172" t="s">
        <v>150</v>
      </c>
      <c r="AV419" s="13" t="s">
        <v>158</v>
      </c>
      <c r="AW419" s="13" t="s">
        <v>4</v>
      </c>
      <c r="AX419" s="13" t="s">
        <v>87</v>
      </c>
      <c r="AY419" s="172" t="s">
        <v>219</v>
      </c>
    </row>
    <row r="420" spans="2:65" s="1" customFormat="1" ht="24.2" customHeight="1">
      <c r="B420" s="30"/>
      <c r="C420" s="142" t="s">
        <v>794</v>
      </c>
      <c r="D420" s="142" t="s">
        <v>220</v>
      </c>
      <c r="E420" s="143" t="s">
        <v>918</v>
      </c>
      <c r="F420" s="144" t="s">
        <v>919</v>
      </c>
      <c r="G420" s="145" t="s">
        <v>565</v>
      </c>
      <c r="H420" s="146">
        <v>725.55</v>
      </c>
      <c r="I420" s="147"/>
      <c r="J420" s="147"/>
      <c r="K420" s="148">
        <f>ROUND(P420*H420,2)</f>
        <v>0</v>
      </c>
      <c r="L420" s="149"/>
      <c r="M420" s="30"/>
      <c r="N420" s="150" t="s">
        <v>1</v>
      </c>
      <c r="O420" s="151" t="s">
        <v>43</v>
      </c>
      <c r="P420" s="152">
        <f>I420+J420</f>
        <v>0</v>
      </c>
      <c r="Q420" s="152">
        <f>ROUND(I420*H420,2)</f>
        <v>0</v>
      </c>
      <c r="R420" s="152">
        <f>ROUND(J420*H420,2)</f>
        <v>0</v>
      </c>
      <c r="T420" s="153">
        <f>S420*H420</f>
        <v>0</v>
      </c>
      <c r="U420" s="153">
        <v>0</v>
      </c>
      <c r="V420" s="153">
        <f>U420*H420</f>
        <v>0</v>
      </c>
      <c r="W420" s="153">
        <v>0</v>
      </c>
      <c r="X420" s="154">
        <f>W420*H420</f>
        <v>0</v>
      </c>
      <c r="AR420" s="155" t="s">
        <v>158</v>
      </c>
      <c r="AT420" s="155" t="s">
        <v>220</v>
      </c>
      <c r="AU420" s="155" t="s">
        <v>150</v>
      </c>
      <c r="AY420" s="15" t="s">
        <v>219</v>
      </c>
      <c r="BE420" s="156">
        <f>IF(O420="základní",K420,0)</f>
        <v>0</v>
      </c>
      <c r="BF420" s="156">
        <f>IF(O420="snížená",K420,0)</f>
        <v>0</v>
      </c>
      <c r="BG420" s="156">
        <f>IF(O420="zákl. přenesená",K420,0)</f>
        <v>0</v>
      </c>
      <c r="BH420" s="156">
        <f>IF(O420="sníž. přenesená",K420,0)</f>
        <v>0</v>
      </c>
      <c r="BI420" s="156">
        <f>IF(O420="nulová",K420,0)</f>
        <v>0</v>
      </c>
      <c r="BJ420" s="15" t="s">
        <v>87</v>
      </c>
      <c r="BK420" s="156">
        <f>ROUND(P420*H420,2)</f>
        <v>0</v>
      </c>
      <c r="BL420" s="15" t="s">
        <v>158</v>
      </c>
      <c r="BM420" s="155" t="s">
        <v>1635</v>
      </c>
    </row>
    <row r="421" spans="2:65" s="1" customFormat="1" ht="19.5">
      <c r="B421" s="30"/>
      <c r="D421" s="157" t="s">
        <v>226</v>
      </c>
      <c r="F421" s="158" t="s">
        <v>919</v>
      </c>
      <c r="I421" s="159"/>
      <c r="J421" s="159"/>
      <c r="M421" s="30"/>
      <c r="N421" s="160"/>
      <c r="X421" s="54"/>
      <c r="AT421" s="15" t="s">
        <v>226</v>
      </c>
      <c r="AU421" s="15" t="s">
        <v>150</v>
      </c>
    </row>
    <row r="422" spans="2:65" s="12" customFormat="1" ht="11.25">
      <c r="B422" s="161"/>
      <c r="D422" s="157" t="s">
        <v>303</v>
      </c>
      <c r="E422" s="162" t="s">
        <v>1</v>
      </c>
      <c r="F422" s="163" t="s">
        <v>1636</v>
      </c>
      <c r="H422" s="164">
        <v>725.55000000000007</v>
      </c>
      <c r="I422" s="165"/>
      <c r="J422" s="165"/>
      <c r="M422" s="161"/>
      <c r="N422" s="166"/>
      <c r="X422" s="167"/>
      <c r="AT422" s="162" t="s">
        <v>303</v>
      </c>
      <c r="AU422" s="162" t="s">
        <v>150</v>
      </c>
      <c r="AV422" s="12" t="s">
        <v>93</v>
      </c>
      <c r="AW422" s="12" t="s">
        <v>5</v>
      </c>
      <c r="AX422" s="12" t="s">
        <v>80</v>
      </c>
      <c r="AY422" s="162" t="s">
        <v>219</v>
      </c>
    </row>
    <row r="423" spans="2:65" s="13" customFormat="1" ht="11.25">
      <c r="B423" s="171"/>
      <c r="D423" s="157" t="s">
        <v>303</v>
      </c>
      <c r="E423" s="172" t="s">
        <v>1</v>
      </c>
      <c r="F423" s="173" t="s">
        <v>362</v>
      </c>
      <c r="H423" s="174">
        <v>725.55000000000007</v>
      </c>
      <c r="I423" s="175"/>
      <c r="J423" s="175"/>
      <c r="M423" s="171"/>
      <c r="N423" s="176"/>
      <c r="X423" s="177"/>
      <c r="AT423" s="172" t="s">
        <v>303</v>
      </c>
      <c r="AU423" s="172" t="s">
        <v>150</v>
      </c>
      <c r="AV423" s="13" t="s">
        <v>158</v>
      </c>
      <c r="AW423" s="13" t="s">
        <v>4</v>
      </c>
      <c r="AX423" s="13" t="s">
        <v>87</v>
      </c>
      <c r="AY423" s="172" t="s">
        <v>219</v>
      </c>
    </row>
    <row r="424" spans="2:65" s="1" customFormat="1" ht="24.2" customHeight="1">
      <c r="B424" s="30"/>
      <c r="C424" s="142" t="s">
        <v>799</v>
      </c>
      <c r="D424" s="142" t="s">
        <v>220</v>
      </c>
      <c r="E424" s="143" t="s">
        <v>923</v>
      </c>
      <c r="F424" s="144" t="s">
        <v>924</v>
      </c>
      <c r="G424" s="145" t="s">
        <v>565</v>
      </c>
      <c r="H424" s="146">
        <v>103.65</v>
      </c>
      <c r="I424" s="147"/>
      <c r="J424" s="147"/>
      <c r="K424" s="148">
        <f>ROUND(P424*H424,2)</f>
        <v>0</v>
      </c>
      <c r="L424" s="149"/>
      <c r="M424" s="30"/>
      <c r="N424" s="150" t="s">
        <v>1</v>
      </c>
      <c r="O424" s="151" t="s">
        <v>43</v>
      </c>
      <c r="P424" s="152">
        <f>I424+J424</f>
        <v>0</v>
      </c>
      <c r="Q424" s="152">
        <f>ROUND(I424*H424,2)</f>
        <v>0</v>
      </c>
      <c r="R424" s="152">
        <f>ROUND(J424*H424,2)</f>
        <v>0</v>
      </c>
      <c r="T424" s="153">
        <f>S424*H424</f>
        <v>0</v>
      </c>
      <c r="U424" s="153">
        <v>0</v>
      </c>
      <c r="V424" s="153">
        <f>U424*H424</f>
        <v>0</v>
      </c>
      <c r="W424" s="153">
        <v>0</v>
      </c>
      <c r="X424" s="154">
        <f>W424*H424</f>
        <v>0</v>
      </c>
      <c r="AR424" s="155" t="s">
        <v>158</v>
      </c>
      <c r="AT424" s="155" t="s">
        <v>220</v>
      </c>
      <c r="AU424" s="155" t="s">
        <v>150</v>
      </c>
      <c r="AY424" s="15" t="s">
        <v>219</v>
      </c>
      <c r="BE424" s="156">
        <f>IF(O424="základní",K424,0)</f>
        <v>0</v>
      </c>
      <c r="BF424" s="156">
        <f>IF(O424="snížená",K424,0)</f>
        <v>0</v>
      </c>
      <c r="BG424" s="156">
        <f>IF(O424="zákl. přenesená",K424,0)</f>
        <v>0</v>
      </c>
      <c r="BH424" s="156">
        <f>IF(O424="sníž. přenesená",K424,0)</f>
        <v>0</v>
      </c>
      <c r="BI424" s="156">
        <f>IF(O424="nulová",K424,0)</f>
        <v>0</v>
      </c>
      <c r="BJ424" s="15" t="s">
        <v>87</v>
      </c>
      <c r="BK424" s="156">
        <f>ROUND(P424*H424,2)</f>
        <v>0</v>
      </c>
      <c r="BL424" s="15" t="s">
        <v>158</v>
      </c>
      <c r="BM424" s="155" t="s">
        <v>1637</v>
      </c>
    </row>
    <row r="425" spans="2:65" s="1" customFormat="1" ht="19.5">
      <c r="B425" s="30"/>
      <c r="D425" s="157" t="s">
        <v>226</v>
      </c>
      <c r="F425" s="158" t="s">
        <v>926</v>
      </c>
      <c r="I425" s="159"/>
      <c r="J425" s="159"/>
      <c r="M425" s="30"/>
      <c r="N425" s="160"/>
      <c r="X425" s="54"/>
      <c r="AT425" s="15" t="s">
        <v>226</v>
      </c>
      <c r="AU425" s="15" t="s">
        <v>150</v>
      </c>
    </row>
    <row r="426" spans="2:65" s="12" customFormat="1" ht="11.25">
      <c r="B426" s="161"/>
      <c r="D426" s="157" t="s">
        <v>303</v>
      </c>
      <c r="E426" s="162" t="s">
        <v>1</v>
      </c>
      <c r="F426" s="163" t="s">
        <v>1633</v>
      </c>
      <c r="H426" s="164">
        <v>1.5299999999999998</v>
      </c>
      <c r="I426" s="165"/>
      <c r="J426" s="165"/>
      <c r="M426" s="161"/>
      <c r="N426" s="166"/>
      <c r="X426" s="167"/>
      <c r="AT426" s="162" t="s">
        <v>303</v>
      </c>
      <c r="AU426" s="162" t="s">
        <v>150</v>
      </c>
      <c r="AV426" s="12" t="s">
        <v>93</v>
      </c>
      <c r="AW426" s="12" t="s">
        <v>5</v>
      </c>
      <c r="AX426" s="12" t="s">
        <v>80</v>
      </c>
      <c r="AY426" s="162" t="s">
        <v>219</v>
      </c>
    </row>
    <row r="427" spans="2:65" s="12" customFormat="1" ht="11.25">
      <c r="B427" s="161"/>
      <c r="D427" s="157" t="s">
        <v>303</v>
      </c>
      <c r="E427" s="162" t="s">
        <v>1</v>
      </c>
      <c r="F427" s="163" t="s">
        <v>1634</v>
      </c>
      <c r="H427" s="164">
        <v>102.12</v>
      </c>
      <c r="I427" s="165"/>
      <c r="J427" s="165"/>
      <c r="M427" s="161"/>
      <c r="N427" s="166"/>
      <c r="X427" s="167"/>
      <c r="AT427" s="162" t="s">
        <v>303</v>
      </c>
      <c r="AU427" s="162" t="s">
        <v>150</v>
      </c>
      <c r="AV427" s="12" t="s">
        <v>93</v>
      </c>
      <c r="AW427" s="12" t="s">
        <v>5</v>
      </c>
      <c r="AX427" s="12" t="s">
        <v>80</v>
      </c>
      <c r="AY427" s="162" t="s">
        <v>219</v>
      </c>
    </row>
    <row r="428" spans="2:65" s="13" customFormat="1" ht="11.25">
      <c r="B428" s="171"/>
      <c r="D428" s="157" t="s">
        <v>303</v>
      </c>
      <c r="E428" s="172" t="s">
        <v>1</v>
      </c>
      <c r="F428" s="173" t="s">
        <v>362</v>
      </c>
      <c r="H428" s="174">
        <v>103.65</v>
      </c>
      <c r="I428" s="175"/>
      <c r="J428" s="175"/>
      <c r="M428" s="171"/>
      <c r="N428" s="176"/>
      <c r="X428" s="177"/>
      <c r="AT428" s="172" t="s">
        <v>303</v>
      </c>
      <c r="AU428" s="172" t="s">
        <v>150</v>
      </c>
      <c r="AV428" s="13" t="s">
        <v>158</v>
      </c>
      <c r="AW428" s="13" t="s">
        <v>4</v>
      </c>
      <c r="AX428" s="13" t="s">
        <v>87</v>
      </c>
      <c r="AY428" s="172" t="s">
        <v>219</v>
      </c>
    </row>
    <row r="429" spans="2:65" s="1" customFormat="1" ht="33" customHeight="1">
      <c r="B429" s="30"/>
      <c r="C429" s="142" t="s">
        <v>803</v>
      </c>
      <c r="D429" s="142" t="s">
        <v>220</v>
      </c>
      <c r="E429" s="143" t="s">
        <v>928</v>
      </c>
      <c r="F429" s="144" t="s">
        <v>929</v>
      </c>
      <c r="G429" s="145" t="s">
        <v>565</v>
      </c>
      <c r="H429" s="146">
        <v>205.77</v>
      </c>
      <c r="I429" s="147"/>
      <c r="J429" s="147"/>
      <c r="K429" s="148">
        <f>ROUND(P429*H429,2)</f>
        <v>0</v>
      </c>
      <c r="L429" s="149"/>
      <c r="M429" s="30"/>
      <c r="N429" s="150" t="s">
        <v>1</v>
      </c>
      <c r="O429" s="151" t="s">
        <v>43</v>
      </c>
      <c r="P429" s="152">
        <f>I429+J429</f>
        <v>0</v>
      </c>
      <c r="Q429" s="152">
        <f>ROUND(I429*H429,2)</f>
        <v>0</v>
      </c>
      <c r="R429" s="152">
        <f>ROUND(J429*H429,2)</f>
        <v>0</v>
      </c>
      <c r="T429" s="153">
        <f>S429*H429</f>
        <v>0</v>
      </c>
      <c r="U429" s="153">
        <v>0</v>
      </c>
      <c r="V429" s="153">
        <f>U429*H429</f>
        <v>0</v>
      </c>
      <c r="W429" s="153">
        <v>0</v>
      </c>
      <c r="X429" s="154">
        <f>W429*H429</f>
        <v>0</v>
      </c>
      <c r="AR429" s="155" t="s">
        <v>158</v>
      </c>
      <c r="AT429" s="155" t="s">
        <v>220</v>
      </c>
      <c r="AU429" s="155" t="s">
        <v>150</v>
      </c>
      <c r="AY429" s="15" t="s">
        <v>219</v>
      </c>
      <c r="BE429" s="156">
        <f>IF(O429="základní",K429,0)</f>
        <v>0</v>
      </c>
      <c r="BF429" s="156">
        <f>IF(O429="snížená",K429,0)</f>
        <v>0</v>
      </c>
      <c r="BG429" s="156">
        <f>IF(O429="zákl. přenesená",K429,0)</f>
        <v>0</v>
      </c>
      <c r="BH429" s="156">
        <f>IF(O429="sníž. přenesená",K429,0)</f>
        <v>0</v>
      </c>
      <c r="BI429" s="156">
        <f>IF(O429="nulová",K429,0)</f>
        <v>0</v>
      </c>
      <c r="BJ429" s="15" t="s">
        <v>87</v>
      </c>
      <c r="BK429" s="156">
        <f>ROUND(P429*H429,2)</f>
        <v>0</v>
      </c>
      <c r="BL429" s="15" t="s">
        <v>158</v>
      </c>
      <c r="BM429" s="155" t="s">
        <v>1638</v>
      </c>
    </row>
    <row r="430" spans="2:65" s="1" customFormat="1" ht="29.25">
      <c r="B430" s="30"/>
      <c r="D430" s="157" t="s">
        <v>226</v>
      </c>
      <c r="F430" s="158" t="s">
        <v>931</v>
      </c>
      <c r="I430" s="159"/>
      <c r="J430" s="159"/>
      <c r="M430" s="30"/>
      <c r="N430" s="160"/>
      <c r="X430" s="54"/>
      <c r="AT430" s="15" t="s">
        <v>226</v>
      </c>
      <c r="AU430" s="15" t="s">
        <v>150</v>
      </c>
    </row>
    <row r="431" spans="2:65" s="12" customFormat="1" ht="11.25">
      <c r="B431" s="161"/>
      <c r="D431" s="157" t="s">
        <v>303</v>
      </c>
      <c r="E431" s="162" t="s">
        <v>1</v>
      </c>
      <c r="F431" s="163" t="s">
        <v>1633</v>
      </c>
      <c r="H431" s="164">
        <v>1.5299999999999998</v>
      </c>
      <c r="I431" s="165"/>
      <c r="J431" s="165"/>
      <c r="M431" s="161"/>
      <c r="N431" s="166"/>
      <c r="X431" s="167"/>
      <c r="AT431" s="162" t="s">
        <v>303</v>
      </c>
      <c r="AU431" s="162" t="s">
        <v>150</v>
      </c>
      <c r="AV431" s="12" t="s">
        <v>93</v>
      </c>
      <c r="AW431" s="12" t="s">
        <v>5</v>
      </c>
      <c r="AX431" s="12" t="s">
        <v>80</v>
      </c>
      <c r="AY431" s="162" t="s">
        <v>219</v>
      </c>
    </row>
    <row r="432" spans="2:65" s="12" customFormat="1" ht="11.25">
      <c r="B432" s="161"/>
      <c r="D432" s="157" t="s">
        <v>303</v>
      </c>
      <c r="E432" s="162" t="s">
        <v>1</v>
      </c>
      <c r="F432" s="163" t="s">
        <v>1639</v>
      </c>
      <c r="H432" s="164">
        <v>204.24</v>
      </c>
      <c r="I432" s="165"/>
      <c r="J432" s="165"/>
      <c r="M432" s="161"/>
      <c r="N432" s="166"/>
      <c r="X432" s="167"/>
      <c r="AT432" s="162" t="s">
        <v>303</v>
      </c>
      <c r="AU432" s="162" t="s">
        <v>150</v>
      </c>
      <c r="AV432" s="12" t="s">
        <v>93</v>
      </c>
      <c r="AW432" s="12" t="s">
        <v>5</v>
      </c>
      <c r="AX432" s="12" t="s">
        <v>80</v>
      </c>
      <c r="AY432" s="162" t="s">
        <v>219</v>
      </c>
    </row>
    <row r="433" spans="2:65" s="13" customFormat="1" ht="11.25">
      <c r="B433" s="171"/>
      <c r="D433" s="157" t="s">
        <v>303</v>
      </c>
      <c r="E433" s="172" t="s">
        <v>1</v>
      </c>
      <c r="F433" s="173" t="s">
        <v>362</v>
      </c>
      <c r="H433" s="174">
        <v>205.77</v>
      </c>
      <c r="I433" s="175"/>
      <c r="J433" s="175"/>
      <c r="M433" s="171"/>
      <c r="N433" s="176"/>
      <c r="X433" s="177"/>
      <c r="AT433" s="172" t="s">
        <v>303</v>
      </c>
      <c r="AU433" s="172" t="s">
        <v>150</v>
      </c>
      <c r="AV433" s="13" t="s">
        <v>158</v>
      </c>
      <c r="AW433" s="13" t="s">
        <v>4</v>
      </c>
      <c r="AX433" s="13" t="s">
        <v>87</v>
      </c>
      <c r="AY433" s="172" t="s">
        <v>219</v>
      </c>
    </row>
    <row r="434" spans="2:65" s="1" customFormat="1" ht="24.2" customHeight="1">
      <c r="B434" s="30"/>
      <c r="C434" s="142" t="s">
        <v>807</v>
      </c>
      <c r="D434" s="142" t="s">
        <v>220</v>
      </c>
      <c r="E434" s="143" t="s">
        <v>934</v>
      </c>
      <c r="F434" s="144" t="s">
        <v>935</v>
      </c>
      <c r="G434" s="145" t="s">
        <v>565</v>
      </c>
      <c r="H434" s="146">
        <v>15</v>
      </c>
      <c r="I434" s="147"/>
      <c r="J434" s="147"/>
      <c r="K434" s="148">
        <f>ROUND(P434*H434,2)</f>
        <v>0</v>
      </c>
      <c r="L434" s="149"/>
      <c r="M434" s="30"/>
      <c r="N434" s="150" t="s">
        <v>1</v>
      </c>
      <c r="O434" s="151" t="s">
        <v>43</v>
      </c>
      <c r="P434" s="152">
        <f>I434+J434</f>
        <v>0</v>
      </c>
      <c r="Q434" s="152">
        <f>ROUND(I434*H434,2)</f>
        <v>0</v>
      </c>
      <c r="R434" s="152">
        <f>ROUND(J434*H434,2)</f>
        <v>0</v>
      </c>
      <c r="T434" s="153">
        <f>S434*H434</f>
        <v>0</v>
      </c>
      <c r="U434" s="153">
        <v>0</v>
      </c>
      <c r="V434" s="153">
        <f>U434*H434</f>
        <v>0</v>
      </c>
      <c r="W434" s="153">
        <v>0</v>
      </c>
      <c r="X434" s="154">
        <f>W434*H434</f>
        <v>0</v>
      </c>
      <c r="AR434" s="155" t="s">
        <v>158</v>
      </c>
      <c r="AT434" s="155" t="s">
        <v>220</v>
      </c>
      <c r="AU434" s="155" t="s">
        <v>150</v>
      </c>
      <c r="AY434" s="15" t="s">
        <v>219</v>
      </c>
      <c r="BE434" s="156">
        <f>IF(O434="základní",K434,0)</f>
        <v>0</v>
      </c>
      <c r="BF434" s="156">
        <f>IF(O434="snížená",K434,0)</f>
        <v>0</v>
      </c>
      <c r="BG434" s="156">
        <f>IF(O434="zákl. přenesená",K434,0)</f>
        <v>0</v>
      </c>
      <c r="BH434" s="156">
        <f>IF(O434="sníž. přenesená",K434,0)</f>
        <v>0</v>
      </c>
      <c r="BI434" s="156">
        <f>IF(O434="nulová",K434,0)</f>
        <v>0</v>
      </c>
      <c r="BJ434" s="15" t="s">
        <v>87</v>
      </c>
      <c r="BK434" s="156">
        <f>ROUND(P434*H434,2)</f>
        <v>0</v>
      </c>
      <c r="BL434" s="15" t="s">
        <v>158</v>
      </c>
      <c r="BM434" s="155" t="s">
        <v>1640</v>
      </c>
    </row>
    <row r="435" spans="2:65" s="1" customFormat="1" ht="29.25">
      <c r="B435" s="30"/>
      <c r="D435" s="157" t="s">
        <v>226</v>
      </c>
      <c r="F435" s="158" t="s">
        <v>937</v>
      </c>
      <c r="I435" s="159"/>
      <c r="J435" s="159"/>
      <c r="M435" s="30"/>
      <c r="N435" s="160"/>
      <c r="X435" s="54"/>
      <c r="AT435" s="15" t="s">
        <v>226</v>
      </c>
      <c r="AU435" s="15" t="s">
        <v>150</v>
      </c>
    </row>
    <row r="436" spans="2:65" s="12" customFormat="1" ht="11.25">
      <c r="B436" s="161"/>
      <c r="D436" s="157" t="s">
        <v>303</v>
      </c>
      <c r="E436" s="162" t="s">
        <v>1</v>
      </c>
      <c r="F436" s="163" t="s">
        <v>1641</v>
      </c>
      <c r="H436" s="164">
        <v>15</v>
      </c>
      <c r="I436" s="165"/>
      <c r="J436" s="165"/>
      <c r="M436" s="161"/>
      <c r="N436" s="166"/>
      <c r="X436" s="167"/>
      <c r="AT436" s="162" t="s">
        <v>303</v>
      </c>
      <c r="AU436" s="162" t="s">
        <v>150</v>
      </c>
      <c r="AV436" s="12" t="s">
        <v>93</v>
      </c>
      <c r="AW436" s="12" t="s">
        <v>5</v>
      </c>
      <c r="AX436" s="12" t="s">
        <v>87</v>
      </c>
      <c r="AY436" s="162" t="s">
        <v>219</v>
      </c>
    </row>
    <row r="437" spans="2:65" s="11" customFormat="1" ht="22.9" customHeight="1">
      <c r="B437" s="129"/>
      <c r="D437" s="130" t="s">
        <v>79</v>
      </c>
      <c r="E437" s="140" t="s">
        <v>939</v>
      </c>
      <c r="F437" s="140" t="s">
        <v>940</v>
      </c>
      <c r="I437" s="132"/>
      <c r="J437" s="132"/>
      <c r="K437" s="141">
        <f>BK437</f>
        <v>0</v>
      </c>
      <c r="M437" s="129"/>
      <c r="N437" s="134"/>
      <c r="Q437" s="135">
        <f>SUM(Q438:Q443)</f>
        <v>0</v>
      </c>
      <c r="R437" s="135">
        <f>SUM(R438:R443)</f>
        <v>0</v>
      </c>
      <c r="T437" s="136">
        <f>SUM(T438:T443)</f>
        <v>0</v>
      </c>
      <c r="V437" s="136">
        <f>SUM(V438:V443)</f>
        <v>0</v>
      </c>
      <c r="X437" s="137">
        <f>SUM(X438:X443)</f>
        <v>0</v>
      </c>
      <c r="AR437" s="130" t="s">
        <v>87</v>
      </c>
      <c r="AT437" s="138" t="s">
        <v>79</v>
      </c>
      <c r="AU437" s="138" t="s">
        <v>87</v>
      </c>
      <c r="AY437" s="130" t="s">
        <v>219</v>
      </c>
      <c r="BK437" s="139">
        <f>SUM(BK438:BK443)</f>
        <v>0</v>
      </c>
    </row>
    <row r="438" spans="2:65" s="1" customFormat="1" ht="33" customHeight="1">
      <c r="B438" s="30"/>
      <c r="C438" s="142" t="s">
        <v>798</v>
      </c>
      <c r="D438" s="142" t="s">
        <v>220</v>
      </c>
      <c r="E438" s="143" t="s">
        <v>942</v>
      </c>
      <c r="F438" s="144" t="s">
        <v>943</v>
      </c>
      <c r="G438" s="145" t="s">
        <v>565</v>
      </c>
      <c r="H438" s="146">
        <v>1.53</v>
      </c>
      <c r="I438" s="147"/>
      <c r="J438" s="147"/>
      <c r="K438" s="148">
        <f>ROUND(P438*H438,2)</f>
        <v>0</v>
      </c>
      <c r="L438" s="149"/>
      <c r="M438" s="30"/>
      <c r="N438" s="150" t="s">
        <v>1</v>
      </c>
      <c r="O438" s="151" t="s">
        <v>43</v>
      </c>
      <c r="P438" s="152">
        <f>I438+J438</f>
        <v>0</v>
      </c>
      <c r="Q438" s="152">
        <f>ROUND(I438*H438,2)</f>
        <v>0</v>
      </c>
      <c r="R438" s="152">
        <f>ROUND(J438*H438,2)</f>
        <v>0</v>
      </c>
      <c r="T438" s="153">
        <f>S438*H438</f>
        <v>0</v>
      </c>
      <c r="U438" s="153">
        <v>0</v>
      </c>
      <c r="V438" s="153">
        <f>U438*H438</f>
        <v>0</v>
      </c>
      <c r="W438" s="153">
        <v>0</v>
      </c>
      <c r="X438" s="154">
        <f>W438*H438</f>
        <v>0</v>
      </c>
      <c r="AR438" s="155" t="s">
        <v>158</v>
      </c>
      <c r="AT438" s="155" t="s">
        <v>220</v>
      </c>
      <c r="AU438" s="155" t="s">
        <v>93</v>
      </c>
      <c r="AY438" s="15" t="s">
        <v>219</v>
      </c>
      <c r="BE438" s="156">
        <f>IF(O438="základní",K438,0)</f>
        <v>0</v>
      </c>
      <c r="BF438" s="156">
        <f>IF(O438="snížená",K438,0)</f>
        <v>0</v>
      </c>
      <c r="BG438" s="156">
        <f>IF(O438="zákl. přenesená",K438,0)</f>
        <v>0</v>
      </c>
      <c r="BH438" s="156">
        <f>IF(O438="sníž. přenesená",K438,0)</f>
        <v>0</v>
      </c>
      <c r="BI438" s="156">
        <f>IF(O438="nulová",K438,0)</f>
        <v>0</v>
      </c>
      <c r="BJ438" s="15" t="s">
        <v>87</v>
      </c>
      <c r="BK438" s="156">
        <f>ROUND(P438*H438,2)</f>
        <v>0</v>
      </c>
      <c r="BL438" s="15" t="s">
        <v>158</v>
      </c>
      <c r="BM438" s="155" t="s">
        <v>1642</v>
      </c>
    </row>
    <row r="439" spans="2:65" s="1" customFormat="1" ht="29.25">
      <c r="B439" s="30"/>
      <c r="D439" s="157" t="s">
        <v>226</v>
      </c>
      <c r="F439" s="158" t="s">
        <v>945</v>
      </c>
      <c r="I439" s="159"/>
      <c r="J439" s="159"/>
      <c r="M439" s="30"/>
      <c r="N439" s="160"/>
      <c r="X439" s="54"/>
      <c r="AT439" s="15" t="s">
        <v>226</v>
      </c>
      <c r="AU439" s="15" t="s">
        <v>93</v>
      </c>
    </row>
    <row r="440" spans="2:65" s="12" customFormat="1" ht="11.25">
      <c r="B440" s="161"/>
      <c r="D440" s="157" t="s">
        <v>303</v>
      </c>
      <c r="E440" s="162" t="s">
        <v>1</v>
      </c>
      <c r="F440" s="163" t="s">
        <v>1633</v>
      </c>
      <c r="H440" s="164">
        <v>1.5299999999999998</v>
      </c>
      <c r="I440" s="165"/>
      <c r="J440" s="165"/>
      <c r="M440" s="161"/>
      <c r="N440" s="166"/>
      <c r="X440" s="167"/>
      <c r="AT440" s="162" t="s">
        <v>303</v>
      </c>
      <c r="AU440" s="162" t="s">
        <v>93</v>
      </c>
      <c r="AV440" s="12" t="s">
        <v>93</v>
      </c>
      <c r="AW440" s="12" t="s">
        <v>5</v>
      </c>
      <c r="AX440" s="12" t="s">
        <v>87</v>
      </c>
      <c r="AY440" s="162" t="s">
        <v>219</v>
      </c>
    </row>
    <row r="441" spans="2:65" s="1" customFormat="1" ht="44.25" customHeight="1">
      <c r="B441" s="30"/>
      <c r="C441" s="142" t="s">
        <v>814</v>
      </c>
      <c r="D441" s="142" t="s">
        <v>220</v>
      </c>
      <c r="E441" s="143" t="s">
        <v>947</v>
      </c>
      <c r="F441" s="144" t="s">
        <v>948</v>
      </c>
      <c r="G441" s="145" t="s">
        <v>565</v>
      </c>
      <c r="H441" s="146">
        <v>102.12</v>
      </c>
      <c r="I441" s="147"/>
      <c r="J441" s="147"/>
      <c r="K441" s="148">
        <f>ROUND(P441*H441,2)</f>
        <v>0</v>
      </c>
      <c r="L441" s="149"/>
      <c r="M441" s="30"/>
      <c r="N441" s="150" t="s">
        <v>1</v>
      </c>
      <c r="O441" s="151" t="s">
        <v>43</v>
      </c>
      <c r="P441" s="152">
        <f>I441+J441</f>
        <v>0</v>
      </c>
      <c r="Q441" s="152">
        <f>ROUND(I441*H441,2)</f>
        <v>0</v>
      </c>
      <c r="R441" s="152">
        <f>ROUND(J441*H441,2)</f>
        <v>0</v>
      </c>
      <c r="T441" s="153">
        <f>S441*H441</f>
        <v>0</v>
      </c>
      <c r="U441" s="153">
        <v>0</v>
      </c>
      <c r="V441" s="153">
        <f>U441*H441</f>
        <v>0</v>
      </c>
      <c r="W441" s="153">
        <v>0</v>
      </c>
      <c r="X441" s="154">
        <f>W441*H441</f>
        <v>0</v>
      </c>
      <c r="AR441" s="155" t="s">
        <v>158</v>
      </c>
      <c r="AT441" s="155" t="s">
        <v>220</v>
      </c>
      <c r="AU441" s="155" t="s">
        <v>93</v>
      </c>
      <c r="AY441" s="15" t="s">
        <v>219</v>
      </c>
      <c r="BE441" s="156">
        <f>IF(O441="základní",K441,0)</f>
        <v>0</v>
      </c>
      <c r="BF441" s="156">
        <f>IF(O441="snížená",K441,0)</f>
        <v>0</v>
      </c>
      <c r="BG441" s="156">
        <f>IF(O441="zákl. přenesená",K441,0)</f>
        <v>0</v>
      </c>
      <c r="BH441" s="156">
        <f>IF(O441="sníž. přenesená",K441,0)</f>
        <v>0</v>
      </c>
      <c r="BI441" s="156">
        <f>IF(O441="nulová",K441,0)</f>
        <v>0</v>
      </c>
      <c r="BJ441" s="15" t="s">
        <v>87</v>
      </c>
      <c r="BK441" s="156">
        <f>ROUND(P441*H441,2)</f>
        <v>0</v>
      </c>
      <c r="BL441" s="15" t="s">
        <v>158</v>
      </c>
      <c r="BM441" s="155" t="s">
        <v>1643</v>
      </c>
    </row>
    <row r="442" spans="2:65" s="1" customFormat="1" ht="29.25">
      <c r="B442" s="30"/>
      <c r="D442" s="157" t="s">
        <v>226</v>
      </c>
      <c r="F442" s="158" t="s">
        <v>948</v>
      </c>
      <c r="I442" s="159"/>
      <c r="J442" s="159"/>
      <c r="M442" s="30"/>
      <c r="N442" s="160"/>
      <c r="X442" s="54"/>
      <c r="AT442" s="15" t="s">
        <v>226</v>
      </c>
      <c r="AU442" s="15" t="s">
        <v>93</v>
      </c>
    </row>
    <row r="443" spans="2:65" s="12" customFormat="1" ht="11.25">
      <c r="B443" s="161"/>
      <c r="D443" s="157" t="s">
        <v>303</v>
      </c>
      <c r="E443" s="162" t="s">
        <v>1</v>
      </c>
      <c r="F443" s="163" t="s">
        <v>1634</v>
      </c>
      <c r="H443" s="164">
        <v>102.12</v>
      </c>
      <c r="I443" s="165"/>
      <c r="J443" s="165"/>
      <c r="M443" s="161"/>
      <c r="N443" s="166"/>
      <c r="X443" s="167"/>
      <c r="AT443" s="162" t="s">
        <v>303</v>
      </c>
      <c r="AU443" s="162" t="s">
        <v>93</v>
      </c>
      <c r="AV443" s="12" t="s">
        <v>93</v>
      </c>
      <c r="AW443" s="12" t="s">
        <v>5</v>
      </c>
      <c r="AX443" s="12" t="s">
        <v>87</v>
      </c>
      <c r="AY443" s="162" t="s">
        <v>219</v>
      </c>
    </row>
    <row r="444" spans="2:65" s="11" customFormat="1" ht="22.9" customHeight="1">
      <c r="B444" s="129"/>
      <c r="D444" s="130" t="s">
        <v>79</v>
      </c>
      <c r="E444" s="140" t="s">
        <v>950</v>
      </c>
      <c r="F444" s="140" t="s">
        <v>904</v>
      </c>
      <c r="I444" s="132"/>
      <c r="J444" s="132"/>
      <c r="K444" s="141">
        <f>BK444</f>
        <v>0</v>
      </c>
      <c r="M444" s="129"/>
      <c r="N444" s="134"/>
      <c r="Q444" s="135">
        <f>SUM(Q445:Q446)</f>
        <v>0</v>
      </c>
      <c r="R444" s="135">
        <f>SUM(R445:R446)</f>
        <v>0</v>
      </c>
      <c r="T444" s="136">
        <f>SUM(T445:T446)</f>
        <v>0</v>
      </c>
      <c r="V444" s="136">
        <f>SUM(V445:V446)</f>
        <v>0</v>
      </c>
      <c r="X444" s="137">
        <f>SUM(X445:X446)</f>
        <v>0</v>
      </c>
      <c r="AR444" s="130" t="s">
        <v>87</v>
      </c>
      <c r="AT444" s="138" t="s">
        <v>79</v>
      </c>
      <c r="AU444" s="138" t="s">
        <v>87</v>
      </c>
      <c r="AY444" s="130" t="s">
        <v>219</v>
      </c>
      <c r="BK444" s="139">
        <f>SUM(BK445:BK446)</f>
        <v>0</v>
      </c>
    </row>
    <row r="445" spans="2:65" s="1" customFormat="1" ht="24.2" customHeight="1">
      <c r="B445" s="30"/>
      <c r="C445" s="142" t="s">
        <v>818</v>
      </c>
      <c r="D445" s="142" t="s">
        <v>220</v>
      </c>
      <c r="E445" s="143" t="s">
        <v>952</v>
      </c>
      <c r="F445" s="144" t="s">
        <v>953</v>
      </c>
      <c r="G445" s="145" t="s">
        <v>565</v>
      </c>
      <c r="H445" s="146">
        <v>314.61399999999998</v>
      </c>
      <c r="I445" s="147"/>
      <c r="J445" s="147"/>
      <c r="K445" s="148">
        <f>ROUND(P445*H445,2)</f>
        <v>0</v>
      </c>
      <c r="L445" s="149"/>
      <c r="M445" s="30"/>
      <c r="N445" s="150" t="s">
        <v>1</v>
      </c>
      <c r="O445" s="151" t="s">
        <v>43</v>
      </c>
      <c r="P445" s="152">
        <f>I445+J445</f>
        <v>0</v>
      </c>
      <c r="Q445" s="152">
        <f>ROUND(I445*H445,2)</f>
        <v>0</v>
      </c>
      <c r="R445" s="152">
        <f>ROUND(J445*H445,2)</f>
        <v>0</v>
      </c>
      <c r="T445" s="153">
        <f>S445*H445</f>
        <v>0</v>
      </c>
      <c r="U445" s="153">
        <v>0</v>
      </c>
      <c r="V445" s="153">
        <f>U445*H445</f>
        <v>0</v>
      </c>
      <c r="W445" s="153">
        <v>0</v>
      </c>
      <c r="X445" s="154">
        <f>W445*H445</f>
        <v>0</v>
      </c>
      <c r="AR445" s="155" t="s">
        <v>158</v>
      </c>
      <c r="AT445" s="155" t="s">
        <v>220</v>
      </c>
      <c r="AU445" s="155" t="s">
        <v>93</v>
      </c>
      <c r="AY445" s="15" t="s">
        <v>219</v>
      </c>
      <c r="BE445" s="156">
        <f>IF(O445="základní",K445,0)</f>
        <v>0</v>
      </c>
      <c r="BF445" s="156">
        <f>IF(O445="snížená",K445,0)</f>
        <v>0</v>
      </c>
      <c r="BG445" s="156">
        <f>IF(O445="zákl. přenesená",K445,0)</f>
        <v>0</v>
      </c>
      <c r="BH445" s="156">
        <f>IF(O445="sníž. přenesená",K445,0)</f>
        <v>0</v>
      </c>
      <c r="BI445" s="156">
        <f>IF(O445="nulová",K445,0)</f>
        <v>0</v>
      </c>
      <c r="BJ445" s="15" t="s">
        <v>87</v>
      </c>
      <c r="BK445" s="156">
        <f>ROUND(P445*H445,2)</f>
        <v>0</v>
      </c>
      <c r="BL445" s="15" t="s">
        <v>158</v>
      </c>
      <c r="BM445" s="155" t="s">
        <v>1644</v>
      </c>
    </row>
    <row r="446" spans="2:65" s="1" customFormat="1" ht="19.5">
      <c r="B446" s="30"/>
      <c r="D446" s="157" t="s">
        <v>226</v>
      </c>
      <c r="F446" s="158" t="s">
        <v>955</v>
      </c>
      <c r="I446" s="159"/>
      <c r="J446" s="159"/>
      <c r="M446" s="30"/>
      <c r="N446" s="160"/>
      <c r="X446" s="54"/>
      <c r="AT446" s="15" t="s">
        <v>226</v>
      </c>
      <c r="AU446" s="15" t="s">
        <v>93</v>
      </c>
    </row>
    <row r="447" spans="2:65" s="11" customFormat="1" ht="25.9" customHeight="1">
      <c r="B447" s="129"/>
      <c r="D447" s="130" t="s">
        <v>79</v>
      </c>
      <c r="E447" s="131" t="s">
        <v>957</v>
      </c>
      <c r="F447" s="131" t="s">
        <v>958</v>
      </c>
      <c r="I447" s="132"/>
      <c r="J447" s="132"/>
      <c r="K447" s="133">
        <f>BK447</f>
        <v>0</v>
      </c>
      <c r="M447" s="129"/>
      <c r="N447" s="134"/>
      <c r="Q447" s="135">
        <f>Q448</f>
        <v>0</v>
      </c>
      <c r="R447" s="135">
        <f>R448</f>
        <v>0</v>
      </c>
      <c r="T447" s="136">
        <f>T448</f>
        <v>0</v>
      </c>
      <c r="V447" s="136">
        <f>V448</f>
        <v>0</v>
      </c>
      <c r="X447" s="137">
        <f>X448</f>
        <v>0</v>
      </c>
      <c r="AR447" s="130" t="s">
        <v>93</v>
      </c>
      <c r="AT447" s="138" t="s">
        <v>79</v>
      </c>
      <c r="AU447" s="138" t="s">
        <v>80</v>
      </c>
      <c r="AY447" s="130" t="s">
        <v>219</v>
      </c>
      <c r="BK447" s="139">
        <f>BK448</f>
        <v>0</v>
      </c>
    </row>
    <row r="448" spans="2:65" s="11" customFormat="1" ht="22.9" customHeight="1">
      <c r="B448" s="129"/>
      <c r="D448" s="130" t="s">
        <v>79</v>
      </c>
      <c r="E448" s="140" t="s">
        <v>959</v>
      </c>
      <c r="F448" s="140" t="s">
        <v>960</v>
      </c>
      <c r="I448" s="132"/>
      <c r="J448" s="132"/>
      <c r="K448" s="141">
        <f>BK448</f>
        <v>0</v>
      </c>
      <c r="M448" s="129"/>
      <c r="N448" s="134"/>
      <c r="Q448" s="135">
        <f>SUM(Q449:Q451)</f>
        <v>0</v>
      </c>
      <c r="R448" s="135">
        <f>SUM(R449:R451)</f>
        <v>0</v>
      </c>
      <c r="T448" s="136">
        <f>SUM(T449:T451)</f>
        <v>0</v>
      </c>
      <c r="V448" s="136">
        <f>SUM(V449:V451)</f>
        <v>0</v>
      </c>
      <c r="X448" s="137">
        <f>SUM(X449:X451)</f>
        <v>0</v>
      </c>
      <c r="AR448" s="130" t="s">
        <v>93</v>
      </c>
      <c r="AT448" s="138" t="s">
        <v>79</v>
      </c>
      <c r="AU448" s="138" t="s">
        <v>87</v>
      </c>
      <c r="AY448" s="130" t="s">
        <v>219</v>
      </c>
      <c r="BK448" s="139">
        <f>SUM(BK449:BK451)</f>
        <v>0</v>
      </c>
    </row>
    <row r="449" spans="2:65" s="1" customFormat="1" ht="24.2" customHeight="1">
      <c r="B449" s="30"/>
      <c r="C449" s="142" t="s">
        <v>822</v>
      </c>
      <c r="D449" s="142" t="s">
        <v>220</v>
      </c>
      <c r="E449" s="143" t="s">
        <v>962</v>
      </c>
      <c r="F449" s="144" t="s">
        <v>963</v>
      </c>
      <c r="G449" s="145" t="s">
        <v>370</v>
      </c>
      <c r="H449" s="146">
        <v>235.3</v>
      </c>
      <c r="I449" s="147"/>
      <c r="J449" s="147"/>
      <c r="K449" s="148">
        <f>ROUND(P449*H449,2)</f>
        <v>0</v>
      </c>
      <c r="L449" s="149"/>
      <c r="M449" s="30"/>
      <c r="N449" s="150" t="s">
        <v>1</v>
      </c>
      <c r="O449" s="151" t="s">
        <v>43</v>
      </c>
      <c r="P449" s="152">
        <f>I449+J449</f>
        <v>0</v>
      </c>
      <c r="Q449" s="152">
        <f>ROUND(I449*H449,2)</f>
        <v>0</v>
      </c>
      <c r="R449" s="152">
        <f>ROUND(J449*H449,2)</f>
        <v>0</v>
      </c>
      <c r="T449" s="153">
        <f>S449*H449</f>
        <v>0</v>
      </c>
      <c r="U449" s="153">
        <v>0</v>
      </c>
      <c r="V449" s="153">
        <f>U449*H449</f>
        <v>0</v>
      </c>
      <c r="W449" s="153">
        <v>0</v>
      </c>
      <c r="X449" s="154">
        <f>W449*H449</f>
        <v>0</v>
      </c>
      <c r="AR449" s="155" t="s">
        <v>298</v>
      </c>
      <c r="AT449" s="155" t="s">
        <v>220</v>
      </c>
      <c r="AU449" s="155" t="s">
        <v>93</v>
      </c>
      <c r="AY449" s="15" t="s">
        <v>219</v>
      </c>
      <c r="BE449" s="156">
        <f>IF(O449="základní",K449,0)</f>
        <v>0</v>
      </c>
      <c r="BF449" s="156">
        <f>IF(O449="snížená",K449,0)</f>
        <v>0</v>
      </c>
      <c r="BG449" s="156">
        <f>IF(O449="zákl. přenesená",K449,0)</f>
        <v>0</v>
      </c>
      <c r="BH449" s="156">
        <f>IF(O449="sníž. přenesená",K449,0)</f>
        <v>0</v>
      </c>
      <c r="BI449" s="156">
        <f>IF(O449="nulová",K449,0)</f>
        <v>0</v>
      </c>
      <c r="BJ449" s="15" t="s">
        <v>87</v>
      </c>
      <c r="BK449" s="156">
        <f>ROUND(P449*H449,2)</f>
        <v>0</v>
      </c>
      <c r="BL449" s="15" t="s">
        <v>298</v>
      </c>
      <c r="BM449" s="155" t="s">
        <v>1645</v>
      </c>
    </row>
    <row r="450" spans="2:65" s="1" customFormat="1" ht="19.5">
      <c r="B450" s="30"/>
      <c r="D450" s="157" t="s">
        <v>226</v>
      </c>
      <c r="F450" s="158" t="s">
        <v>963</v>
      </c>
      <c r="I450" s="159"/>
      <c r="J450" s="159"/>
      <c r="M450" s="30"/>
      <c r="N450" s="160"/>
      <c r="X450" s="54"/>
      <c r="AT450" s="15" t="s">
        <v>226</v>
      </c>
      <c r="AU450" s="15" t="s">
        <v>93</v>
      </c>
    </row>
    <row r="451" spans="2:65" s="12" customFormat="1" ht="11.25">
      <c r="B451" s="161"/>
      <c r="D451" s="157" t="s">
        <v>303</v>
      </c>
      <c r="E451" s="162" t="s">
        <v>1</v>
      </c>
      <c r="F451" s="163" t="s">
        <v>1575</v>
      </c>
      <c r="H451" s="164">
        <v>235.3</v>
      </c>
      <c r="I451" s="165"/>
      <c r="J451" s="165"/>
      <c r="M451" s="161"/>
      <c r="N451" s="166"/>
      <c r="X451" s="167"/>
      <c r="AT451" s="162" t="s">
        <v>303</v>
      </c>
      <c r="AU451" s="162" t="s">
        <v>93</v>
      </c>
      <c r="AV451" s="12" t="s">
        <v>93</v>
      </c>
      <c r="AW451" s="12" t="s">
        <v>5</v>
      </c>
      <c r="AX451" s="12" t="s">
        <v>87</v>
      </c>
      <c r="AY451" s="162" t="s">
        <v>219</v>
      </c>
    </row>
    <row r="452" spans="2:65" s="11" customFormat="1" ht="25.9" customHeight="1">
      <c r="B452" s="129"/>
      <c r="D452" s="130" t="s">
        <v>79</v>
      </c>
      <c r="E452" s="131" t="s">
        <v>460</v>
      </c>
      <c r="F452" s="131" t="s">
        <v>965</v>
      </c>
      <c r="I452" s="132"/>
      <c r="J452" s="132"/>
      <c r="K452" s="133">
        <f>BK452</f>
        <v>0</v>
      </c>
      <c r="M452" s="129"/>
      <c r="N452" s="134"/>
      <c r="Q452" s="135">
        <f>Q453</f>
        <v>0</v>
      </c>
      <c r="R452" s="135">
        <f>R453</f>
        <v>0</v>
      </c>
      <c r="T452" s="136">
        <f>T453</f>
        <v>0</v>
      </c>
      <c r="V452" s="136">
        <f>V453</f>
        <v>2.1000000000000001E-4</v>
      </c>
      <c r="X452" s="137">
        <f>X453</f>
        <v>0</v>
      </c>
      <c r="AR452" s="130" t="s">
        <v>150</v>
      </c>
      <c r="AT452" s="138" t="s">
        <v>79</v>
      </c>
      <c r="AU452" s="138" t="s">
        <v>80</v>
      </c>
      <c r="AY452" s="130" t="s">
        <v>219</v>
      </c>
      <c r="BK452" s="139">
        <f>BK453</f>
        <v>0</v>
      </c>
    </row>
    <row r="453" spans="2:65" s="11" customFormat="1" ht="22.9" customHeight="1">
      <c r="B453" s="129"/>
      <c r="D453" s="130" t="s">
        <v>79</v>
      </c>
      <c r="E453" s="140" t="s">
        <v>966</v>
      </c>
      <c r="F453" s="140" t="s">
        <v>967</v>
      </c>
      <c r="I453" s="132"/>
      <c r="J453" s="132"/>
      <c r="K453" s="141">
        <f>BK453</f>
        <v>0</v>
      </c>
      <c r="M453" s="129"/>
      <c r="N453" s="134"/>
      <c r="Q453" s="135">
        <f>SUM(Q454:Q456)</f>
        <v>0</v>
      </c>
      <c r="R453" s="135">
        <f>SUM(R454:R456)</f>
        <v>0</v>
      </c>
      <c r="T453" s="136">
        <f>SUM(T454:T456)</f>
        <v>0</v>
      </c>
      <c r="V453" s="136">
        <f>SUM(V454:V456)</f>
        <v>2.1000000000000001E-4</v>
      </c>
      <c r="X453" s="137">
        <f>SUM(X454:X456)</f>
        <v>0</v>
      </c>
      <c r="AR453" s="130" t="s">
        <v>150</v>
      </c>
      <c r="AT453" s="138" t="s">
        <v>79</v>
      </c>
      <c r="AU453" s="138" t="s">
        <v>87</v>
      </c>
      <c r="AY453" s="130" t="s">
        <v>219</v>
      </c>
      <c r="BK453" s="139">
        <f>SUM(BK454:BK456)</f>
        <v>0</v>
      </c>
    </row>
    <row r="454" spans="2:65" s="1" customFormat="1" ht="33" customHeight="1">
      <c r="B454" s="30"/>
      <c r="C454" s="142" t="s">
        <v>826</v>
      </c>
      <c r="D454" s="142" t="s">
        <v>220</v>
      </c>
      <c r="E454" s="143" t="s">
        <v>969</v>
      </c>
      <c r="F454" s="144" t="s">
        <v>970</v>
      </c>
      <c r="G454" s="145" t="s">
        <v>971</v>
      </c>
      <c r="H454" s="146">
        <v>1</v>
      </c>
      <c r="I454" s="147"/>
      <c r="J454" s="147"/>
      <c r="K454" s="148">
        <f>ROUND(P454*H454,2)</f>
        <v>0</v>
      </c>
      <c r="L454" s="149"/>
      <c r="M454" s="30"/>
      <c r="N454" s="150" t="s">
        <v>1</v>
      </c>
      <c r="O454" s="151" t="s">
        <v>43</v>
      </c>
      <c r="P454" s="152">
        <f>I454+J454</f>
        <v>0</v>
      </c>
      <c r="Q454" s="152">
        <f>ROUND(I454*H454,2)</f>
        <v>0</v>
      </c>
      <c r="R454" s="152">
        <f>ROUND(J454*H454,2)</f>
        <v>0</v>
      </c>
      <c r="T454" s="153">
        <f>S454*H454</f>
        <v>0</v>
      </c>
      <c r="U454" s="153">
        <v>2.1000000000000001E-4</v>
      </c>
      <c r="V454" s="153">
        <f>U454*H454</f>
        <v>2.1000000000000001E-4</v>
      </c>
      <c r="W454" s="153">
        <v>0</v>
      </c>
      <c r="X454" s="154">
        <f>W454*H454</f>
        <v>0</v>
      </c>
      <c r="AR454" s="155" t="s">
        <v>716</v>
      </c>
      <c r="AT454" s="155" t="s">
        <v>220</v>
      </c>
      <c r="AU454" s="155" t="s">
        <v>93</v>
      </c>
      <c r="AY454" s="15" t="s">
        <v>219</v>
      </c>
      <c r="BE454" s="156">
        <f>IF(O454="základní",K454,0)</f>
        <v>0</v>
      </c>
      <c r="BF454" s="156">
        <f>IF(O454="snížená",K454,0)</f>
        <v>0</v>
      </c>
      <c r="BG454" s="156">
        <f>IF(O454="zákl. přenesená",K454,0)</f>
        <v>0</v>
      </c>
      <c r="BH454" s="156">
        <f>IF(O454="sníž. přenesená",K454,0)</f>
        <v>0</v>
      </c>
      <c r="BI454" s="156">
        <f>IF(O454="nulová",K454,0)</f>
        <v>0</v>
      </c>
      <c r="BJ454" s="15" t="s">
        <v>87</v>
      </c>
      <c r="BK454" s="156">
        <f>ROUND(P454*H454,2)</f>
        <v>0</v>
      </c>
      <c r="BL454" s="15" t="s">
        <v>716</v>
      </c>
      <c r="BM454" s="155" t="s">
        <v>1646</v>
      </c>
    </row>
    <row r="455" spans="2:65" s="1" customFormat="1" ht="19.5">
      <c r="B455" s="30"/>
      <c r="D455" s="157" t="s">
        <v>226</v>
      </c>
      <c r="F455" s="158" t="s">
        <v>970</v>
      </c>
      <c r="I455" s="159"/>
      <c r="J455" s="159"/>
      <c r="M455" s="30"/>
      <c r="N455" s="160"/>
      <c r="X455" s="54"/>
      <c r="AT455" s="15" t="s">
        <v>226</v>
      </c>
      <c r="AU455" s="15" t="s">
        <v>93</v>
      </c>
    </row>
    <row r="456" spans="2:65" s="12" customFormat="1" ht="11.25">
      <c r="B456" s="161"/>
      <c r="D456" s="157" t="s">
        <v>303</v>
      </c>
      <c r="E456" s="162" t="s">
        <v>1</v>
      </c>
      <c r="F456" s="163" t="s">
        <v>87</v>
      </c>
      <c r="H456" s="164">
        <v>1</v>
      </c>
      <c r="I456" s="165"/>
      <c r="J456" s="165"/>
      <c r="M456" s="161"/>
      <c r="N456" s="188"/>
      <c r="O456" s="189"/>
      <c r="P456" s="189"/>
      <c r="Q456" s="189"/>
      <c r="R456" s="189"/>
      <c r="S456" s="189"/>
      <c r="T456" s="189"/>
      <c r="U456" s="189"/>
      <c r="V456" s="189"/>
      <c r="W456" s="189"/>
      <c r="X456" s="190"/>
      <c r="AT456" s="162" t="s">
        <v>303</v>
      </c>
      <c r="AU456" s="162" t="s">
        <v>93</v>
      </c>
      <c r="AV456" s="12" t="s">
        <v>93</v>
      </c>
      <c r="AW456" s="12" t="s">
        <v>5</v>
      </c>
      <c r="AX456" s="12" t="s">
        <v>87</v>
      </c>
      <c r="AY456" s="162" t="s">
        <v>219</v>
      </c>
    </row>
    <row r="457" spans="2:65" s="1" customFormat="1" ht="6.95" customHeight="1">
      <c r="B457" s="42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30"/>
    </row>
  </sheetData>
  <sheetProtection algorithmName="SHA-512" hashValue="Ki79jkMetB8AXT104SEl5mwTJNE3aQUZqdsKTCzxIEsZNyNaBiM2vOEw3K5pwygndILb13a0uJEF030Y6DZIoQ==" saltValue="5Avlg0QDTdgCcHth8MT4hQgphjDv/pxqHalf5tq840ulK5AqXNFmiQxtrVnY+E1NfuaD8qq2y9S8cvit8o0mFA==" spinCount="100000" sheet="1" objects="1" scenarios="1" formatColumns="0" formatRows="0" autoFilter="0"/>
  <autoFilter ref="C134:L456" xr:uid="{00000000-0009-0000-0000-000007000000}"/>
  <mergeCells count="12">
    <mergeCell ref="E127:H127"/>
    <mergeCell ref="M2:Z2"/>
    <mergeCell ref="E84:H84"/>
    <mergeCell ref="E86:H86"/>
    <mergeCell ref="E88:H88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48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15.5" hidden="1" customWidth="1"/>
    <col min="13" max="13" width="9.33203125" customWidth="1"/>
    <col min="14" max="14" width="10.83203125" hidden="1" customWidth="1"/>
    <col min="15" max="15" width="9.33203125" hidden="1"/>
    <col min="16" max="24" width="14.1640625" hidden="1" customWidth="1"/>
    <col min="25" max="25" width="12.33203125" hidden="1" customWidth="1"/>
    <col min="26" max="26" width="16.33203125" customWidth="1"/>
    <col min="27" max="27" width="12.33203125" customWidth="1"/>
    <col min="28" max="28" width="1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T2" s="15" t="s">
        <v>116</v>
      </c>
    </row>
    <row r="3" spans="2:46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AT3" s="15" t="s">
        <v>93</v>
      </c>
    </row>
    <row r="4" spans="2:46" ht="24.95" customHeight="1">
      <c r="B4" s="18"/>
      <c r="D4" s="19" t="s">
        <v>169</v>
      </c>
      <c r="M4" s="18"/>
      <c r="N4" s="95" t="s">
        <v>11</v>
      </c>
      <c r="AT4" s="15" t="s">
        <v>4</v>
      </c>
    </row>
    <row r="5" spans="2:46" ht="6.95" customHeight="1">
      <c r="B5" s="18"/>
      <c r="M5" s="18"/>
    </row>
    <row r="6" spans="2:46" ht="12" customHeight="1">
      <c r="B6" s="18"/>
      <c r="D6" s="25" t="s">
        <v>17</v>
      </c>
      <c r="M6" s="18"/>
    </row>
    <row r="7" spans="2:46" ht="16.5" customHeight="1">
      <c r="B7" s="18"/>
      <c r="E7" s="234" t="str">
        <f>'Rekapitulace stavby'!K6</f>
        <v>Splašková kanalizace Lada</v>
      </c>
      <c r="F7" s="235"/>
      <c r="G7" s="235"/>
      <c r="H7" s="235"/>
      <c r="M7" s="18"/>
    </row>
    <row r="8" spans="2:46" ht="12" customHeight="1">
      <c r="B8" s="18"/>
      <c r="D8" s="25" t="s">
        <v>170</v>
      </c>
      <c r="M8" s="18"/>
    </row>
    <row r="9" spans="2:46" s="1" customFormat="1" ht="16.5" customHeight="1">
      <c r="B9" s="30"/>
      <c r="E9" s="234" t="s">
        <v>171</v>
      </c>
      <c r="F9" s="236"/>
      <c r="G9" s="236"/>
      <c r="H9" s="236"/>
      <c r="M9" s="30"/>
    </row>
    <row r="10" spans="2:46" s="1" customFormat="1" ht="12" customHeight="1">
      <c r="B10" s="30"/>
      <c r="D10" s="25" t="s">
        <v>172</v>
      </c>
      <c r="M10" s="30"/>
    </row>
    <row r="11" spans="2:46" s="1" customFormat="1" ht="16.5" customHeight="1">
      <c r="B11" s="30"/>
      <c r="E11" s="195" t="s">
        <v>1647</v>
      </c>
      <c r="F11" s="236"/>
      <c r="G11" s="236"/>
      <c r="H11" s="236"/>
      <c r="M11" s="30"/>
    </row>
    <row r="12" spans="2:46" s="1" customFormat="1" ht="11.25">
      <c r="B12" s="30"/>
      <c r="M12" s="30"/>
    </row>
    <row r="13" spans="2:46" s="1" customFormat="1" ht="12" customHeight="1">
      <c r="B13" s="30"/>
      <c r="D13" s="25" t="s">
        <v>19</v>
      </c>
      <c r="F13" s="23" t="s">
        <v>95</v>
      </c>
      <c r="I13" s="25" t="s">
        <v>20</v>
      </c>
      <c r="J13" s="23" t="s">
        <v>330</v>
      </c>
      <c r="M13" s="30"/>
    </row>
    <row r="14" spans="2:46" s="1" customFormat="1" ht="12" customHeight="1">
      <c r="B14" s="30"/>
      <c r="D14" s="25" t="s">
        <v>21</v>
      </c>
      <c r="F14" s="23" t="s">
        <v>175</v>
      </c>
      <c r="I14" s="25" t="s">
        <v>23</v>
      </c>
      <c r="J14" s="50" t="str">
        <f>'Rekapitulace stavby'!AN8</f>
        <v>2. 4. 2025</v>
      </c>
      <c r="M14" s="30"/>
    </row>
    <row r="15" spans="2:46" s="1" customFormat="1" ht="21.75" customHeight="1">
      <c r="B15" s="30"/>
      <c r="D15" s="22" t="s">
        <v>176</v>
      </c>
      <c r="F15" s="96" t="s">
        <v>177</v>
      </c>
      <c r="I15" s="22" t="s">
        <v>178</v>
      </c>
      <c r="J15" s="96" t="s">
        <v>179</v>
      </c>
      <c r="M15" s="30"/>
    </row>
    <row r="16" spans="2:46" s="1" customFormat="1" ht="12" customHeight="1">
      <c r="B16" s="30"/>
      <c r="D16" s="25" t="s">
        <v>25</v>
      </c>
      <c r="I16" s="25" t="s">
        <v>26</v>
      </c>
      <c r="J16" s="23" t="s">
        <v>27</v>
      </c>
      <c r="M16" s="30"/>
    </row>
    <row r="17" spans="2:13" s="1" customFormat="1" ht="18" customHeight="1">
      <c r="B17" s="30"/>
      <c r="E17" s="23" t="s">
        <v>28</v>
      </c>
      <c r="I17" s="25" t="s">
        <v>29</v>
      </c>
      <c r="J17" s="23" t="s">
        <v>1</v>
      </c>
      <c r="M17" s="30"/>
    </row>
    <row r="18" spans="2:13" s="1" customFormat="1" ht="6.95" customHeight="1">
      <c r="B18" s="30"/>
      <c r="M18" s="30"/>
    </row>
    <row r="19" spans="2:13" s="1" customFormat="1" ht="12" customHeight="1">
      <c r="B19" s="30"/>
      <c r="D19" s="25" t="s">
        <v>30</v>
      </c>
      <c r="I19" s="25" t="s">
        <v>26</v>
      </c>
      <c r="J19" s="26" t="str">
        <f>'Rekapitulace stavby'!AN13</f>
        <v>Vyplň údaj</v>
      </c>
      <c r="M19" s="30"/>
    </row>
    <row r="20" spans="2:13" s="1" customFormat="1" ht="18" customHeight="1">
      <c r="B20" s="30"/>
      <c r="E20" s="237" t="str">
        <f>'Rekapitulace stavby'!E14</f>
        <v>Vyplň údaj</v>
      </c>
      <c r="F20" s="218"/>
      <c r="G20" s="218"/>
      <c r="H20" s="218"/>
      <c r="I20" s="25" t="s">
        <v>29</v>
      </c>
      <c r="J20" s="26" t="str">
        <f>'Rekapitulace stavby'!AN14</f>
        <v>Vyplň údaj</v>
      </c>
      <c r="M20" s="30"/>
    </row>
    <row r="21" spans="2:13" s="1" customFormat="1" ht="6.95" customHeight="1">
      <c r="B21" s="30"/>
      <c r="M21" s="30"/>
    </row>
    <row r="22" spans="2:13" s="1" customFormat="1" ht="12" customHeight="1">
      <c r="B22" s="30"/>
      <c r="D22" s="25" t="s">
        <v>32</v>
      </c>
      <c r="I22" s="25" t="s">
        <v>26</v>
      </c>
      <c r="J22" s="23" t="s">
        <v>33</v>
      </c>
      <c r="M22" s="30"/>
    </row>
    <row r="23" spans="2:13" s="1" customFormat="1" ht="18" customHeight="1">
      <c r="B23" s="30"/>
      <c r="E23" s="23" t="s">
        <v>331</v>
      </c>
      <c r="I23" s="25" t="s">
        <v>29</v>
      </c>
      <c r="J23" s="23" t="s">
        <v>182</v>
      </c>
      <c r="M23" s="30"/>
    </row>
    <row r="24" spans="2:13" s="1" customFormat="1" ht="6.95" customHeight="1">
      <c r="B24" s="30"/>
      <c r="M24" s="30"/>
    </row>
    <row r="25" spans="2:13" s="1" customFormat="1" ht="12" customHeight="1">
      <c r="B25" s="30"/>
      <c r="D25" s="25" t="s">
        <v>35</v>
      </c>
      <c r="I25" s="25" t="s">
        <v>26</v>
      </c>
      <c r="J25" s="23" t="s">
        <v>1</v>
      </c>
      <c r="M25" s="30"/>
    </row>
    <row r="26" spans="2:13" s="1" customFormat="1" ht="18" customHeight="1">
      <c r="B26" s="30"/>
      <c r="E26" s="23" t="s">
        <v>183</v>
      </c>
      <c r="I26" s="25" t="s">
        <v>29</v>
      </c>
      <c r="J26" s="23" t="s">
        <v>1</v>
      </c>
      <c r="M26" s="30"/>
    </row>
    <row r="27" spans="2:13" s="1" customFormat="1" ht="6.95" customHeight="1">
      <c r="B27" s="30"/>
      <c r="M27" s="30"/>
    </row>
    <row r="28" spans="2:13" s="1" customFormat="1" ht="12" customHeight="1">
      <c r="B28" s="30"/>
      <c r="D28" s="25" t="s">
        <v>37</v>
      </c>
      <c r="M28" s="30"/>
    </row>
    <row r="29" spans="2:13" s="7" customFormat="1" ht="16.5" customHeight="1">
      <c r="B29" s="97"/>
      <c r="E29" s="223" t="s">
        <v>1</v>
      </c>
      <c r="F29" s="223"/>
      <c r="G29" s="223"/>
      <c r="H29" s="223"/>
      <c r="M29" s="97"/>
    </row>
    <row r="30" spans="2:13" s="1" customFormat="1" ht="6.95" customHeight="1">
      <c r="B30" s="30"/>
      <c r="M30" s="30"/>
    </row>
    <row r="31" spans="2:13" s="1" customFormat="1" ht="6.95" customHeight="1">
      <c r="B31" s="30"/>
      <c r="D31" s="51"/>
      <c r="E31" s="51"/>
      <c r="F31" s="51"/>
      <c r="G31" s="51"/>
      <c r="H31" s="51"/>
      <c r="I31" s="51"/>
      <c r="J31" s="51"/>
      <c r="K31" s="51"/>
      <c r="L31" s="51"/>
      <c r="M31" s="30"/>
    </row>
    <row r="32" spans="2:13" s="1" customFormat="1" ht="12.75">
      <c r="B32" s="30"/>
      <c r="E32" s="25" t="s">
        <v>184</v>
      </c>
      <c r="K32" s="86">
        <f>I97</f>
        <v>0</v>
      </c>
      <c r="M32" s="30"/>
    </row>
    <row r="33" spans="2:13" s="1" customFormat="1" ht="12.75">
      <c r="B33" s="30"/>
      <c r="E33" s="25" t="s">
        <v>185</v>
      </c>
      <c r="K33" s="86">
        <f>J97</f>
        <v>0</v>
      </c>
      <c r="M33" s="30"/>
    </row>
    <row r="34" spans="2:13" s="1" customFormat="1" ht="25.35" customHeight="1">
      <c r="B34" s="30"/>
      <c r="D34" s="98" t="s">
        <v>38</v>
      </c>
      <c r="K34" s="64">
        <f>ROUND(K135, 2)</f>
        <v>0</v>
      </c>
      <c r="M34" s="30"/>
    </row>
    <row r="35" spans="2:13" s="1" customFormat="1" ht="6.95" customHeight="1">
      <c r="B35" s="30"/>
      <c r="D35" s="51"/>
      <c r="E35" s="51"/>
      <c r="F35" s="51"/>
      <c r="G35" s="51"/>
      <c r="H35" s="51"/>
      <c r="I35" s="51"/>
      <c r="J35" s="51"/>
      <c r="K35" s="51"/>
      <c r="L35" s="51"/>
      <c r="M35" s="30"/>
    </row>
    <row r="36" spans="2:13" s="1" customFormat="1" ht="14.45" customHeight="1">
      <c r="B36" s="30"/>
      <c r="F36" s="33" t="s">
        <v>40</v>
      </c>
      <c r="I36" s="33" t="s">
        <v>39</v>
      </c>
      <c r="K36" s="33" t="s">
        <v>41</v>
      </c>
      <c r="M36" s="30"/>
    </row>
    <row r="37" spans="2:13" s="1" customFormat="1" ht="14.45" customHeight="1">
      <c r="B37" s="30"/>
      <c r="D37" s="53" t="s">
        <v>42</v>
      </c>
      <c r="E37" s="25" t="s">
        <v>43</v>
      </c>
      <c r="F37" s="86">
        <f>ROUND((SUM(BE135:BE480)),  2)</f>
        <v>0</v>
      </c>
      <c r="I37" s="99">
        <v>0.21</v>
      </c>
      <c r="K37" s="86">
        <f>ROUND(((SUM(BE135:BE480))*I37),  2)</f>
        <v>0</v>
      </c>
      <c r="M37" s="30"/>
    </row>
    <row r="38" spans="2:13" s="1" customFormat="1" ht="14.45" customHeight="1">
      <c r="B38" s="30"/>
      <c r="E38" s="25" t="s">
        <v>44</v>
      </c>
      <c r="F38" s="86">
        <f>ROUND((SUM(BF135:BF480)),  2)</f>
        <v>0</v>
      </c>
      <c r="I38" s="99">
        <v>0.12</v>
      </c>
      <c r="K38" s="86">
        <f>ROUND(((SUM(BF135:BF480))*I38),  2)</f>
        <v>0</v>
      </c>
      <c r="M38" s="30"/>
    </row>
    <row r="39" spans="2:13" s="1" customFormat="1" ht="14.45" hidden="1" customHeight="1">
      <c r="B39" s="30"/>
      <c r="E39" s="25" t="s">
        <v>45</v>
      </c>
      <c r="F39" s="86">
        <f>ROUND((SUM(BG135:BG480)),  2)</f>
        <v>0</v>
      </c>
      <c r="I39" s="99">
        <v>0.21</v>
      </c>
      <c r="K39" s="86">
        <f>0</f>
        <v>0</v>
      </c>
      <c r="M39" s="30"/>
    </row>
    <row r="40" spans="2:13" s="1" customFormat="1" ht="14.45" hidden="1" customHeight="1">
      <c r="B40" s="30"/>
      <c r="E40" s="25" t="s">
        <v>46</v>
      </c>
      <c r="F40" s="86">
        <f>ROUND((SUM(BH135:BH480)),  2)</f>
        <v>0</v>
      </c>
      <c r="I40" s="99">
        <v>0.12</v>
      </c>
      <c r="K40" s="86">
        <f>0</f>
        <v>0</v>
      </c>
      <c r="M40" s="30"/>
    </row>
    <row r="41" spans="2:13" s="1" customFormat="1" ht="14.45" hidden="1" customHeight="1">
      <c r="B41" s="30"/>
      <c r="E41" s="25" t="s">
        <v>47</v>
      </c>
      <c r="F41" s="86">
        <f>ROUND((SUM(BI135:BI480)),  2)</f>
        <v>0</v>
      </c>
      <c r="I41" s="99">
        <v>0</v>
      </c>
      <c r="K41" s="86">
        <f>0</f>
        <v>0</v>
      </c>
      <c r="M41" s="30"/>
    </row>
    <row r="42" spans="2:13" s="1" customFormat="1" ht="6.95" customHeight="1">
      <c r="B42" s="30"/>
      <c r="M42" s="30"/>
    </row>
    <row r="43" spans="2:13" s="1" customFormat="1" ht="25.35" customHeight="1">
      <c r="B43" s="30"/>
      <c r="C43" s="100"/>
      <c r="D43" s="101" t="s">
        <v>48</v>
      </c>
      <c r="E43" s="55"/>
      <c r="F43" s="55"/>
      <c r="G43" s="102" t="s">
        <v>49</v>
      </c>
      <c r="H43" s="103" t="s">
        <v>50</v>
      </c>
      <c r="I43" s="55"/>
      <c r="J43" s="55"/>
      <c r="K43" s="104">
        <f>SUM(K34:K41)</f>
        <v>0</v>
      </c>
      <c r="L43" s="105"/>
      <c r="M43" s="30"/>
    </row>
    <row r="44" spans="2:13" s="1" customFormat="1" ht="14.45" customHeight="1">
      <c r="B44" s="30"/>
      <c r="M44" s="30"/>
    </row>
    <row r="45" spans="2:13" ht="14.45" customHeight="1">
      <c r="B45" s="18"/>
      <c r="M45" s="18"/>
    </row>
    <row r="46" spans="2:13" ht="14.45" customHeight="1">
      <c r="B46" s="18"/>
      <c r="M46" s="18"/>
    </row>
    <row r="47" spans="2:13" ht="14.45" customHeight="1">
      <c r="B47" s="18"/>
      <c r="M47" s="18"/>
    </row>
    <row r="48" spans="2:13" ht="14.45" customHeight="1">
      <c r="B48" s="18"/>
      <c r="M48" s="18"/>
    </row>
    <row r="49" spans="2:13" s="1" customFormat="1" ht="14.45" customHeight="1">
      <c r="B49" s="30"/>
      <c r="D49" s="39" t="s">
        <v>51</v>
      </c>
      <c r="E49" s="40"/>
      <c r="F49" s="40"/>
      <c r="G49" s="39" t="s">
        <v>52</v>
      </c>
      <c r="H49" s="40"/>
      <c r="I49" s="40"/>
      <c r="J49" s="40"/>
      <c r="K49" s="40"/>
      <c r="L49" s="40"/>
      <c r="M49" s="30"/>
    </row>
    <row r="50" spans="2:13" ht="11.25">
      <c r="B50" s="18"/>
      <c r="M50" s="18"/>
    </row>
    <row r="51" spans="2:13" ht="11.25">
      <c r="B51" s="18"/>
      <c r="M51" s="18"/>
    </row>
    <row r="52" spans="2:13" ht="11.25">
      <c r="B52" s="18"/>
      <c r="M52" s="18"/>
    </row>
    <row r="53" spans="2:13" ht="11.25">
      <c r="B53" s="18"/>
      <c r="M53" s="18"/>
    </row>
    <row r="54" spans="2:13" ht="11.25">
      <c r="B54" s="18"/>
      <c r="M54" s="18"/>
    </row>
    <row r="55" spans="2:13" ht="11.25">
      <c r="B55" s="18"/>
      <c r="M55" s="18"/>
    </row>
    <row r="56" spans="2:13" ht="11.25">
      <c r="B56" s="18"/>
      <c r="M56" s="18"/>
    </row>
    <row r="57" spans="2:13" ht="11.25">
      <c r="B57" s="18"/>
      <c r="M57" s="18"/>
    </row>
    <row r="58" spans="2:13" ht="11.25">
      <c r="B58" s="18"/>
      <c r="M58" s="18"/>
    </row>
    <row r="59" spans="2:13" ht="11.25">
      <c r="B59" s="18"/>
      <c r="M59" s="18"/>
    </row>
    <row r="60" spans="2:13" s="1" customFormat="1" ht="12.75">
      <c r="B60" s="30"/>
      <c r="D60" s="41" t="s">
        <v>53</v>
      </c>
      <c r="E60" s="32"/>
      <c r="F60" s="106" t="s">
        <v>54</v>
      </c>
      <c r="G60" s="41" t="s">
        <v>53</v>
      </c>
      <c r="H60" s="32"/>
      <c r="I60" s="32"/>
      <c r="J60" s="107" t="s">
        <v>54</v>
      </c>
      <c r="K60" s="32"/>
      <c r="L60" s="32"/>
      <c r="M60" s="30"/>
    </row>
    <row r="61" spans="2:13" ht="11.25">
      <c r="B61" s="18"/>
      <c r="M61" s="18"/>
    </row>
    <row r="62" spans="2:13" ht="11.25">
      <c r="B62" s="18"/>
      <c r="M62" s="18"/>
    </row>
    <row r="63" spans="2:13" ht="11.25">
      <c r="B63" s="18"/>
      <c r="M63" s="18"/>
    </row>
    <row r="64" spans="2:13" s="1" customFormat="1" ht="12.75">
      <c r="B64" s="30"/>
      <c r="D64" s="39" t="s">
        <v>55</v>
      </c>
      <c r="E64" s="40"/>
      <c r="F64" s="40"/>
      <c r="G64" s="39" t="s">
        <v>56</v>
      </c>
      <c r="H64" s="40"/>
      <c r="I64" s="40"/>
      <c r="J64" s="40"/>
      <c r="K64" s="40"/>
      <c r="L64" s="40"/>
      <c r="M64" s="30"/>
    </row>
    <row r="65" spans="2:13" ht="11.25">
      <c r="B65" s="18"/>
      <c r="M65" s="18"/>
    </row>
    <row r="66" spans="2:13" ht="11.25">
      <c r="B66" s="18"/>
      <c r="M66" s="18"/>
    </row>
    <row r="67" spans="2:13" ht="11.25">
      <c r="B67" s="18"/>
      <c r="M67" s="18"/>
    </row>
    <row r="68" spans="2:13" ht="11.25">
      <c r="B68" s="18"/>
      <c r="M68" s="18"/>
    </row>
    <row r="69" spans="2:13" ht="11.25">
      <c r="B69" s="18"/>
      <c r="M69" s="18"/>
    </row>
    <row r="70" spans="2:13" ht="11.25">
      <c r="B70" s="18"/>
      <c r="M70" s="18"/>
    </row>
    <row r="71" spans="2:13" ht="11.25">
      <c r="B71" s="18"/>
      <c r="M71" s="18"/>
    </row>
    <row r="72" spans="2:13" ht="11.25">
      <c r="B72" s="18"/>
      <c r="M72" s="18"/>
    </row>
    <row r="73" spans="2:13" ht="11.25">
      <c r="B73" s="18"/>
      <c r="M73" s="18"/>
    </row>
    <row r="74" spans="2:13" ht="11.25">
      <c r="B74" s="18"/>
      <c r="M74" s="18"/>
    </row>
    <row r="75" spans="2:13" s="1" customFormat="1" ht="12.75">
      <c r="B75" s="30"/>
      <c r="D75" s="41" t="s">
        <v>53</v>
      </c>
      <c r="E75" s="32"/>
      <c r="F75" s="106" t="s">
        <v>54</v>
      </c>
      <c r="G75" s="41" t="s">
        <v>53</v>
      </c>
      <c r="H75" s="32"/>
      <c r="I75" s="32"/>
      <c r="J75" s="107" t="s">
        <v>54</v>
      </c>
      <c r="K75" s="32"/>
      <c r="L75" s="32"/>
      <c r="M75" s="30"/>
    </row>
    <row r="76" spans="2:13" s="1" customFormat="1" ht="14.45" customHeight="1"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30"/>
    </row>
    <row r="80" spans="2:13" s="1" customFormat="1" ht="6.95" customHeight="1"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0"/>
    </row>
    <row r="81" spans="2:13" s="1" customFormat="1" ht="24.95" customHeight="1">
      <c r="B81" s="30"/>
      <c r="C81" s="19" t="s">
        <v>186</v>
      </c>
      <c r="M81" s="30"/>
    </row>
    <row r="82" spans="2:13" s="1" customFormat="1" ht="6.95" customHeight="1">
      <c r="B82" s="30"/>
      <c r="M82" s="30"/>
    </row>
    <row r="83" spans="2:13" s="1" customFormat="1" ht="12" customHeight="1">
      <c r="B83" s="30"/>
      <c r="C83" s="25" t="s">
        <v>17</v>
      </c>
      <c r="M83" s="30"/>
    </row>
    <row r="84" spans="2:13" s="1" customFormat="1" ht="16.5" customHeight="1">
      <c r="B84" s="30"/>
      <c r="E84" s="234" t="str">
        <f>E7</f>
        <v>Splašková kanalizace Lada</v>
      </c>
      <c r="F84" s="235"/>
      <c r="G84" s="235"/>
      <c r="H84" s="235"/>
      <c r="M84" s="30"/>
    </row>
    <row r="85" spans="2:13" ht="12" customHeight="1">
      <c r="B85" s="18"/>
      <c r="C85" s="25" t="s">
        <v>170</v>
      </c>
      <c r="M85" s="18"/>
    </row>
    <row r="86" spans="2:13" s="1" customFormat="1" ht="16.5" customHeight="1">
      <c r="B86" s="30"/>
      <c r="E86" s="234" t="s">
        <v>171</v>
      </c>
      <c r="F86" s="236"/>
      <c r="G86" s="236"/>
      <c r="H86" s="236"/>
      <c r="M86" s="30"/>
    </row>
    <row r="87" spans="2:13" s="1" customFormat="1" ht="12" customHeight="1">
      <c r="B87" s="30"/>
      <c r="C87" s="25" t="s">
        <v>172</v>
      </c>
      <c r="M87" s="30"/>
    </row>
    <row r="88" spans="2:13" s="1" customFormat="1" ht="16.5" customHeight="1">
      <c r="B88" s="30"/>
      <c r="E88" s="195" t="str">
        <f>E11</f>
        <v>2022_4.7 - IO 05.1  Stoka E</v>
      </c>
      <c r="F88" s="236"/>
      <c r="G88" s="236"/>
      <c r="H88" s="236"/>
      <c r="M88" s="30"/>
    </row>
    <row r="89" spans="2:13" s="1" customFormat="1" ht="6.95" customHeight="1">
      <c r="B89" s="30"/>
      <c r="M89" s="30"/>
    </row>
    <row r="90" spans="2:13" s="1" customFormat="1" ht="12" customHeight="1">
      <c r="B90" s="30"/>
      <c r="C90" s="25" t="s">
        <v>21</v>
      </c>
      <c r="F90" s="23" t="str">
        <f>F14</f>
        <v>Česká Lípa</v>
      </c>
      <c r="I90" s="25" t="s">
        <v>23</v>
      </c>
      <c r="J90" s="50" t="str">
        <f>IF(J14="","",J14)</f>
        <v>2. 4. 2025</v>
      </c>
      <c r="M90" s="30"/>
    </row>
    <row r="91" spans="2:13" s="1" customFormat="1" ht="6.95" customHeight="1">
      <c r="B91" s="30"/>
      <c r="M91" s="30"/>
    </row>
    <row r="92" spans="2:13" s="1" customFormat="1" ht="25.7" customHeight="1">
      <c r="B92" s="30"/>
      <c r="C92" s="25" t="s">
        <v>25</v>
      </c>
      <c r="F92" s="23" t="str">
        <f>E17</f>
        <v>Město Česká Lípa</v>
      </c>
      <c r="I92" s="25" t="s">
        <v>32</v>
      </c>
      <c r="J92" s="28" t="str">
        <f>E23</f>
        <v>Vodohospodářský rozvoj a výstavba a.s.</v>
      </c>
      <c r="M92" s="30"/>
    </row>
    <row r="93" spans="2:13" s="1" customFormat="1" ht="15.2" customHeight="1">
      <c r="B93" s="30"/>
      <c r="C93" s="25" t="s">
        <v>30</v>
      </c>
      <c r="F93" s="23" t="str">
        <f>IF(E20="","",E20)</f>
        <v>Vyplň údaj</v>
      </c>
      <c r="I93" s="25" t="s">
        <v>35</v>
      </c>
      <c r="J93" s="28" t="str">
        <f>E26</f>
        <v>Dvořák</v>
      </c>
      <c r="M93" s="30"/>
    </row>
    <row r="94" spans="2:13" s="1" customFormat="1" ht="10.35" customHeight="1">
      <c r="B94" s="30"/>
      <c r="M94" s="30"/>
    </row>
    <row r="95" spans="2:13" s="1" customFormat="1" ht="29.25" customHeight="1">
      <c r="B95" s="30"/>
      <c r="C95" s="108" t="s">
        <v>187</v>
      </c>
      <c r="D95" s="100"/>
      <c r="E95" s="100"/>
      <c r="F95" s="100"/>
      <c r="G95" s="100"/>
      <c r="H95" s="100"/>
      <c r="I95" s="109" t="s">
        <v>188</v>
      </c>
      <c r="J95" s="109" t="s">
        <v>189</v>
      </c>
      <c r="K95" s="109" t="s">
        <v>190</v>
      </c>
      <c r="L95" s="100"/>
      <c r="M95" s="30"/>
    </row>
    <row r="96" spans="2:13" s="1" customFormat="1" ht="10.35" customHeight="1">
      <c r="B96" s="30"/>
      <c r="M96" s="30"/>
    </row>
    <row r="97" spans="2:47" s="1" customFormat="1" ht="22.9" customHeight="1">
      <c r="B97" s="30"/>
      <c r="C97" s="110" t="s">
        <v>191</v>
      </c>
      <c r="I97" s="64">
        <f t="shared" ref="I97:J99" si="0">Q135</f>
        <v>0</v>
      </c>
      <c r="J97" s="64">
        <f t="shared" si="0"/>
        <v>0</v>
      </c>
      <c r="K97" s="64">
        <f>K135</f>
        <v>0</v>
      </c>
      <c r="M97" s="30"/>
      <c r="AU97" s="15" t="s">
        <v>192</v>
      </c>
    </row>
    <row r="98" spans="2:47" s="8" customFormat="1" ht="24.95" customHeight="1">
      <c r="B98" s="111"/>
      <c r="D98" s="112" t="s">
        <v>332</v>
      </c>
      <c r="E98" s="113"/>
      <c r="F98" s="113"/>
      <c r="G98" s="113"/>
      <c r="H98" s="113"/>
      <c r="I98" s="114">
        <f t="shared" si="0"/>
        <v>0</v>
      </c>
      <c r="J98" s="114">
        <f t="shared" si="0"/>
        <v>0</v>
      </c>
      <c r="K98" s="114">
        <f>K136</f>
        <v>0</v>
      </c>
      <c r="M98" s="111"/>
    </row>
    <row r="99" spans="2:47" s="9" customFormat="1" ht="19.899999999999999" customHeight="1">
      <c r="B99" s="115"/>
      <c r="D99" s="116" t="s">
        <v>333</v>
      </c>
      <c r="E99" s="117"/>
      <c r="F99" s="117"/>
      <c r="G99" s="117"/>
      <c r="H99" s="117"/>
      <c r="I99" s="118">
        <f t="shared" si="0"/>
        <v>0</v>
      </c>
      <c r="J99" s="118">
        <f t="shared" si="0"/>
        <v>0</v>
      </c>
      <c r="K99" s="118">
        <f>K137</f>
        <v>0</v>
      </c>
      <c r="M99" s="115"/>
    </row>
    <row r="100" spans="2:47" s="9" customFormat="1" ht="19.899999999999999" customHeight="1">
      <c r="B100" s="115"/>
      <c r="D100" s="116" t="s">
        <v>334</v>
      </c>
      <c r="E100" s="117"/>
      <c r="F100" s="117"/>
      <c r="G100" s="117"/>
      <c r="H100" s="117"/>
      <c r="I100" s="118">
        <f>Q268</f>
        <v>0</v>
      </c>
      <c r="J100" s="118">
        <f>R268</f>
        <v>0</v>
      </c>
      <c r="K100" s="118">
        <f>K268</f>
        <v>0</v>
      </c>
      <c r="M100" s="115"/>
    </row>
    <row r="101" spans="2:47" s="9" customFormat="1" ht="19.899999999999999" customHeight="1">
      <c r="B101" s="115"/>
      <c r="D101" s="116" t="s">
        <v>335</v>
      </c>
      <c r="E101" s="117"/>
      <c r="F101" s="117"/>
      <c r="G101" s="117"/>
      <c r="H101" s="117"/>
      <c r="I101" s="118">
        <f>Q272</f>
        <v>0</v>
      </c>
      <c r="J101" s="118">
        <f>R272</f>
        <v>0</v>
      </c>
      <c r="K101" s="118">
        <f>K272</f>
        <v>0</v>
      </c>
      <c r="M101" s="115"/>
    </row>
    <row r="102" spans="2:47" s="9" customFormat="1" ht="19.899999999999999" customHeight="1">
      <c r="B102" s="115"/>
      <c r="D102" s="116" t="s">
        <v>336</v>
      </c>
      <c r="E102" s="117"/>
      <c r="F102" s="117"/>
      <c r="G102" s="117"/>
      <c r="H102" s="117"/>
      <c r="I102" s="118">
        <f>Q276</f>
        <v>0</v>
      </c>
      <c r="J102" s="118">
        <f>R276</f>
        <v>0</v>
      </c>
      <c r="K102" s="118">
        <f>K276</f>
        <v>0</v>
      </c>
      <c r="M102" s="115"/>
    </row>
    <row r="103" spans="2:47" s="9" customFormat="1" ht="19.899999999999999" customHeight="1">
      <c r="B103" s="115"/>
      <c r="D103" s="116" t="s">
        <v>337</v>
      </c>
      <c r="E103" s="117"/>
      <c r="F103" s="117"/>
      <c r="G103" s="117"/>
      <c r="H103" s="117"/>
      <c r="I103" s="118">
        <f>Q280</f>
        <v>0</v>
      </c>
      <c r="J103" s="118">
        <f>R280</f>
        <v>0</v>
      </c>
      <c r="K103" s="118">
        <f>K280</f>
        <v>0</v>
      </c>
      <c r="M103" s="115"/>
    </row>
    <row r="104" spans="2:47" s="9" customFormat="1" ht="19.899999999999999" customHeight="1">
      <c r="B104" s="115"/>
      <c r="D104" s="116" t="s">
        <v>338</v>
      </c>
      <c r="E104" s="117"/>
      <c r="F104" s="117"/>
      <c r="G104" s="117"/>
      <c r="H104" s="117"/>
      <c r="I104" s="118">
        <f>Q312</f>
        <v>0</v>
      </c>
      <c r="J104" s="118">
        <f>R312</f>
        <v>0</v>
      </c>
      <c r="K104" s="118">
        <f>K312</f>
        <v>0</v>
      </c>
      <c r="M104" s="115"/>
    </row>
    <row r="105" spans="2:47" s="9" customFormat="1" ht="19.899999999999999" customHeight="1">
      <c r="B105" s="115"/>
      <c r="D105" s="116" t="s">
        <v>339</v>
      </c>
      <c r="E105" s="117"/>
      <c r="F105" s="117"/>
      <c r="G105" s="117"/>
      <c r="H105" s="117"/>
      <c r="I105" s="118">
        <f>Q316</f>
        <v>0</v>
      </c>
      <c r="J105" s="118">
        <f>R316</f>
        <v>0</v>
      </c>
      <c r="K105" s="118">
        <f>K316</f>
        <v>0</v>
      </c>
      <c r="M105" s="115"/>
    </row>
    <row r="106" spans="2:47" s="9" customFormat="1" ht="19.899999999999999" customHeight="1">
      <c r="B106" s="115"/>
      <c r="D106" s="116" t="s">
        <v>340</v>
      </c>
      <c r="E106" s="117"/>
      <c r="F106" s="117"/>
      <c r="G106" s="117"/>
      <c r="H106" s="117"/>
      <c r="I106" s="118">
        <f>Q418</f>
        <v>0</v>
      </c>
      <c r="J106" s="118">
        <f>R418</f>
        <v>0</v>
      </c>
      <c r="K106" s="118">
        <f>K418</f>
        <v>0</v>
      </c>
      <c r="M106" s="115"/>
    </row>
    <row r="107" spans="2:47" s="9" customFormat="1" ht="14.85" customHeight="1">
      <c r="B107" s="115"/>
      <c r="D107" s="116" t="s">
        <v>341</v>
      </c>
      <c r="E107" s="117"/>
      <c r="F107" s="117"/>
      <c r="G107" s="117"/>
      <c r="H107" s="117"/>
      <c r="I107" s="118">
        <f>Q431</f>
        <v>0</v>
      </c>
      <c r="J107" s="118">
        <f>R431</f>
        <v>0</v>
      </c>
      <c r="K107" s="118">
        <f>K431</f>
        <v>0</v>
      </c>
      <c r="M107" s="115"/>
    </row>
    <row r="108" spans="2:47" s="9" customFormat="1" ht="19.899999999999999" customHeight="1">
      <c r="B108" s="115"/>
      <c r="D108" s="116" t="s">
        <v>342</v>
      </c>
      <c r="E108" s="117"/>
      <c r="F108" s="117"/>
      <c r="G108" s="117"/>
      <c r="H108" s="117"/>
      <c r="I108" s="118">
        <f>Q460</f>
        <v>0</v>
      </c>
      <c r="J108" s="118">
        <f>R460</f>
        <v>0</v>
      </c>
      <c r="K108" s="118">
        <f>K460</f>
        <v>0</v>
      </c>
      <c r="M108" s="115"/>
    </row>
    <row r="109" spans="2:47" s="9" customFormat="1" ht="19.899999999999999" customHeight="1">
      <c r="B109" s="115"/>
      <c r="D109" s="116" t="s">
        <v>343</v>
      </c>
      <c r="E109" s="117"/>
      <c r="F109" s="117"/>
      <c r="G109" s="117"/>
      <c r="H109" s="117"/>
      <c r="I109" s="118">
        <f>Q467</f>
        <v>0</v>
      </c>
      <c r="J109" s="118">
        <f>R467</f>
        <v>0</v>
      </c>
      <c r="K109" s="118">
        <f>K467</f>
        <v>0</v>
      </c>
      <c r="M109" s="115"/>
    </row>
    <row r="110" spans="2:47" s="8" customFormat="1" ht="24.95" customHeight="1">
      <c r="B110" s="111"/>
      <c r="D110" s="112" t="s">
        <v>344</v>
      </c>
      <c r="E110" s="113"/>
      <c r="F110" s="113"/>
      <c r="G110" s="113"/>
      <c r="H110" s="113"/>
      <c r="I110" s="114">
        <f>Q471</f>
        <v>0</v>
      </c>
      <c r="J110" s="114">
        <f>R471</f>
        <v>0</v>
      </c>
      <c r="K110" s="114">
        <f>K471</f>
        <v>0</v>
      </c>
      <c r="M110" s="111"/>
    </row>
    <row r="111" spans="2:47" s="9" customFormat="1" ht="19.899999999999999" customHeight="1">
      <c r="B111" s="115"/>
      <c r="D111" s="116" t="s">
        <v>345</v>
      </c>
      <c r="E111" s="117"/>
      <c r="F111" s="117"/>
      <c r="G111" s="117"/>
      <c r="H111" s="117"/>
      <c r="I111" s="118">
        <f>Q472</f>
        <v>0</v>
      </c>
      <c r="J111" s="118">
        <f>R472</f>
        <v>0</v>
      </c>
      <c r="K111" s="118">
        <f>K472</f>
        <v>0</v>
      </c>
      <c r="M111" s="115"/>
    </row>
    <row r="112" spans="2:47" s="8" customFormat="1" ht="24.95" customHeight="1">
      <c r="B112" s="111"/>
      <c r="D112" s="112" t="s">
        <v>346</v>
      </c>
      <c r="E112" s="113"/>
      <c r="F112" s="113"/>
      <c r="G112" s="113"/>
      <c r="H112" s="113"/>
      <c r="I112" s="114">
        <f>Q476</f>
        <v>0</v>
      </c>
      <c r="J112" s="114">
        <f>R476</f>
        <v>0</v>
      </c>
      <c r="K112" s="114">
        <f>K476</f>
        <v>0</v>
      </c>
      <c r="M112" s="111"/>
    </row>
    <row r="113" spans="2:13" s="9" customFormat="1" ht="19.899999999999999" customHeight="1">
      <c r="B113" s="115"/>
      <c r="D113" s="116" t="s">
        <v>347</v>
      </c>
      <c r="E113" s="117"/>
      <c r="F113" s="117"/>
      <c r="G113" s="117"/>
      <c r="H113" s="117"/>
      <c r="I113" s="118">
        <f>Q477</f>
        <v>0</v>
      </c>
      <c r="J113" s="118">
        <f>R477</f>
        <v>0</v>
      </c>
      <c r="K113" s="118">
        <f>K477</f>
        <v>0</v>
      </c>
      <c r="M113" s="115"/>
    </row>
    <row r="114" spans="2:13" s="1" customFormat="1" ht="21.75" customHeight="1">
      <c r="B114" s="30"/>
      <c r="M114" s="30"/>
    </row>
    <row r="115" spans="2:13" s="1" customFormat="1" ht="6.95" customHeight="1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30"/>
    </row>
    <row r="119" spans="2:13" s="1" customFormat="1" ht="6.95" customHeight="1"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0"/>
    </row>
    <row r="120" spans="2:13" s="1" customFormat="1" ht="24.95" customHeight="1">
      <c r="B120" s="30"/>
      <c r="C120" s="19" t="s">
        <v>199</v>
      </c>
      <c r="M120" s="30"/>
    </row>
    <row r="121" spans="2:13" s="1" customFormat="1" ht="6.95" customHeight="1">
      <c r="B121" s="30"/>
      <c r="M121" s="30"/>
    </row>
    <row r="122" spans="2:13" s="1" customFormat="1" ht="12" customHeight="1">
      <c r="B122" s="30"/>
      <c r="C122" s="25" t="s">
        <v>17</v>
      </c>
      <c r="M122" s="30"/>
    </row>
    <row r="123" spans="2:13" s="1" customFormat="1" ht="16.5" customHeight="1">
      <c r="B123" s="30"/>
      <c r="E123" s="234" t="str">
        <f>E7</f>
        <v>Splašková kanalizace Lada</v>
      </c>
      <c r="F123" s="235"/>
      <c r="G123" s="235"/>
      <c r="H123" s="235"/>
      <c r="M123" s="30"/>
    </row>
    <row r="124" spans="2:13" ht="12" customHeight="1">
      <c r="B124" s="18"/>
      <c r="C124" s="25" t="s">
        <v>170</v>
      </c>
      <c r="M124" s="18"/>
    </row>
    <row r="125" spans="2:13" s="1" customFormat="1" ht="16.5" customHeight="1">
      <c r="B125" s="30"/>
      <c r="E125" s="234" t="s">
        <v>171</v>
      </c>
      <c r="F125" s="236"/>
      <c r="G125" s="236"/>
      <c r="H125" s="236"/>
      <c r="M125" s="30"/>
    </row>
    <row r="126" spans="2:13" s="1" customFormat="1" ht="12" customHeight="1">
      <c r="B126" s="30"/>
      <c r="C126" s="25" t="s">
        <v>172</v>
      </c>
      <c r="M126" s="30"/>
    </row>
    <row r="127" spans="2:13" s="1" customFormat="1" ht="16.5" customHeight="1">
      <c r="B127" s="30"/>
      <c r="E127" s="195" t="str">
        <f>E11</f>
        <v>2022_4.7 - IO 05.1  Stoka E</v>
      </c>
      <c r="F127" s="236"/>
      <c r="G127" s="236"/>
      <c r="H127" s="236"/>
      <c r="M127" s="30"/>
    </row>
    <row r="128" spans="2:13" s="1" customFormat="1" ht="6.95" customHeight="1">
      <c r="B128" s="30"/>
      <c r="M128" s="30"/>
    </row>
    <row r="129" spans="2:65" s="1" customFormat="1" ht="12" customHeight="1">
      <c r="B129" s="30"/>
      <c r="C129" s="25" t="s">
        <v>21</v>
      </c>
      <c r="F129" s="23" t="str">
        <f>F14</f>
        <v>Česká Lípa</v>
      </c>
      <c r="I129" s="25" t="s">
        <v>23</v>
      </c>
      <c r="J129" s="50" t="str">
        <f>IF(J14="","",J14)</f>
        <v>2. 4. 2025</v>
      </c>
      <c r="M129" s="30"/>
    </row>
    <row r="130" spans="2:65" s="1" customFormat="1" ht="6.95" customHeight="1">
      <c r="B130" s="30"/>
      <c r="M130" s="30"/>
    </row>
    <row r="131" spans="2:65" s="1" customFormat="1" ht="25.7" customHeight="1">
      <c r="B131" s="30"/>
      <c r="C131" s="25" t="s">
        <v>25</v>
      </c>
      <c r="F131" s="23" t="str">
        <f>E17</f>
        <v>Město Česká Lípa</v>
      </c>
      <c r="I131" s="25" t="s">
        <v>32</v>
      </c>
      <c r="J131" s="28" t="str">
        <f>E23</f>
        <v>Vodohospodářský rozvoj a výstavba a.s.</v>
      </c>
      <c r="M131" s="30"/>
    </row>
    <row r="132" spans="2:65" s="1" customFormat="1" ht="15.2" customHeight="1">
      <c r="B132" s="30"/>
      <c r="C132" s="25" t="s">
        <v>30</v>
      </c>
      <c r="F132" s="23" t="str">
        <f>IF(E20="","",E20)</f>
        <v>Vyplň údaj</v>
      </c>
      <c r="I132" s="25" t="s">
        <v>35</v>
      </c>
      <c r="J132" s="28" t="str">
        <f>E26</f>
        <v>Dvořák</v>
      </c>
      <c r="M132" s="30"/>
    </row>
    <row r="133" spans="2:65" s="1" customFormat="1" ht="10.35" customHeight="1">
      <c r="B133" s="30"/>
      <c r="M133" s="30"/>
    </row>
    <row r="134" spans="2:65" s="10" customFormat="1" ht="29.25" customHeight="1">
      <c r="B134" s="119"/>
      <c r="C134" s="120" t="s">
        <v>200</v>
      </c>
      <c r="D134" s="121" t="s">
        <v>63</v>
      </c>
      <c r="E134" s="121" t="s">
        <v>59</v>
      </c>
      <c r="F134" s="121" t="s">
        <v>60</v>
      </c>
      <c r="G134" s="121" t="s">
        <v>201</v>
      </c>
      <c r="H134" s="121" t="s">
        <v>202</v>
      </c>
      <c r="I134" s="121" t="s">
        <v>203</v>
      </c>
      <c r="J134" s="121" t="s">
        <v>204</v>
      </c>
      <c r="K134" s="122" t="s">
        <v>190</v>
      </c>
      <c r="L134" s="123" t="s">
        <v>205</v>
      </c>
      <c r="M134" s="119"/>
      <c r="N134" s="57" t="s">
        <v>1</v>
      </c>
      <c r="O134" s="58" t="s">
        <v>42</v>
      </c>
      <c r="P134" s="58" t="s">
        <v>206</v>
      </c>
      <c r="Q134" s="58" t="s">
        <v>207</v>
      </c>
      <c r="R134" s="58" t="s">
        <v>208</v>
      </c>
      <c r="S134" s="58" t="s">
        <v>209</v>
      </c>
      <c r="T134" s="58" t="s">
        <v>210</v>
      </c>
      <c r="U134" s="58" t="s">
        <v>211</v>
      </c>
      <c r="V134" s="58" t="s">
        <v>212</v>
      </c>
      <c r="W134" s="58" t="s">
        <v>213</v>
      </c>
      <c r="X134" s="59" t="s">
        <v>214</v>
      </c>
    </row>
    <row r="135" spans="2:65" s="1" customFormat="1" ht="22.9" customHeight="1">
      <c r="B135" s="30"/>
      <c r="C135" s="62" t="s">
        <v>215</v>
      </c>
      <c r="K135" s="124">
        <f>BK135</f>
        <v>0</v>
      </c>
      <c r="M135" s="30"/>
      <c r="N135" s="60"/>
      <c r="O135" s="51"/>
      <c r="P135" s="51"/>
      <c r="Q135" s="125">
        <f>Q136+Q471+Q476</f>
        <v>0</v>
      </c>
      <c r="R135" s="125">
        <f>R136+R471+R476</f>
        <v>0</v>
      </c>
      <c r="S135" s="51"/>
      <c r="T135" s="126">
        <f>T136+T471+T476</f>
        <v>0</v>
      </c>
      <c r="U135" s="51"/>
      <c r="V135" s="126">
        <f>V136+V471+V476</f>
        <v>473.44687859999993</v>
      </c>
      <c r="W135" s="51"/>
      <c r="X135" s="127">
        <f>X136+X471+X476</f>
        <v>121.69623999999999</v>
      </c>
      <c r="AT135" s="15" t="s">
        <v>79</v>
      </c>
      <c r="AU135" s="15" t="s">
        <v>192</v>
      </c>
      <c r="BK135" s="128">
        <f>BK136+BK471+BK476</f>
        <v>0</v>
      </c>
    </row>
    <row r="136" spans="2:65" s="11" customFormat="1" ht="25.9" customHeight="1">
      <c r="B136" s="129"/>
      <c r="D136" s="130" t="s">
        <v>79</v>
      </c>
      <c r="E136" s="131" t="s">
        <v>348</v>
      </c>
      <c r="F136" s="131" t="s">
        <v>349</v>
      </c>
      <c r="I136" s="132"/>
      <c r="J136" s="132"/>
      <c r="K136" s="133">
        <f>BK136</f>
        <v>0</v>
      </c>
      <c r="M136" s="129"/>
      <c r="N136" s="134"/>
      <c r="Q136" s="135">
        <f>Q137+Q268+Q272+Q276+Q280+Q312+Q316+Q418+Q460+Q467</f>
        <v>0</v>
      </c>
      <c r="R136" s="135">
        <f>R137+R268+R272+R276+R280+R312+R316+R418+R460+R467</f>
        <v>0</v>
      </c>
      <c r="T136" s="136">
        <f>T137+T268+T272+T276+T280+T312+T316+T418+T460+T467</f>
        <v>0</v>
      </c>
      <c r="V136" s="136">
        <f>V137+V268+V272+V276+V280+V312+V316+V418+V460+V467</f>
        <v>473.44666859999995</v>
      </c>
      <c r="X136" s="137">
        <f>X137+X268+X272+X276+X280+X312+X316+X418+X460+X467</f>
        <v>121.69623999999999</v>
      </c>
      <c r="AR136" s="130" t="s">
        <v>87</v>
      </c>
      <c r="AT136" s="138" t="s">
        <v>79</v>
      </c>
      <c r="AU136" s="138" t="s">
        <v>80</v>
      </c>
      <c r="AY136" s="130" t="s">
        <v>219</v>
      </c>
      <c r="BK136" s="139">
        <f>BK137+BK268+BK272+BK276+BK280+BK312+BK316+BK418+BK460+BK467</f>
        <v>0</v>
      </c>
    </row>
    <row r="137" spans="2:65" s="11" customFormat="1" ht="22.9" customHeight="1">
      <c r="B137" s="129"/>
      <c r="D137" s="130" t="s">
        <v>79</v>
      </c>
      <c r="E137" s="140" t="s">
        <v>87</v>
      </c>
      <c r="F137" s="140" t="s">
        <v>350</v>
      </c>
      <c r="I137" s="132"/>
      <c r="J137" s="132"/>
      <c r="K137" s="141">
        <f>BK137</f>
        <v>0</v>
      </c>
      <c r="M137" s="129"/>
      <c r="N137" s="134"/>
      <c r="Q137" s="135">
        <f>SUM(Q138:Q267)</f>
        <v>0</v>
      </c>
      <c r="R137" s="135">
        <f>SUM(R138:R267)</f>
        <v>0</v>
      </c>
      <c r="T137" s="136">
        <f>SUM(T138:T267)</f>
        <v>0</v>
      </c>
      <c r="V137" s="136">
        <f>SUM(V138:V267)</f>
        <v>348.77167320000001</v>
      </c>
      <c r="X137" s="137">
        <f>SUM(X138:X267)</f>
        <v>109.46023999999998</v>
      </c>
      <c r="AR137" s="130" t="s">
        <v>87</v>
      </c>
      <c r="AT137" s="138" t="s">
        <v>79</v>
      </c>
      <c r="AU137" s="138" t="s">
        <v>87</v>
      </c>
      <c r="AY137" s="130" t="s">
        <v>219</v>
      </c>
      <c r="BK137" s="139">
        <f>SUM(BK138:BK267)</f>
        <v>0</v>
      </c>
    </row>
    <row r="138" spans="2:65" s="1" customFormat="1" ht="24.2" customHeight="1">
      <c r="B138" s="30"/>
      <c r="C138" s="142" t="s">
        <v>87</v>
      </c>
      <c r="D138" s="142" t="s">
        <v>220</v>
      </c>
      <c r="E138" s="143" t="s">
        <v>351</v>
      </c>
      <c r="F138" s="144" t="s">
        <v>352</v>
      </c>
      <c r="G138" s="145" t="s">
        <v>353</v>
      </c>
      <c r="H138" s="146">
        <v>367.08</v>
      </c>
      <c r="I138" s="147"/>
      <c r="J138" s="147"/>
      <c r="K138" s="148">
        <f>ROUND(P138*H138,2)</f>
        <v>0</v>
      </c>
      <c r="L138" s="149"/>
      <c r="M138" s="30"/>
      <c r="N138" s="150" t="s">
        <v>1</v>
      </c>
      <c r="O138" s="151" t="s">
        <v>43</v>
      </c>
      <c r="P138" s="152">
        <f>I138+J138</f>
        <v>0</v>
      </c>
      <c r="Q138" s="152">
        <f>ROUND(I138*H138,2)</f>
        <v>0</v>
      </c>
      <c r="R138" s="152">
        <f>ROUND(J138*H138,2)</f>
        <v>0</v>
      </c>
      <c r="T138" s="153">
        <f>S138*H138</f>
        <v>0</v>
      </c>
      <c r="U138" s="153">
        <v>0</v>
      </c>
      <c r="V138" s="153">
        <f>U138*H138</f>
        <v>0</v>
      </c>
      <c r="W138" s="153">
        <v>0.28999999999999998</v>
      </c>
      <c r="X138" s="154">
        <f>W138*H138</f>
        <v>106.45319999999998</v>
      </c>
      <c r="AR138" s="155" t="s">
        <v>158</v>
      </c>
      <c r="AT138" s="155" t="s">
        <v>220</v>
      </c>
      <c r="AU138" s="155" t="s">
        <v>93</v>
      </c>
      <c r="AY138" s="15" t="s">
        <v>219</v>
      </c>
      <c r="BE138" s="156">
        <f>IF(O138="základní",K138,0)</f>
        <v>0</v>
      </c>
      <c r="BF138" s="156">
        <f>IF(O138="snížená",K138,0)</f>
        <v>0</v>
      </c>
      <c r="BG138" s="156">
        <f>IF(O138="zákl. přenesená",K138,0)</f>
        <v>0</v>
      </c>
      <c r="BH138" s="156">
        <f>IF(O138="sníž. přenesená",K138,0)</f>
        <v>0</v>
      </c>
      <c r="BI138" s="156">
        <f>IF(O138="nulová",K138,0)</f>
        <v>0</v>
      </c>
      <c r="BJ138" s="15" t="s">
        <v>87</v>
      </c>
      <c r="BK138" s="156">
        <f>ROUND(P138*H138,2)</f>
        <v>0</v>
      </c>
      <c r="BL138" s="15" t="s">
        <v>158</v>
      </c>
      <c r="BM138" s="155" t="s">
        <v>1648</v>
      </c>
    </row>
    <row r="139" spans="2:65" s="1" customFormat="1" ht="39">
      <c r="B139" s="30"/>
      <c r="D139" s="157" t="s">
        <v>226</v>
      </c>
      <c r="F139" s="158" t="s">
        <v>355</v>
      </c>
      <c r="I139" s="159"/>
      <c r="J139" s="159"/>
      <c r="M139" s="30"/>
      <c r="N139" s="160"/>
      <c r="X139" s="54"/>
      <c r="AT139" s="15" t="s">
        <v>226</v>
      </c>
      <c r="AU139" s="15" t="s">
        <v>93</v>
      </c>
    </row>
    <row r="140" spans="2:65" s="12" customFormat="1" ht="11.25">
      <c r="B140" s="161"/>
      <c r="D140" s="157" t="s">
        <v>303</v>
      </c>
      <c r="E140" s="162" t="s">
        <v>1</v>
      </c>
      <c r="F140" s="163" t="s">
        <v>1649</v>
      </c>
      <c r="H140" s="164">
        <v>367.08</v>
      </c>
      <c r="I140" s="165"/>
      <c r="J140" s="165"/>
      <c r="M140" s="161"/>
      <c r="N140" s="166"/>
      <c r="X140" s="167"/>
      <c r="AT140" s="162" t="s">
        <v>303</v>
      </c>
      <c r="AU140" s="162" t="s">
        <v>93</v>
      </c>
      <c r="AV140" s="12" t="s">
        <v>93</v>
      </c>
      <c r="AW140" s="12" t="s">
        <v>5</v>
      </c>
      <c r="AX140" s="12" t="s">
        <v>87</v>
      </c>
      <c r="AY140" s="162" t="s">
        <v>219</v>
      </c>
    </row>
    <row r="141" spans="2:65" s="1" customFormat="1" ht="24.2" customHeight="1">
      <c r="B141" s="30"/>
      <c r="C141" s="142" t="s">
        <v>93</v>
      </c>
      <c r="D141" s="142" t="s">
        <v>220</v>
      </c>
      <c r="E141" s="143" t="s">
        <v>357</v>
      </c>
      <c r="F141" s="144" t="s">
        <v>358</v>
      </c>
      <c r="G141" s="145" t="s">
        <v>353</v>
      </c>
      <c r="H141" s="146">
        <v>5.44</v>
      </c>
      <c r="I141" s="147"/>
      <c r="J141" s="147"/>
      <c r="K141" s="148">
        <f>ROUND(P141*H141,2)</f>
        <v>0</v>
      </c>
      <c r="L141" s="149"/>
      <c r="M141" s="30"/>
      <c r="N141" s="150" t="s">
        <v>1</v>
      </c>
      <c r="O141" s="151" t="s">
        <v>43</v>
      </c>
      <c r="P141" s="152">
        <f>I141+J141</f>
        <v>0</v>
      </c>
      <c r="Q141" s="152">
        <f>ROUND(I141*H141,2)</f>
        <v>0</v>
      </c>
      <c r="R141" s="152">
        <f>ROUND(J141*H141,2)</f>
        <v>0</v>
      </c>
      <c r="T141" s="153">
        <f>S141*H141</f>
        <v>0</v>
      </c>
      <c r="U141" s="153">
        <v>0</v>
      </c>
      <c r="V141" s="153">
        <f>U141*H141</f>
        <v>0</v>
      </c>
      <c r="W141" s="153">
        <v>0.316</v>
      </c>
      <c r="X141" s="154">
        <f>W141*H141</f>
        <v>1.7190400000000001</v>
      </c>
      <c r="AR141" s="155" t="s">
        <v>158</v>
      </c>
      <c r="AT141" s="155" t="s">
        <v>220</v>
      </c>
      <c r="AU141" s="155" t="s">
        <v>93</v>
      </c>
      <c r="AY141" s="15" t="s">
        <v>219</v>
      </c>
      <c r="BE141" s="156">
        <f>IF(O141="základní",K141,0)</f>
        <v>0</v>
      </c>
      <c r="BF141" s="156">
        <f>IF(O141="snížená",K141,0)</f>
        <v>0</v>
      </c>
      <c r="BG141" s="156">
        <f>IF(O141="zákl. přenesená",K141,0)</f>
        <v>0</v>
      </c>
      <c r="BH141" s="156">
        <f>IF(O141="sníž. přenesená",K141,0)</f>
        <v>0</v>
      </c>
      <c r="BI141" s="156">
        <f>IF(O141="nulová",K141,0)</f>
        <v>0</v>
      </c>
      <c r="BJ141" s="15" t="s">
        <v>87</v>
      </c>
      <c r="BK141" s="156">
        <f>ROUND(P141*H141,2)</f>
        <v>0</v>
      </c>
      <c r="BL141" s="15" t="s">
        <v>158</v>
      </c>
      <c r="BM141" s="155" t="s">
        <v>1650</v>
      </c>
    </row>
    <row r="142" spans="2:65" s="1" customFormat="1" ht="39">
      <c r="B142" s="30"/>
      <c r="D142" s="157" t="s">
        <v>226</v>
      </c>
      <c r="F142" s="158" t="s">
        <v>360</v>
      </c>
      <c r="I142" s="159"/>
      <c r="J142" s="159"/>
      <c r="M142" s="30"/>
      <c r="N142" s="160"/>
      <c r="X142" s="54"/>
      <c r="AT142" s="15" t="s">
        <v>226</v>
      </c>
      <c r="AU142" s="15" t="s">
        <v>93</v>
      </c>
    </row>
    <row r="143" spans="2:65" s="12" customFormat="1" ht="11.25">
      <c r="B143" s="161"/>
      <c r="D143" s="157" t="s">
        <v>303</v>
      </c>
      <c r="E143" s="162" t="s">
        <v>1</v>
      </c>
      <c r="F143" s="163" t="s">
        <v>1651</v>
      </c>
      <c r="H143" s="164">
        <v>5.44</v>
      </c>
      <c r="I143" s="165"/>
      <c r="J143" s="165"/>
      <c r="M143" s="161"/>
      <c r="N143" s="166"/>
      <c r="X143" s="167"/>
      <c r="AT143" s="162" t="s">
        <v>303</v>
      </c>
      <c r="AU143" s="162" t="s">
        <v>93</v>
      </c>
      <c r="AV143" s="12" t="s">
        <v>93</v>
      </c>
      <c r="AW143" s="12" t="s">
        <v>5</v>
      </c>
      <c r="AX143" s="12" t="s">
        <v>80</v>
      </c>
      <c r="AY143" s="162" t="s">
        <v>219</v>
      </c>
    </row>
    <row r="144" spans="2:65" s="13" customFormat="1" ht="11.25">
      <c r="B144" s="171"/>
      <c r="D144" s="157" t="s">
        <v>303</v>
      </c>
      <c r="E144" s="172" t="s">
        <v>1</v>
      </c>
      <c r="F144" s="173" t="s">
        <v>362</v>
      </c>
      <c r="H144" s="174">
        <v>5.44</v>
      </c>
      <c r="I144" s="175"/>
      <c r="J144" s="175"/>
      <c r="M144" s="171"/>
      <c r="N144" s="176"/>
      <c r="X144" s="177"/>
      <c r="AT144" s="172" t="s">
        <v>303</v>
      </c>
      <c r="AU144" s="172" t="s">
        <v>93</v>
      </c>
      <c r="AV144" s="13" t="s">
        <v>158</v>
      </c>
      <c r="AW144" s="13" t="s">
        <v>4</v>
      </c>
      <c r="AX144" s="13" t="s">
        <v>87</v>
      </c>
      <c r="AY144" s="172" t="s">
        <v>219</v>
      </c>
    </row>
    <row r="145" spans="2:65" s="1" customFormat="1" ht="24.2" customHeight="1">
      <c r="B145" s="30"/>
      <c r="C145" s="142" t="s">
        <v>150</v>
      </c>
      <c r="D145" s="142" t="s">
        <v>220</v>
      </c>
      <c r="E145" s="143" t="s">
        <v>363</v>
      </c>
      <c r="F145" s="144" t="s">
        <v>364</v>
      </c>
      <c r="G145" s="145" t="s">
        <v>353</v>
      </c>
      <c r="H145" s="146">
        <v>11.2</v>
      </c>
      <c r="I145" s="147"/>
      <c r="J145" s="147"/>
      <c r="K145" s="148">
        <f>ROUND(P145*H145,2)</f>
        <v>0</v>
      </c>
      <c r="L145" s="149"/>
      <c r="M145" s="30"/>
      <c r="N145" s="150" t="s">
        <v>1</v>
      </c>
      <c r="O145" s="151" t="s">
        <v>43</v>
      </c>
      <c r="P145" s="152">
        <f>I145+J145</f>
        <v>0</v>
      </c>
      <c r="Q145" s="152">
        <f>ROUND(I145*H145,2)</f>
        <v>0</v>
      </c>
      <c r="R145" s="152">
        <f>ROUND(J145*H145,2)</f>
        <v>0</v>
      </c>
      <c r="T145" s="153">
        <f>S145*H145</f>
        <v>0</v>
      </c>
      <c r="U145" s="153">
        <v>1.0000000000000001E-5</v>
      </c>
      <c r="V145" s="153">
        <f>U145*H145</f>
        <v>1.12E-4</v>
      </c>
      <c r="W145" s="153">
        <v>0.115</v>
      </c>
      <c r="X145" s="154">
        <f>W145*H145</f>
        <v>1.288</v>
      </c>
      <c r="AR145" s="155" t="s">
        <v>158</v>
      </c>
      <c r="AT145" s="155" t="s">
        <v>220</v>
      </c>
      <c r="AU145" s="155" t="s">
        <v>93</v>
      </c>
      <c r="AY145" s="15" t="s">
        <v>219</v>
      </c>
      <c r="BE145" s="156">
        <f>IF(O145="základní",K145,0)</f>
        <v>0</v>
      </c>
      <c r="BF145" s="156">
        <f>IF(O145="snížená",K145,0)</f>
        <v>0</v>
      </c>
      <c r="BG145" s="156">
        <f>IF(O145="zákl. přenesená",K145,0)</f>
        <v>0</v>
      </c>
      <c r="BH145" s="156">
        <f>IF(O145="sníž. přenesená",K145,0)</f>
        <v>0</v>
      </c>
      <c r="BI145" s="156">
        <f>IF(O145="nulová",K145,0)</f>
        <v>0</v>
      </c>
      <c r="BJ145" s="15" t="s">
        <v>87</v>
      </c>
      <c r="BK145" s="156">
        <f>ROUND(P145*H145,2)</f>
        <v>0</v>
      </c>
      <c r="BL145" s="15" t="s">
        <v>158</v>
      </c>
      <c r="BM145" s="155" t="s">
        <v>1652</v>
      </c>
    </row>
    <row r="146" spans="2:65" s="1" customFormat="1" ht="29.25">
      <c r="B146" s="30"/>
      <c r="D146" s="157" t="s">
        <v>226</v>
      </c>
      <c r="F146" s="158" t="s">
        <v>366</v>
      </c>
      <c r="I146" s="159"/>
      <c r="J146" s="159"/>
      <c r="M146" s="30"/>
      <c r="N146" s="160"/>
      <c r="X146" s="54"/>
      <c r="AT146" s="15" t="s">
        <v>226</v>
      </c>
      <c r="AU146" s="15" t="s">
        <v>93</v>
      </c>
    </row>
    <row r="147" spans="2:65" s="12" customFormat="1" ht="11.25">
      <c r="B147" s="161"/>
      <c r="D147" s="157" t="s">
        <v>303</v>
      </c>
      <c r="E147" s="162" t="s">
        <v>1</v>
      </c>
      <c r="F147" s="163" t="s">
        <v>1653</v>
      </c>
      <c r="H147" s="164">
        <v>11.200000000000001</v>
      </c>
      <c r="I147" s="165"/>
      <c r="J147" s="165"/>
      <c r="M147" s="161"/>
      <c r="N147" s="166"/>
      <c r="X147" s="167"/>
      <c r="AT147" s="162" t="s">
        <v>303</v>
      </c>
      <c r="AU147" s="162" t="s">
        <v>93</v>
      </c>
      <c r="AV147" s="12" t="s">
        <v>93</v>
      </c>
      <c r="AW147" s="12" t="s">
        <v>5</v>
      </c>
      <c r="AX147" s="12" t="s">
        <v>87</v>
      </c>
      <c r="AY147" s="162" t="s">
        <v>219</v>
      </c>
    </row>
    <row r="148" spans="2:65" s="1" customFormat="1" ht="16.5" customHeight="1">
      <c r="B148" s="30"/>
      <c r="C148" s="142" t="s">
        <v>158</v>
      </c>
      <c r="D148" s="142" t="s">
        <v>220</v>
      </c>
      <c r="E148" s="143" t="s">
        <v>368</v>
      </c>
      <c r="F148" s="144" t="s">
        <v>369</v>
      </c>
      <c r="G148" s="145" t="s">
        <v>370</v>
      </c>
      <c r="H148" s="146">
        <v>50</v>
      </c>
      <c r="I148" s="147"/>
      <c r="J148" s="147"/>
      <c r="K148" s="148">
        <f>ROUND(P148*H148,2)</f>
        <v>0</v>
      </c>
      <c r="L148" s="149"/>
      <c r="M148" s="30"/>
      <c r="N148" s="150" t="s">
        <v>1</v>
      </c>
      <c r="O148" s="151" t="s">
        <v>43</v>
      </c>
      <c r="P148" s="152">
        <f>I148+J148</f>
        <v>0</v>
      </c>
      <c r="Q148" s="152">
        <f>ROUND(I148*H148,2)</f>
        <v>0</v>
      </c>
      <c r="R148" s="152">
        <f>ROUND(J148*H148,2)</f>
        <v>0</v>
      </c>
      <c r="T148" s="153">
        <f>S148*H148</f>
        <v>0</v>
      </c>
      <c r="U148" s="153">
        <v>7.1900000000000002E-3</v>
      </c>
      <c r="V148" s="153">
        <f>U148*H148</f>
        <v>0.35949999999999999</v>
      </c>
      <c r="W148" s="153">
        <v>0</v>
      </c>
      <c r="X148" s="154">
        <f>W148*H148</f>
        <v>0</v>
      </c>
      <c r="AR148" s="155" t="s">
        <v>158</v>
      </c>
      <c r="AT148" s="155" t="s">
        <v>220</v>
      </c>
      <c r="AU148" s="155" t="s">
        <v>93</v>
      </c>
      <c r="AY148" s="15" t="s">
        <v>219</v>
      </c>
      <c r="BE148" s="156">
        <f>IF(O148="základní",K148,0)</f>
        <v>0</v>
      </c>
      <c r="BF148" s="156">
        <f>IF(O148="snížená",K148,0)</f>
        <v>0</v>
      </c>
      <c r="BG148" s="156">
        <f>IF(O148="zákl. přenesená",K148,0)</f>
        <v>0</v>
      </c>
      <c r="BH148" s="156">
        <f>IF(O148="sníž. přenesená",K148,0)</f>
        <v>0</v>
      </c>
      <c r="BI148" s="156">
        <f>IF(O148="nulová",K148,0)</f>
        <v>0</v>
      </c>
      <c r="BJ148" s="15" t="s">
        <v>87</v>
      </c>
      <c r="BK148" s="156">
        <f>ROUND(P148*H148,2)</f>
        <v>0</v>
      </c>
      <c r="BL148" s="15" t="s">
        <v>158</v>
      </c>
      <c r="BM148" s="155" t="s">
        <v>1654</v>
      </c>
    </row>
    <row r="149" spans="2:65" s="1" customFormat="1" ht="11.25">
      <c r="B149" s="30"/>
      <c r="D149" s="157" t="s">
        <v>226</v>
      </c>
      <c r="F149" s="158" t="s">
        <v>372</v>
      </c>
      <c r="I149" s="159"/>
      <c r="J149" s="159"/>
      <c r="M149" s="30"/>
      <c r="N149" s="160"/>
      <c r="X149" s="54"/>
      <c r="AT149" s="15" t="s">
        <v>226</v>
      </c>
      <c r="AU149" s="15" t="s">
        <v>93</v>
      </c>
    </row>
    <row r="150" spans="2:65" s="12" customFormat="1" ht="11.25">
      <c r="B150" s="161"/>
      <c r="D150" s="157" t="s">
        <v>303</v>
      </c>
      <c r="E150" s="162" t="s">
        <v>1</v>
      </c>
      <c r="F150" s="163" t="s">
        <v>443</v>
      </c>
      <c r="H150" s="164">
        <v>50</v>
      </c>
      <c r="I150" s="165"/>
      <c r="J150" s="165"/>
      <c r="M150" s="161"/>
      <c r="N150" s="166"/>
      <c r="X150" s="167"/>
      <c r="AT150" s="162" t="s">
        <v>303</v>
      </c>
      <c r="AU150" s="162" t="s">
        <v>93</v>
      </c>
      <c r="AV150" s="12" t="s">
        <v>93</v>
      </c>
      <c r="AW150" s="12" t="s">
        <v>5</v>
      </c>
      <c r="AX150" s="12" t="s">
        <v>87</v>
      </c>
      <c r="AY150" s="162" t="s">
        <v>219</v>
      </c>
    </row>
    <row r="151" spans="2:65" s="1" customFormat="1" ht="24.2" customHeight="1">
      <c r="B151" s="30"/>
      <c r="C151" s="142" t="s">
        <v>218</v>
      </c>
      <c r="D151" s="142" t="s">
        <v>220</v>
      </c>
      <c r="E151" s="143" t="s">
        <v>374</v>
      </c>
      <c r="F151" s="144" t="s">
        <v>375</v>
      </c>
      <c r="G151" s="145" t="s">
        <v>376</v>
      </c>
      <c r="H151" s="146">
        <v>120</v>
      </c>
      <c r="I151" s="147"/>
      <c r="J151" s="147"/>
      <c r="K151" s="148">
        <f>ROUND(P151*H151,2)</f>
        <v>0</v>
      </c>
      <c r="L151" s="149"/>
      <c r="M151" s="30"/>
      <c r="N151" s="150" t="s">
        <v>1</v>
      </c>
      <c r="O151" s="151" t="s">
        <v>43</v>
      </c>
      <c r="P151" s="152">
        <f>I151+J151</f>
        <v>0</v>
      </c>
      <c r="Q151" s="152">
        <f>ROUND(I151*H151,2)</f>
        <v>0</v>
      </c>
      <c r="R151" s="152">
        <f>ROUND(J151*H151,2)</f>
        <v>0</v>
      </c>
      <c r="T151" s="153">
        <f>S151*H151</f>
        <v>0</v>
      </c>
      <c r="U151" s="153">
        <v>4.0000000000000003E-5</v>
      </c>
      <c r="V151" s="153">
        <f>U151*H151</f>
        <v>4.8000000000000004E-3</v>
      </c>
      <c r="W151" s="153">
        <v>0</v>
      </c>
      <c r="X151" s="154">
        <f>W151*H151</f>
        <v>0</v>
      </c>
      <c r="AR151" s="155" t="s">
        <v>158</v>
      </c>
      <c r="AT151" s="155" t="s">
        <v>220</v>
      </c>
      <c r="AU151" s="155" t="s">
        <v>93</v>
      </c>
      <c r="AY151" s="15" t="s">
        <v>219</v>
      </c>
      <c r="BE151" s="156">
        <f>IF(O151="základní",K151,0)</f>
        <v>0</v>
      </c>
      <c r="BF151" s="156">
        <f>IF(O151="snížená",K151,0)</f>
        <v>0</v>
      </c>
      <c r="BG151" s="156">
        <f>IF(O151="zákl. přenesená",K151,0)</f>
        <v>0</v>
      </c>
      <c r="BH151" s="156">
        <f>IF(O151="sníž. přenesená",K151,0)</f>
        <v>0</v>
      </c>
      <c r="BI151" s="156">
        <f>IF(O151="nulová",K151,0)</f>
        <v>0</v>
      </c>
      <c r="BJ151" s="15" t="s">
        <v>87</v>
      </c>
      <c r="BK151" s="156">
        <f>ROUND(P151*H151,2)</f>
        <v>0</v>
      </c>
      <c r="BL151" s="15" t="s">
        <v>158</v>
      </c>
      <c r="BM151" s="155" t="s">
        <v>1655</v>
      </c>
    </row>
    <row r="152" spans="2:65" s="1" customFormat="1" ht="19.5">
      <c r="B152" s="30"/>
      <c r="D152" s="157" t="s">
        <v>226</v>
      </c>
      <c r="F152" s="158" t="s">
        <v>378</v>
      </c>
      <c r="I152" s="159"/>
      <c r="J152" s="159"/>
      <c r="M152" s="30"/>
      <c r="N152" s="160"/>
      <c r="X152" s="54"/>
      <c r="AT152" s="15" t="s">
        <v>226</v>
      </c>
      <c r="AU152" s="15" t="s">
        <v>93</v>
      </c>
    </row>
    <row r="153" spans="2:65" s="12" customFormat="1" ht="11.25">
      <c r="B153" s="161"/>
      <c r="D153" s="157" t="s">
        <v>303</v>
      </c>
      <c r="E153" s="162" t="s">
        <v>1</v>
      </c>
      <c r="F153" s="163" t="s">
        <v>1656</v>
      </c>
      <c r="H153" s="164">
        <v>120</v>
      </c>
      <c r="I153" s="165"/>
      <c r="J153" s="165"/>
      <c r="M153" s="161"/>
      <c r="N153" s="166"/>
      <c r="X153" s="167"/>
      <c r="AT153" s="162" t="s">
        <v>303</v>
      </c>
      <c r="AU153" s="162" t="s">
        <v>93</v>
      </c>
      <c r="AV153" s="12" t="s">
        <v>93</v>
      </c>
      <c r="AW153" s="12" t="s">
        <v>5</v>
      </c>
      <c r="AX153" s="12" t="s">
        <v>87</v>
      </c>
      <c r="AY153" s="162" t="s">
        <v>219</v>
      </c>
    </row>
    <row r="154" spans="2:65" s="1" customFormat="1" ht="24.2" customHeight="1">
      <c r="B154" s="30"/>
      <c r="C154" s="142" t="s">
        <v>244</v>
      </c>
      <c r="D154" s="142" t="s">
        <v>220</v>
      </c>
      <c r="E154" s="143" t="s">
        <v>380</v>
      </c>
      <c r="F154" s="144" t="s">
        <v>381</v>
      </c>
      <c r="G154" s="145" t="s">
        <v>382</v>
      </c>
      <c r="H154" s="146">
        <v>10</v>
      </c>
      <c r="I154" s="147"/>
      <c r="J154" s="147"/>
      <c r="K154" s="148">
        <f>ROUND(P154*H154,2)</f>
        <v>0</v>
      </c>
      <c r="L154" s="149"/>
      <c r="M154" s="30"/>
      <c r="N154" s="150" t="s">
        <v>1</v>
      </c>
      <c r="O154" s="151" t="s">
        <v>43</v>
      </c>
      <c r="P154" s="152">
        <f>I154+J154</f>
        <v>0</v>
      </c>
      <c r="Q154" s="152">
        <f>ROUND(I154*H154,2)</f>
        <v>0</v>
      </c>
      <c r="R154" s="152">
        <f>ROUND(J154*H154,2)</f>
        <v>0</v>
      </c>
      <c r="T154" s="153">
        <f>S154*H154</f>
        <v>0</v>
      </c>
      <c r="U154" s="153">
        <v>0</v>
      </c>
      <c r="V154" s="153">
        <f>U154*H154</f>
        <v>0</v>
      </c>
      <c r="W154" s="153">
        <v>0</v>
      </c>
      <c r="X154" s="154">
        <f>W154*H154</f>
        <v>0</v>
      </c>
      <c r="AR154" s="155" t="s">
        <v>158</v>
      </c>
      <c r="AT154" s="155" t="s">
        <v>220</v>
      </c>
      <c r="AU154" s="155" t="s">
        <v>93</v>
      </c>
      <c r="AY154" s="15" t="s">
        <v>219</v>
      </c>
      <c r="BE154" s="156">
        <f>IF(O154="základní",K154,0)</f>
        <v>0</v>
      </c>
      <c r="BF154" s="156">
        <f>IF(O154="snížená",K154,0)</f>
        <v>0</v>
      </c>
      <c r="BG154" s="156">
        <f>IF(O154="zákl. přenesená",K154,0)</f>
        <v>0</v>
      </c>
      <c r="BH154" s="156">
        <f>IF(O154="sníž. přenesená",K154,0)</f>
        <v>0</v>
      </c>
      <c r="BI154" s="156">
        <f>IF(O154="nulová",K154,0)</f>
        <v>0</v>
      </c>
      <c r="BJ154" s="15" t="s">
        <v>87</v>
      </c>
      <c r="BK154" s="156">
        <f>ROUND(P154*H154,2)</f>
        <v>0</v>
      </c>
      <c r="BL154" s="15" t="s">
        <v>158</v>
      </c>
      <c r="BM154" s="155" t="s">
        <v>1657</v>
      </c>
    </row>
    <row r="155" spans="2:65" s="1" customFormat="1" ht="19.5">
      <c r="B155" s="30"/>
      <c r="D155" s="157" t="s">
        <v>226</v>
      </c>
      <c r="F155" s="158" t="s">
        <v>384</v>
      </c>
      <c r="I155" s="159"/>
      <c r="J155" s="159"/>
      <c r="M155" s="30"/>
      <c r="N155" s="160"/>
      <c r="X155" s="54"/>
      <c r="AT155" s="15" t="s">
        <v>226</v>
      </c>
      <c r="AU155" s="15" t="s">
        <v>93</v>
      </c>
    </row>
    <row r="156" spans="2:65" s="12" customFormat="1" ht="11.25">
      <c r="B156" s="161"/>
      <c r="D156" s="157" t="s">
        <v>303</v>
      </c>
      <c r="E156" s="162" t="s">
        <v>1</v>
      </c>
      <c r="F156" s="163" t="s">
        <v>265</v>
      </c>
      <c r="H156" s="164">
        <v>10</v>
      </c>
      <c r="I156" s="165"/>
      <c r="J156" s="165"/>
      <c r="M156" s="161"/>
      <c r="N156" s="166"/>
      <c r="X156" s="167"/>
      <c r="AT156" s="162" t="s">
        <v>303</v>
      </c>
      <c r="AU156" s="162" t="s">
        <v>93</v>
      </c>
      <c r="AV156" s="12" t="s">
        <v>93</v>
      </c>
      <c r="AW156" s="12" t="s">
        <v>5</v>
      </c>
      <c r="AX156" s="12" t="s">
        <v>87</v>
      </c>
      <c r="AY156" s="162" t="s">
        <v>219</v>
      </c>
    </row>
    <row r="157" spans="2:65" s="1" customFormat="1" ht="24.2" customHeight="1">
      <c r="B157" s="30"/>
      <c r="C157" s="142" t="s">
        <v>249</v>
      </c>
      <c r="D157" s="142" t="s">
        <v>220</v>
      </c>
      <c r="E157" s="143" t="s">
        <v>386</v>
      </c>
      <c r="F157" s="144" t="s">
        <v>387</v>
      </c>
      <c r="G157" s="145" t="s">
        <v>370</v>
      </c>
      <c r="H157" s="146">
        <v>30</v>
      </c>
      <c r="I157" s="147"/>
      <c r="J157" s="147"/>
      <c r="K157" s="148">
        <f>ROUND(P157*H157,2)</f>
        <v>0</v>
      </c>
      <c r="L157" s="149"/>
      <c r="M157" s="30"/>
      <c r="N157" s="150" t="s">
        <v>1</v>
      </c>
      <c r="O157" s="151" t="s">
        <v>43</v>
      </c>
      <c r="P157" s="152">
        <f>I157+J157</f>
        <v>0</v>
      </c>
      <c r="Q157" s="152">
        <f>ROUND(I157*H157,2)</f>
        <v>0</v>
      </c>
      <c r="R157" s="152">
        <f>ROUND(J157*H157,2)</f>
        <v>0</v>
      </c>
      <c r="T157" s="153">
        <f>S157*H157</f>
        <v>0</v>
      </c>
      <c r="U157" s="153">
        <v>8.6800000000000002E-3</v>
      </c>
      <c r="V157" s="153">
        <f>U157*H157</f>
        <v>0.26040000000000002</v>
      </c>
      <c r="W157" s="153">
        <v>0</v>
      </c>
      <c r="X157" s="154">
        <f>W157*H157</f>
        <v>0</v>
      </c>
      <c r="AR157" s="155" t="s">
        <v>158</v>
      </c>
      <c r="AT157" s="155" t="s">
        <v>220</v>
      </c>
      <c r="AU157" s="155" t="s">
        <v>93</v>
      </c>
      <c r="AY157" s="15" t="s">
        <v>219</v>
      </c>
      <c r="BE157" s="156">
        <f>IF(O157="základní",K157,0)</f>
        <v>0</v>
      </c>
      <c r="BF157" s="156">
        <f>IF(O157="snížená",K157,0)</f>
        <v>0</v>
      </c>
      <c r="BG157" s="156">
        <f>IF(O157="zákl. přenesená",K157,0)</f>
        <v>0</v>
      </c>
      <c r="BH157" s="156">
        <f>IF(O157="sníž. přenesená",K157,0)</f>
        <v>0</v>
      </c>
      <c r="BI157" s="156">
        <f>IF(O157="nulová",K157,0)</f>
        <v>0</v>
      </c>
      <c r="BJ157" s="15" t="s">
        <v>87</v>
      </c>
      <c r="BK157" s="156">
        <f>ROUND(P157*H157,2)</f>
        <v>0</v>
      </c>
      <c r="BL157" s="15" t="s">
        <v>158</v>
      </c>
      <c r="BM157" s="155" t="s">
        <v>1658</v>
      </c>
    </row>
    <row r="158" spans="2:65" s="1" customFormat="1" ht="58.5">
      <c r="B158" s="30"/>
      <c r="D158" s="157" t="s">
        <v>226</v>
      </c>
      <c r="F158" s="158" t="s">
        <v>389</v>
      </c>
      <c r="I158" s="159"/>
      <c r="J158" s="159"/>
      <c r="M158" s="30"/>
      <c r="N158" s="160"/>
      <c r="X158" s="54"/>
      <c r="AT158" s="15" t="s">
        <v>226</v>
      </c>
      <c r="AU158" s="15" t="s">
        <v>93</v>
      </c>
    </row>
    <row r="159" spans="2:65" s="12" customFormat="1" ht="11.25">
      <c r="B159" s="161"/>
      <c r="D159" s="157" t="s">
        <v>303</v>
      </c>
      <c r="E159" s="162" t="s">
        <v>1</v>
      </c>
      <c r="F159" s="163" t="s">
        <v>385</v>
      </c>
      <c r="H159" s="164">
        <v>30</v>
      </c>
      <c r="I159" s="165"/>
      <c r="J159" s="165"/>
      <c r="M159" s="161"/>
      <c r="N159" s="166"/>
      <c r="X159" s="167"/>
      <c r="AT159" s="162" t="s">
        <v>303</v>
      </c>
      <c r="AU159" s="162" t="s">
        <v>93</v>
      </c>
      <c r="AV159" s="12" t="s">
        <v>93</v>
      </c>
      <c r="AW159" s="12" t="s">
        <v>5</v>
      </c>
      <c r="AX159" s="12" t="s">
        <v>87</v>
      </c>
      <c r="AY159" s="162" t="s">
        <v>219</v>
      </c>
    </row>
    <row r="160" spans="2:65" s="1" customFormat="1" ht="24.2" customHeight="1">
      <c r="B160" s="30"/>
      <c r="C160" s="142" t="s">
        <v>254</v>
      </c>
      <c r="D160" s="142" t="s">
        <v>220</v>
      </c>
      <c r="E160" s="143" t="s">
        <v>391</v>
      </c>
      <c r="F160" s="144" t="s">
        <v>392</v>
      </c>
      <c r="G160" s="145" t="s">
        <v>370</v>
      </c>
      <c r="H160" s="146">
        <v>80</v>
      </c>
      <c r="I160" s="147"/>
      <c r="J160" s="147"/>
      <c r="K160" s="148">
        <f>ROUND(P160*H160,2)</f>
        <v>0</v>
      </c>
      <c r="L160" s="149"/>
      <c r="M160" s="30"/>
      <c r="N160" s="150" t="s">
        <v>1</v>
      </c>
      <c r="O160" s="151" t="s">
        <v>43</v>
      </c>
      <c r="P160" s="152">
        <f>I160+J160</f>
        <v>0</v>
      </c>
      <c r="Q160" s="152">
        <f>ROUND(I160*H160,2)</f>
        <v>0</v>
      </c>
      <c r="R160" s="152">
        <f>ROUND(J160*H160,2)</f>
        <v>0</v>
      </c>
      <c r="T160" s="153">
        <f>S160*H160</f>
        <v>0</v>
      </c>
      <c r="U160" s="153">
        <v>3.6900000000000002E-2</v>
      </c>
      <c r="V160" s="153">
        <f>U160*H160</f>
        <v>2.952</v>
      </c>
      <c r="W160" s="153">
        <v>0</v>
      </c>
      <c r="X160" s="154">
        <f>W160*H160</f>
        <v>0</v>
      </c>
      <c r="AR160" s="155" t="s">
        <v>158</v>
      </c>
      <c r="AT160" s="155" t="s">
        <v>220</v>
      </c>
      <c r="AU160" s="155" t="s">
        <v>93</v>
      </c>
      <c r="AY160" s="15" t="s">
        <v>219</v>
      </c>
      <c r="BE160" s="156">
        <f>IF(O160="základní",K160,0)</f>
        <v>0</v>
      </c>
      <c r="BF160" s="156">
        <f>IF(O160="snížená",K160,0)</f>
        <v>0</v>
      </c>
      <c r="BG160" s="156">
        <f>IF(O160="zákl. přenesená",K160,0)</f>
        <v>0</v>
      </c>
      <c r="BH160" s="156">
        <f>IF(O160="sníž. přenesená",K160,0)</f>
        <v>0</v>
      </c>
      <c r="BI160" s="156">
        <f>IF(O160="nulová",K160,0)</f>
        <v>0</v>
      </c>
      <c r="BJ160" s="15" t="s">
        <v>87</v>
      </c>
      <c r="BK160" s="156">
        <f>ROUND(P160*H160,2)</f>
        <v>0</v>
      </c>
      <c r="BL160" s="15" t="s">
        <v>158</v>
      </c>
      <c r="BM160" s="155" t="s">
        <v>1659</v>
      </c>
    </row>
    <row r="161" spans="2:65" s="1" customFormat="1" ht="58.5">
      <c r="B161" s="30"/>
      <c r="D161" s="157" t="s">
        <v>226</v>
      </c>
      <c r="F161" s="158" t="s">
        <v>394</v>
      </c>
      <c r="I161" s="159"/>
      <c r="J161" s="159"/>
      <c r="M161" s="30"/>
      <c r="N161" s="160"/>
      <c r="X161" s="54"/>
      <c r="AT161" s="15" t="s">
        <v>226</v>
      </c>
      <c r="AU161" s="15" t="s">
        <v>93</v>
      </c>
    </row>
    <row r="162" spans="2:65" s="12" customFormat="1" ht="11.25">
      <c r="B162" s="161"/>
      <c r="D162" s="157" t="s">
        <v>303</v>
      </c>
      <c r="E162" s="162" t="s">
        <v>1</v>
      </c>
      <c r="F162" s="163" t="s">
        <v>790</v>
      </c>
      <c r="H162" s="164">
        <v>80</v>
      </c>
      <c r="I162" s="165"/>
      <c r="J162" s="165"/>
      <c r="M162" s="161"/>
      <c r="N162" s="166"/>
      <c r="X162" s="167"/>
      <c r="AT162" s="162" t="s">
        <v>303</v>
      </c>
      <c r="AU162" s="162" t="s">
        <v>93</v>
      </c>
      <c r="AV162" s="12" t="s">
        <v>93</v>
      </c>
      <c r="AW162" s="12" t="s">
        <v>5</v>
      </c>
      <c r="AX162" s="12" t="s">
        <v>87</v>
      </c>
      <c r="AY162" s="162" t="s">
        <v>219</v>
      </c>
    </row>
    <row r="163" spans="2:65" s="1" customFormat="1" ht="24.2" customHeight="1">
      <c r="B163" s="30"/>
      <c r="C163" s="142" t="s">
        <v>260</v>
      </c>
      <c r="D163" s="142" t="s">
        <v>220</v>
      </c>
      <c r="E163" s="143" t="s">
        <v>396</v>
      </c>
      <c r="F163" s="144" t="s">
        <v>397</v>
      </c>
      <c r="G163" s="145" t="s">
        <v>398</v>
      </c>
      <c r="H163" s="146">
        <v>240</v>
      </c>
      <c r="I163" s="147"/>
      <c r="J163" s="147"/>
      <c r="K163" s="148">
        <f>ROUND(P163*H163,2)</f>
        <v>0</v>
      </c>
      <c r="L163" s="149"/>
      <c r="M163" s="30"/>
      <c r="N163" s="150" t="s">
        <v>1</v>
      </c>
      <c r="O163" s="151" t="s">
        <v>43</v>
      </c>
      <c r="P163" s="152">
        <f>I163+J163</f>
        <v>0</v>
      </c>
      <c r="Q163" s="152">
        <f>ROUND(I163*H163,2)</f>
        <v>0</v>
      </c>
      <c r="R163" s="152">
        <f>ROUND(J163*H163,2)</f>
        <v>0</v>
      </c>
      <c r="T163" s="153">
        <f>S163*H163</f>
        <v>0</v>
      </c>
      <c r="U163" s="153">
        <v>0</v>
      </c>
      <c r="V163" s="153">
        <f>U163*H163</f>
        <v>0</v>
      </c>
      <c r="W163" s="153">
        <v>0</v>
      </c>
      <c r="X163" s="154">
        <f>W163*H163</f>
        <v>0</v>
      </c>
      <c r="AR163" s="155" t="s">
        <v>158</v>
      </c>
      <c r="AT163" s="155" t="s">
        <v>220</v>
      </c>
      <c r="AU163" s="155" t="s">
        <v>93</v>
      </c>
      <c r="AY163" s="15" t="s">
        <v>219</v>
      </c>
      <c r="BE163" s="156">
        <f>IF(O163="základní",K163,0)</f>
        <v>0</v>
      </c>
      <c r="BF163" s="156">
        <f>IF(O163="snížená",K163,0)</f>
        <v>0</v>
      </c>
      <c r="BG163" s="156">
        <f>IF(O163="zákl. přenesená",K163,0)</f>
        <v>0</v>
      </c>
      <c r="BH163" s="156">
        <f>IF(O163="sníž. přenesená",K163,0)</f>
        <v>0</v>
      </c>
      <c r="BI163" s="156">
        <f>IF(O163="nulová",K163,0)</f>
        <v>0</v>
      </c>
      <c r="BJ163" s="15" t="s">
        <v>87</v>
      </c>
      <c r="BK163" s="156">
        <f>ROUND(P163*H163,2)</f>
        <v>0</v>
      </c>
      <c r="BL163" s="15" t="s">
        <v>158</v>
      </c>
      <c r="BM163" s="155" t="s">
        <v>1660</v>
      </c>
    </row>
    <row r="164" spans="2:65" s="1" customFormat="1" ht="19.5">
      <c r="B164" s="30"/>
      <c r="D164" s="157" t="s">
        <v>226</v>
      </c>
      <c r="F164" s="158" t="s">
        <v>400</v>
      </c>
      <c r="I164" s="159"/>
      <c r="J164" s="159"/>
      <c r="M164" s="30"/>
      <c r="N164" s="160"/>
      <c r="X164" s="54"/>
      <c r="AT164" s="15" t="s">
        <v>226</v>
      </c>
      <c r="AU164" s="15" t="s">
        <v>93</v>
      </c>
    </row>
    <row r="165" spans="2:65" s="12" customFormat="1" ht="11.25">
      <c r="B165" s="161"/>
      <c r="D165" s="157" t="s">
        <v>303</v>
      </c>
      <c r="E165" s="162" t="s">
        <v>1</v>
      </c>
      <c r="F165" s="163" t="s">
        <v>1661</v>
      </c>
      <c r="H165" s="164">
        <v>240</v>
      </c>
      <c r="I165" s="165"/>
      <c r="J165" s="165"/>
      <c r="M165" s="161"/>
      <c r="N165" s="166"/>
      <c r="X165" s="167"/>
      <c r="AT165" s="162" t="s">
        <v>303</v>
      </c>
      <c r="AU165" s="162" t="s">
        <v>93</v>
      </c>
      <c r="AV165" s="12" t="s">
        <v>93</v>
      </c>
      <c r="AW165" s="12" t="s">
        <v>5</v>
      </c>
      <c r="AX165" s="12" t="s">
        <v>87</v>
      </c>
      <c r="AY165" s="162" t="s">
        <v>219</v>
      </c>
    </row>
    <row r="166" spans="2:65" s="1" customFormat="1" ht="33" customHeight="1">
      <c r="B166" s="30"/>
      <c r="C166" s="142" t="s">
        <v>265</v>
      </c>
      <c r="D166" s="142" t="s">
        <v>220</v>
      </c>
      <c r="E166" s="143" t="s">
        <v>1168</v>
      </c>
      <c r="F166" s="144" t="s">
        <v>1169</v>
      </c>
      <c r="G166" s="145" t="s">
        <v>398</v>
      </c>
      <c r="H166" s="146">
        <v>308.19400000000002</v>
      </c>
      <c r="I166" s="147"/>
      <c r="J166" s="147"/>
      <c r="K166" s="148">
        <f>ROUND(P166*H166,2)</f>
        <v>0</v>
      </c>
      <c r="L166" s="149"/>
      <c r="M166" s="30"/>
      <c r="N166" s="150" t="s">
        <v>1</v>
      </c>
      <c r="O166" s="151" t="s">
        <v>43</v>
      </c>
      <c r="P166" s="152">
        <f>I166+J166</f>
        <v>0</v>
      </c>
      <c r="Q166" s="152">
        <f>ROUND(I166*H166,2)</f>
        <v>0</v>
      </c>
      <c r="R166" s="152">
        <f>ROUND(J166*H166,2)</f>
        <v>0</v>
      </c>
      <c r="T166" s="153">
        <f>S166*H166</f>
        <v>0</v>
      </c>
      <c r="U166" s="153">
        <v>0</v>
      </c>
      <c r="V166" s="153">
        <f>U166*H166</f>
        <v>0</v>
      </c>
      <c r="W166" s="153">
        <v>0</v>
      </c>
      <c r="X166" s="154">
        <f>W166*H166</f>
        <v>0</v>
      </c>
      <c r="AR166" s="155" t="s">
        <v>158</v>
      </c>
      <c r="AT166" s="155" t="s">
        <v>220</v>
      </c>
      <c r="AU166" s="155" t="s">
        <v>93</v>
      </c>
      <c r="AY166" s="15" t="s">
        <v>219</v>
      </c>
      <c r="BE166" s="156">
        <f>IF(O166="základní",K166,0)</f>
        <v>0</v>
      </c>
      <c r="BF166" s="156">
        <f>IF(O166="snížená",K166,0)</f>
        <v>0</v>
      </c>
      <c r="BG166" s="156">
        <f>IF(O166="zákl. přenesená",K166,0)</f>
        <v>0</v>
      </c>
      <c r="BH166" s="156">
        <f>IF(O166="sníž. přenesená",K166,0)</f>
        <v>0</v>
      </c>
      <c r="BI166" s="156">
        <f>IF(O166="nulová",K166,0)</f>
        <v>0</v>
      </c>
      <c r="BJ166" s="15" t="s">
        <v>87</v>
      </c>
      <c r="BK166" s="156">
        <f>ROUND(P166*H166,2)</f>
        <v>0</v>
      </c>
      <c r="BL166" s="15" t="s">
        <v>158</v>
      </c>
      <c r="BM166" s="155" t="s">
        <v>1662</v>
      </c>
    </row>
    <row r="167" spans="2:65" s="1" customFormat="1" ht="29.25">
      <c r="B167" s="30"/>
      <c r="D167" s="157" t="s">
        <v>226</v>
      </c>
      <c r="F167" s="158" t="s">
        <v>1171</v>
      </c>
      <c r="I167" s="159"/>
      <c r="J167" s="159"/>
      <c r="M167" s="30"/>
      <c r="N167" s="160"/>
      <c r="X167" s="54"/>
      <c r="AT167" s="15" t="s">
        <v>226</v>
      </c>
      <c r="AU167" s="15" t="s">
        <v>93</v>
      </c>
    </row>
    <row r="168" spans="2:65" s="12" customFormat="1" ht="22.5">
      <c r="B168" s="161"/>
      <c r="D168" s="157" t="s">
        <v>303</v>
      </c>
      <c r="E168" s="162" t="s">
        <v>1</v>
      </c>
      <c r="F168" s="163" t="s">
        <v>1663</v>
      </c>
      <c r="H168" s="164">
        <v>337.71359999999999</v>
      </c>
      <c r="I168" s="165"/>
      <c r="J168" s="165"/>
      <c r="M168" s="161"/>
      <c r="N168" s="166"/>
      <c r="X168" s="167"/>
      <c r="AT168" s="162" t="s">
        <v>303</v>
      </c>
      <c r="AU168" s="162" t="s">
        <v>93</v>
      </c>
      <c r="AV168" s="12" t="s">
        <v>93</v>
      </c>
      <c r="AW168" s="12" t="s">
        <v>5</v>
      </c>
      <c r="AX168" s="12" t="s">
        <v>80</v>
      </c>
      <c r="AY168" s="162" t="s">
        <v>219</v>
      </c>
    </row>
    <row r="169" spans="2:65" s="12" customFormat="1" ht="11.25">
      <c r="B169" s="161"/>
      <c r="D169" s="157" t="s">
        <v>303</v>
      </c>
      <c r="E169" s="162" t="s">
        <v>1</v>
      </c>
      <c r="F169" s="163" t="s">
        <v>1664</v>
      </c>
      <c r="H169" s="164">
        <v>-29.52</v>
      </c>
      <c r="I169" s="165"/>
      <c r="J169" s="165"/>
      <c r="M169" s="161"/>
      <c r="N169" s="166"/>
      <c r="X169" s="167"/>
      <c r="AT169" s="162" t="s">
        <v>303</v>
      </c>
      <c r="AU169" s="162" t="s">
        <v>93</v>
      </c>
      <c r="AV169" s="12" t="s">
        <v>93</v>
      </c>
      <c r="AW169" s="12" t="s">
        <v>5</v>
      </c>
      <c r="AX169" s="12" t="s">
        <v>80</v>
      </c>
      <c r="AY169" s="162" t="s">
        <v>219</v>
      </c>
    </row>
    <row r="170" spans="2:65" s="13" customFormat="1" ht="11.25">
      <c r="B170" s="171"/>
      <c r="D170" s="157" t="s">
        <v>303</v>
      </c>
      <c r="E170" s="172" t="s">
        <v>1</v>
      </c>
      <c r="F170" s="173" t="s">
        <v>362</v>
      </c>
      <c r="H170" s="174">
        <v>308.1936</v>
      </c>
      <c r="I170" s="175"/>
      <c r="J170" s="175"/>
      <c r="M170" s="171"/>
      <c r="N170" s="176"/>
      <c r="X170" s="177"/>
      <c r="AT170" s="172" t="s">
        <v>303</v>
      </c>
      <c r="AU170" s="172" t="s">
        <v>93</v>
      </c>
      <c r="AV170" s="13" t="s">
        <v>158</v>
      </c>
      <c r="AW170" s="13" t="s">
        <v>4</v>
      </c>
      <c r="AX170" s="13" t="s">
        <v>87</v>
      </c>
      <c r="AY170" s="172" t="s">
        <v>219</v>
      </c>
    </row>
    <row r="171" spans="2:65" s="1" customFormat="1" ht="37.9" customHeight="1">
      <c r="B171" s="30"/>
      <c r="C171" s="142" t="s">
        <v>270</v>
      </c>
      <c r="D171" s="142" t="s">
        <v>220</v>
      </c>
      <c r="E171" s="143" t="s">
        <v>428</v>
      </c>
      <c r="F171" s="144" t="s">
        <v>429</v>
      </c>
      <c r="G171" s="145" t="s">
        <v>398</v>
      </c>
      <c r="H171" s="146">
        <v>40</v>
      </c>
      <c r="I171" s="147"/>
      <c r="J171" s="147"/>
      <c r="K171" s="148">
        <f>ROUND(P171*H171,2)</f>
        <v>0</v>
      </c>
      <c r="L171" s="149"/>
      <c r="M171" s="30"/>
      <c r="N171" s="150" t="s">
        <v>1</v>
      </c>
      <c r="O171" s="151" t="s">
        <v>43</v>
      </c>
      <c r="P171" s="152">
        <f>I171+J171</f>
        <v>0</v>
      </c>
      <c r="Q171" s="152">
        <f>ROUND(I171*H171,2)</f>
        <v>0</v>
      </c>
      <c r="R171" s="152">
        <f>ROUND(J171*H171,2)</f>
        <v>0</v>
      </c>
      <c r="T171" s="153">
        <f>S171*H171</f>
        <v>0</v>
      </c>
      <c r="U171" s="153">
        <v>0</v>
      </c>
      <c r="V171" s="153">
        <f>U171*H171</f>
        <v>0</v>
      </c>
      <c r="W171" s="153">
        <v>0</v>
      </c>
      <c r="X171" s="154">
        <f>W171*H171</f>
        <v>0</v>
      </c>
      <c r="AR171" s="155" t="s">
        <v>158</v>
      </c>
      <c r="AT171" s="155" t="s">
        <v>220</v>
      </c>
      <c r="AU171" s="155" t="s">
        <v>93</v>
      </c>
      <c r="AY171" s="15" t="s">
        <v>219</v>
      </c>
      <c r="BE171" s="156">
        <f>IF(O171="základní",K171,0)</f>
        <v>0</v>
      </c>
      <c r="BF171" s="156">
        <f>IF(O171="snížená",K171,0)</f>
        <v>0</v>
      </c>
      <c r="BG171" s="156">
        <f>IF(O171="zákl. přenesená",K171,0)</f>
        <v>0</v>
      </c>
      <c r="BH171" s="156">
        <f>IF(O171="sníž. přenesená",K171,0)</f>
        <v>0</v>
      </c>
      <c r="BI171" s="156">
        <f>IF(O171="nulová",K171,0)</f>
        <v>0</v>
      </c>
      <c r="BJ171" s="15" t="s">
        <v>87</v>
      </c>
      <c r="BK171" s="156">
        <f>ROUND(P171*H171,2)</f>
        <v>0</v>
      </c>
      <c r="BL171" s="15" t="s">
        <v>158</v>
      </c>
      <c r="BM171" s="155" t="s">
        <v>1665</v>
      </c>
    </row>
    <row r="172" spans="2:65" s="1" customFormat="1" ht="39">
      <c r="B172" s="30"/>
      <c r="D172" s="157" t="s">
        <v>226</v>
      </c>
      <c r="F172" s="158" t="s">
        <v>431</v>
      </c>
      <c r="I172" s="159"/>
      <c r="J172" s="159"/>
      <c r="M172" s="30"/>
      <c r="N172" s="160"/>
      <c r="X172" s="54"/>
      <c r="AT172" s="15" t="s">
        <v>226</v>
      </c>
      <c r="AU172" s="15" t="s">
        <v>93</v>
      </c>
    </row>
    <row r="173" spans="2:65" s="12" customFormat="1" ht="11.25">
      <c r="B173" s="161"/>
      <c r="D173" s="157" t="s">
        <v>303</v>
      </c>
      <c r="E173" s="162" t="s">
        <v>1</v>
      </c>
      <c r="F173" s="163" t="s">
        <v>569</v>
      </c>
      <c r="H173" s="164">
        <v>40</v>
      </c>
      <c r="I173" s="165"/>
      <c r="J173" s="165"/>
      <c r="M173" s="161"/>
      <c r="N173" s="166"/>
      <c r="X173" s="167"/>
      <c r="AT173" s="162" t="s">
        <v>303</v>
      </c>
      <c r="AU173" s="162" t="s">
        <v>93</v>
      </c>
      <c r="AV173" s="12" t="s">
        <v>93</v>
      </c>
      <c r="AW173" s="12" t="s">
        <v>5</v>
      </c>
      <c r="AX173" s="12" t="s">
        <v>87</v>
      </c>
      <c r="AY173" s="162" t="s">
        <v>219</v>
      </c>
    </row>
    <row r="174" spans="2:65" s="1" customFormat="1" ht="33" customHeight="1">
      <c r="B174" s="30"/>
      <c r="C174" s="142" t="s">
        <v>9</v>
      </c>
      <c r="D174" s="142" t="s">
        <v>220</v>
      </c>
      <c r="E174" s="143" t="s">
        <v>1175</v>
      </c>
      <c r="F174" s="144" t="s">
        <v>1176</v>
      </c>
      <c r="G174" s="145" t="s">
        <v>398</v>
      </c>
      <c r="H174" s="146">
        <v>345.24200000000002</v>
      </c>
      <c r="I174" s="147"/>
      <c r="J174" s="147"/>
      <c r="K174" s="148">
        <f>ROUND(P174*H174,2)</f>
        <v>0</v>
      </c>
      <c r="L174" s="149"/>
      <c r="M174" s="30"/>
      <c r="N174" s="150" t="s">
        <v>1</v>
      </c>
      <c r="O174" s="151" t="s">
        <v>43</v>
      </c>
      <c r="P174" s="152">
        <f>I174+J174</f>
        <v>0</v>
      </c>
      <c r="Q174" s="152">
        <f>ROUND(I174*H174,2)</f>
        <v>0</v>
      </c>
      <c r="R174" s="152">
        <f>ROUND(J174*H174,2)</f>
        <v>0</v>
      </c>
      <c r="T174" s="153">
        <f>S174*H174</f>
        <v>0</v>
      </c>
      <c r="U174" s="153">
        <v>0</v>
      </c>
      <c r="V174" s="153">
        <f>U174*H174</f>
        <v>0</v>
      </c>
      <c r="W174" s="153">
        <v>0</v>
      </c>
      <c r="X174" s="154">
        <f>W174*H174</f>
        <v>0</v>
      </c>
      <c r="AR174" s="155" t="s">
        <v>158</v>
      </c>
      <c r="AT174" s="155" t="s">
        <v>220</v>
      </c>
      <c r="AU174" s="155" t="s">
        <v>93</v>
      </c>
      <c r="AY174" s="15" t="s">
        <v>219</v>
      </c>
      <c r="BE174" s="156">
        <f>IF(O174="základní",K174,0)</f>
        <v>0</v>
      </c>
      <c r="BF174" s="156">
        <f>IF(O174="snížená",K174,0)</f>
        <v>0</v>
      </c>
      <c r="BG174" s="156">
        <f>IF(O174="zákl. přenesená",K174,0)</f>
        <v>0</v>
      </c>
      <c r="BH174" s="156">
        <f>IF(O174="sníž. přenesená",K174,0)</f>
        <v>0</v>
      </c>
      <c r="BI174" s="156">
        <f>IF(O174="nulová",K174,0)</f>
        <v>0</v>
      </c>
      <c r="BJ174" s="15" t="s">
        <v>87</v>
      </c>
      <c r="BK174" s="156">
        <f>ROUND(P174*H174,2)</f>
        <v>0</v>
      </c>
      <c r="BL174" s="15" t="s">
        <v>158</v>
      </c>
      <c r="BM174" s="155" t="s">
        <v>1666</v>
      </c>
    </row>
    <row r="175" spans="2:65" s="1" customFormat="1" ht="29.25">
      <c r="B175" s="30"/>
      <c r="D175" s="157" t="s">
        <v>226</v>
      </c>
      <c r="F175" s="158" t="s">
        <v>1178</v>
      </c>
      <c r="I175" s="159"/>
      <c r="J175" s="159"/>
      <c r="M175" s="30"/>
      <c r="N175" s="160"/>
      <c r="X175" s="54"/>
      <c r="AT175" s="15" t="s">
        <v>226</v>
      </c>
      <c r="AU175" s="15" t="s">
        <v>93</v>
      </c>
    </row>
    <row r="176" spans="2:65" s="12" customFormat="1" ht="22.5">
      <c r="B176" s="161"/>
      <c r="D176" s="157" t="s">
        <v>303</v>
      </c>
      <c r="E176" s="162" t="s">
        <v>1</v>
      </c>
      <c r="F176" s="163" t="s">
        <v>1667</v>
      </c>
      <c r="H176" s="164">
        <v>382.14199999999994</v>
      </c>
      <c r="I176" s="165"/>
      <c r="J176" s="165"/>
      <c r="M176" s="161"/>
      <c r="N176" s="166"/>
      <c r="X176" s="167"/>
      <c r="AT176" s="162" t="s">
        <v>303</v>
      </c>
      <c r="AU176" s="162" t="s">
        <v>93</v>
      </c>
      <c r="AV176" s="12" t="s">
        <v>93</v>
      </c>
      <c r="AW176" s="12" t="s">
        <v>5</v>
      </c>
      <c r="AX176" s="12" t="s">
        <v>80</v>
      </c>
      <c r="AY176" s="162" t="s">
        <v>219</v>
      </c>
    </row>
    <row r="177" spans="2:65" s="12" customFormat="1" ht="11.25">
      <c r="B177" s="161"/>
      <c r="D177" s="157" t="s">
        <v>303</v>
      </c>
      <c r="E177" s="162" t="s">
        <v>1</v>
      </c>
      <c r="F177" s="163" t="s">
        <v>1668</v>
      </c>
      <c r="H177" s="164">
        <v>-36.9</v>
      </c>
      <c r="I177" s="165"/>
      <c r="J177" s="165"/>
      <c r="M177" s="161"/>
      <c r="N177" s="166"/>
      <c r="X177" s="167"/>
      <c r="AT177" s="162" t="s">
        <v>303</v>
      </c>
      <c r="AU177" s="162" t="s">
        <v>93</v>
      </c>
      <c r="AV177" s="12" t="s">
        <v>93</v>
      </c>
      <c r="AW177" s="12" t="s">
        <v>5</v>
      </c>
      <c r="AX177" s="12" t="s">
        <v>80</v>
      </c>
      <c r="AY177" s="162" t="s">
        <v>219</v>
      </c>
    </row>
    <row r="178" spans="2:65" s="13" customFormat="1" ht="11.25">
      <c r="B178" s="171"/>
      <c r="D178" s="157" t="s">
        <v>303</v>
      </c>
      <c r="E178" s="172" t="s">
        <v>1</v>
      </c>
      <c r="F178" s="173" t="s">
        <v>362</v>
      </c>
      <c r="H178" s="174">
        <v>345.24199999999996</v>
      </c>
      <c r="I178" s="175"/>
      <c r="J178" s="175"/>
      <c r="M178" s="171"/>
      <c r="N178" s="176"/>
      <c r="X178" s="177"/>
      <c r="AT178" s="172" t="s">
        <v>303</v>
      </c>
      <c r="AU178" s="172" t="s">
        <v>93</v>
      </c>
      <c r="AV178" s="13" t="s">
        <v>158</v>
      </c>
      <c r="AW178" s="13" t="s">
        <v>4</v>
      </c>
      <c r="AX178" s="13" t="s">
        <v>87</v>
      </c>
      <c r="AY178" s="172" t="s">
        <v>219</v>
      </c>
    </row>
    <row r="179" spans="2:65" s="1" customFormat="1" ht="33" customHeight="1">
      <c r="B179" s="30"/>
      <c r="C179" s="142" t="s">
        <v>279</v>
      </c>
      <c r="D179" s="142" t="s">
        <v>220</v>
      </c>
      <c r="E179" s="143" t="s">
        <v>444</v>
      </c>
      <c r="F179" s="144" t="s">
        <v>445</v>
      </c>
      <c r="G179" s="145" t="s">
        <v>398</v>
      </c>
      <c r="H179" s="146">
        <v>44.524000000000001</v>
      </c>
      <c r="I179" s="147"/>
      <c r="J179" s="147"/>
      <c r="K179" s="148">
        <f>ROUND(P179*H179,2)</f>
        <v>0</v>
      </c>
      <c r="L179" s="149"/>
      <c r="M179" s="30"/>
      <c r="N179" s="150" t="s">
        <v>1</v>
      </c>
      <c r="O179" s="151" t="s">
        <v>43</v>
      </c>
      <c r="P179" s="152">
        <f>I179+J179</f>
        <v>0</v>
      </c>
      <c r="Q179" s="152">
        <f>ROUND(I179*H179,2)</f>
        <v>0</v>
      </c>
      <c r="R179" s="152">
        <f>ROUND(J179*H179,2)</f>
        <v>0</v>
      </c>
      <c r="T179" s="153">
        <f>S179*H179</f>
        <v>0</v>
      </c>
      <c r="U179" s="153">
        <v>0</v>
      </c>
      <c r="V179" s="153">
        <f>U179*H179</f>
        <v>0</v>
      </c>
      <c r="W179" s="153">
        <v>0</v>
      </c>
      <c r="X179" s="154">
        <f>W179*H179</f>
        <v>0</v>
      </c>
      <c r="AR179" s="155" t="s">
        <v>158</v>
      </c>
      <c r="AT179" s="155" t="s">
        <v>220</v>
      </c>
      <c r="AU179" s="155" t="s">
        <v>93</v>
      </c>
      <c r="AY179" s="15" t="s">
        <v>219</v>
      </c>
      <c r="BE179" s="156">
        <f>IF(O179="základní",K179,0)</f>
        <v>0</v>
      </c>
      <c r="BF179" s="156">
        <f>IF(O179="snížená",K179,0)</f>
        <v>0</v>
      </c>
      <c r="BG179" s="156">
        <f>IF(O179="zákl. přenesená",K179,0)</f>
        <v>0</v>
      </c>
      <c r="BH179" s="156">
        <f>IF(O179="sníž. přenesená",K179,0)</f>
        <v>0</v>
      </c>
      <c r="BI179" s="156">
        <f>IF(O179="nulová",K179,0)</f>
        <v>0</v>
      </c>
      <c r="BJ179" s="15" t="s">
        <v>87</v>
      </c>
      <c r="BK179" s="156">
        <f>ROUND(P179*H179,2)</f>
        <v>0</v>
      </c>
      <c r="BL179" s="15" t="s">
        <v>158</v>
      </c>
      <c r="BM179" s="155" t="s">
        <v>1669</v>
      </c>
    </row>
    <row r="180" spans="2:65" s="1" customFormat="1" ht="29.25">
      <c r="B180" s="30"/>
      <c r="D180" s="157" t="s">
        <v>226</v>
      </c>
      <c r="F180" s="158" t="s">
        <v>447</v>
      </c>
      <c r="I180" s="159"/>
      <c r="J180" s="159"/>
      <c r="M180" s="30"/>
      <c r="N180" s="160"/>
      <c r="X180" s="54"/>
      <c r="AT180" s="15" t="s">
        <v>226</v>
      </c>
      <c r="AU180" s="15" t="s">
        <v>93</v>
      </c>
    </row>
    <row r="181" spans="2:65" s="12" customFormat="1" ht="22.5">
      <c r="B181" s="161"/>
      <c r="D181" s="157" t="s">
        <v>303</v>
      </c>
      <c r="E181" s="162" t="s">
        <v>1</v>
      </c>
      <c r="F181" s="163" t="s">
        <v>1670</v>
      </c>
      <c r="H181" s="164">
        <v>48.214199999999998</v>
      </c>
      <c r="I181" s="165"/>
      <c r="J181" s="165"/>
      <c r="M181" s="161"/>
      <c r="N181" s="166"/>
      <c r="X181" s="167"/>
      <c r="AT181" s="162" t="s">
        <v>303</v>
      </c>
      <c r="AU181" s="162" t="s">
        <v>93</v>
      </c>
      <c r="AV181" s="12" t="s">
        <v>93</v>
      </c>
      <c r="AW181" s="12" t="s">
        <v>5</v>
      </c>
      <c r="AX181" s="12" t="s">
        <v>80</v>
      </c>
      <c r="AY181" s="162" t="s">
        <v>219</v>
      </c>
    </row>
    <row r="182" spans="2:65" s="12" customFormat="1" ht="11.25">
      <c r="B182" s="161"/>
      <c r="D182" s="157" t="s">
        <v>303</v>
      </c>
      <c r="E182" s="162" t="s">
        <v>1</v>
      </c>
      <c r="F182" s="163" t="s">
        <v>1671</v>
      </c>
      <c r="H182" s="164">
        <v>-3.69</v>
      </c>
      <c r="I182" s="165"/>
      <c r="J182" s="165"/>
      <c r="M182" s="161"/>
      <c r="N182" s="166"/>
      <c r="X182" s="167"/>
      <c r="AT182" s="162" t="s">
        <v>303</v>
      </c>
      <c r="AU182" s="162" t="s">
        <v>93</v>
      </c>
      <c r="AV182" s="12" t="s">
        <v>93</v>
      </c>
      <c r="AW182" s="12" t="s">
        <v>5</v>
      </c>
      <c r="AX182" s="12" t="s">
        <v>80</v>
      </c>
      <c r="AY182" s="162" t="s">
        <v>219</v>
      </c>
    </row>
    <row r="183" spans="2:65" s="13" customFormat="1" ht="11.25">
      <c r="B183" s="171"/>
      <c r="D183" s="157" t="s">
        <v>303</v>
      </c>
      <c r="E183" s="172" t="s">
        <v>1</v>
      </c>
      <c r="F183" s="173" t="s">
        <v>362</v>
      </c>
      <c r="H183" s="174">
        <v>44.5242</v>
      </c>
      <c r="I183" s="175"/>
      <c r="J183" s="175"/>
      <c r="M183" s="171"/>
      <c r="N183" s="176"/>
      <c r="X183" s="177"/>
      <c r="AT183" s="172" t="s">
        <v>303</v>
      </c>
      <c r="AU183" s="172" t="s">
        <v>93</v>
      </c>
      <c r="AV183" s="13" t="s">
        <v>158</v>
      </c>
      <c r="AW183" s="13" t="s">
        <v>4</v>
      </c>
      <c r="AX183" s="13" t="s">
        <v>87</v>
      </c>
      <c r="AY183" s="172" t="s">
        <v>219</v>
      </c>
    </row>
    <row r="184" spans="2:65" s="1" customFormat="1" ht="33" customHeight="1">
      <c r="B184" s="30"/>
      <c r="C184" s="142" t="s">
        <v>284</v>
      </c>
      <c r="D184" s="142" t="s">
        <v>220</v>
      </c>
      <c r="E184" s="143" t="s">
        <v>450</v>
      </c>
      <c r="F184" s="144" t="s">
        <v>451</v>
      </c>
      <c r="G184" s="145" t="s">
        <v>398</v>
      </c>
      <c r="H184" s="146">
        <v>38.524000000000001</v>
      </c>
      <c r="I184" s="147"/>
      <c r="J184" s="147"/>
      <c r="K184" s="148">
        <f>ROUND(P184*H184,2)</f>
        <v>0</v>
      </c>
      <c r="L184" s="149"/>
      <c r="M184" s="30"/>
      <c r="N184" s="150" t="s">
        <v>1</v>
      </c>
      <c r="O184" s="151" t="s">
        <v>43</v>
      </c>
      <c r="P184" s="152">
        <f>I184+J184</f>
        <v>0</v>
      </c>
      <c r="Q184" s="152">
        <f>ROUND(I184*H184,2)</f>
        <v>0</v>
      </c>
      <c r="R184" s="152">
        <f>ROUND(J184*H184,2)</f>
        <v>0</v>
      </c>
      <c r="T184" s="153">
        <f>S184*H184</f>
        <v>0</v>
      </c>
      <c r="U184" s="153">
        <v>0</v>
      </c>
      <c r="V184" s="153">
        <f>U184*H184</f>
        <v>0</v>
      </c>
      <c r="W184" s="153">
        <v>0</v>
      </c>
      <c r="X184" s="154">
        <f>W184*H184</f>
        <v>0</v>
      </c>
      <c r="AR184" s="155" t="s">
        <v>158</v>
      </c>
      <c r="AT184" s="155" t="s">
        <v>220</v>
      </c>
      <c r="AU184" s="155" t="s">
        <v>93</v>
      </c>
      <c r="AY184" s="15" t="s">
        <v>219</v>
      </c>
      <c r="BE184" s="156">
        <f>IF(O184="základní",K184,0)</f>
        <v>0</v>
      </c>
      <c r="BF184" s="156">
        <f>IF(O184="snížená",K184,0)</f>
        <v>0</v>
      </c>
      <c r="BG184" s="156">
        <f>IF(O184="zákl. přenesená",K184,0)</f>
        <v>0</v>
      </c>
      <c r="BH184" s="156">
        <f>IF(O184="sníž. přenesená",K184,0)</f>
        <v>0</v>
      </c>
      <c r="BI184" s="156">
        <f>IF(O184="nulová",K184,0)</f>
        <v>0</v>
      </c>
      <c r="BJ184" s="15" t="s">
        <v>87</v>
      </c>
      <c r="BK184" s="156">
        <f>ROUND(P184*H184,2)</f>
        <v>0</v>
      </c>
      <c r="BL184" s="15" t="s">
        <v>158</v>
      </c>
      <c r="BM184" s="155" t="s">
        <v>1672</v>
      </c>
    </row>
    <row r="185" spans="2:65" s="1" customFormat="1" ht="29.25">
      <c r="B185" s="30"/>
      <c r="D185" s="157" t="s">
        <v>226</v>
      </c>
      <c r="F185" s="158" t="s">
        <v>453</v>
      </c>
      <c r="I185" s="159"/>
      <c r="J185" s="159"/>
      <c r="M185" s="30"/>
      <c r="N185" s="160"/>
      <c r="X185" s="54"/>
      <c r="AT185" s="15" t="s">
        <v>226</v>
      </c>
      <c r="AU185" s="15" t="s">
        <v>93</v>
      </c>
    </row>
    <row r="186" spans="2:65" s="12" customFormat="1" ht="22.5">
      <c r="B186" s="161"/>
      <c r="D186" s="157" t="s">
        <v>303</v>
      </c>
      <c r="E186" s="162" t="s">
        <v>1</v>
      </c>
      <c r="F186" s="163" t="s">
        <v>1673</v>
      </c>
      <c r="H186" s="164">
        <v>42.214199999999998</v>
      </c>
      <c r="I186" s="165"/>
      <c r="J186" s="165"/>
      <c r="M186" s="161"/>
      <c r="N186" s="166"/>
      <c r="X186" s="167"/>
      <c r="AT186" s="162" t="s">
        <v>303</v>
      </c>
      <c r="AU186" s="162" t="s">
        <v>93</v>
      </c>
      <c r="AV186" s="12" t="s">
        <v>93</v>
      </c>
      <c r="AW186" s="12" t="s">
        <v>5</v>
      </c>
      <c r="AX186" s="12" t="s">
        <v>80</v>
      </c>
      <c r="AY186" s="162" t="s">
        <v>219</v>
      </c>
    </row>
    <row r="187" spans="2:65" s="12" customFormat="1" ht="11.25">
      <c r="B187" s="161"/>
      <c r="D187" s="157" t="s">
        <v>303</v>
      </c>
      <c r="E187" s="162" t="s">
        <v>1</v>
      </c>
      <c r="F187" s="163" t="s">
        <v>1671</v>
      </c>
      <c r="H187" s="164">
        <v>-3.69</v>
      </c>
      <c r="I187" s="165"/>
      <c r="J187" s="165"/>
      <c r="M187" s="161"/>
      <c r="N187" s="166"/>
      <c r="X187" s="167"/>
      <c r="AT187" s="162" t="s">
        <v>303</v>
      </c>
      <c r="AU187" s="162" t="s">
        <v>93</v>
      </c>
      <c r="AV187" s="12" t="s">
        <v>93</v>
      </c>
      <c r="AW187" s="12" t="s">
        <v>5</v>
      </c>
      <c r="AX187" s="12" t="s">
        <v>80</v>
      </c>
      <c r="AY187" s="162" t="s">
        <v>219</v>
      </c>
    </row>
    <row r="188" spans="2:65" s="13" customFormat="1" ht="11.25">
      <c r="B188" s="171"/>
      <c r="D188" s="157" t="s">
        <v>303</v>
      </c>
      <c r="E188" s="172" t="s">
        <v>1</v>
      </c>
      <c r="F188" s="173" t="s">
        <v>362</v>
      </c>
      <c r="H188" s="174">
        <v>38.5242</v>
      </c>
      <c r="I188" s="175"/>
      <c r="J188" s="175"/>
      <c r="M188" s="171"/>
      <c r="N188" s="176"/>
      <c r="X188" s="177"/>
      <c r="AT188" s="172" t="s">
        <v>303</v>
      </c>
      <c r="AU188" s="172" t="s">
        <v>93</v>
      </c>
      <c r="AV188" s="13" t="s">
        <v>158</v>
      </c>
      <c r="AW188" s="13" t="s">
        <v>4</v>
      </c>
      <c r="AX188" s="13" t="s">
        <v>87</v>
      </c>
      <c r="AY188" s="172" t="s">
        <v>219</v>
      </c>
    </row>
    <row r="189" spans="2:65" s="1" customFormat="1" ht="37.9" customHeight="1">
      <c r="B189" s="30"/>
      <c r="C189" s="178" t="s">
        <v>291</v>
      </c>
      <c r="D189" s="178" t="s">
        <v>460</v>
      </c>
      <c r="E189" s="179" t="s">
        <v>461</v>
      </c>
      <c r="F189" s="180" t="s">
        <v>1019</v>
      </c>
      <c r="G189" s="181" t="s">
        <v>370</v>
      </c>
      <c r="H189" s="182">
        <v>6.5</v>
      </c>
      <c r="I189" s="183"/>
      <c r="J189" s="184"/>
      <c r="K189" s="185">
        <f>ROUND(P189*H189,2)</f>
        <v>0</v>
      </c>
      <c r="L189" s="184"/>
      <c r="M189" s="186"/>
      <c r="N189" s="187" t="s">
        <v>1</v>
      </c>
      <c r="O189" s="151" t="s">
        <v>43</v>
      </c>
      <c r="P189" s="152">
        <f>I189+J189</f>
        <v>0</v>
      </c>
      <c r="Q189" s="152">
        <f>ROUND(I189*H189,2)</f>
        <v>0</v>
      </c>
      <c r="R189" s="152">
        <f>ROUND(J189*H189,2)</f>
        <v>0</v>
      </c>
      <c r="T189" s="153">
        <f>S189*H189</f>
        <v>0</v>
      </c>
      <c r="U189" s="153">
        <v>6.2399999999999997E-2</v>
      </c>
      <c r="V189" s="153">
        <f>U189*H189</f>
        <v>0.40559999999999996</v>
      </c>
      <c r="W189" s="153">
        <v>0</v>
      </c>
      <c r="X189" s="154">
        <f>W189*H189</f>
        <v>0</v>
      </c>
      <c r="AR189" s="155" t="s">
        <v>254</v>
      </c>
      <c r="AT189" s="155" t="s">
        <v>460</v>
      </c>
      <c r="AU189" s="155" t="s">
        <v>93</v>
      </c>
      <c r="AY189" s="15" t="s">
        <v>219</v>
      </c>
      <c r="BE189" s="156">
        <f>IF(O189="základní",K189,0)</f>
        <v>0</v>
      </c>
      <c r="BF189" s="156">
        <f>IF(O189="snížená",K189,0)</f>
        <v>0</v>
      </c>
      <c r="BG189" s="156">
        <f>IF(O189="zákl. přenesená",K189,0)</f>
        <v>0</v>
      </c>
      <c r="BH189" s="156">
        <f>IF(O189="sníž. přenesená",K189,0)</f>
        <v>0</v>
      </c>
      <c r="BI189" s="156">
        <f>IF(O189="nulová",K189,0)</f>
        <v>0</v>
      </c>
      <c r="BJ189" s="15" t="s">
        <v>87</v>
      </c>
      <c r="BK189" s="156">
        <f>ROUND(P189*H189,2)</f>
        <v>0</v>
      </c>
      <c r="BL189" s="15" t="s">
        <v>158</v>
      </c>
      <c r="BM189" s="155" t="s">
        <v>1674</v>
      </c>
    </row>
    <row r="190" spans="2:65" s="1" customFormat="1" ht="19.5">
      <c r="B190" s="30"/>
      <c r="D190" s="157" t="s">
        <v>226</v>
      </c>
      <c r="F190" s="158" t="s">
        <v>1019</v>
      </c>
      <c r="I190" s="159"/>
      <c r="J190" s="159"/>
      <c r="M190" s="30"/>
      <c r="N190" s="160"/>
      <c r="X190" s="54"/>
      <c r="AT190" s="15" t="s">
        <v>226</v>
      </c>
      <c r="AU190" s="15" t="s">
        <v>93</v>
      </c>
    </row>
    <row r="191" spans="2:65" s="12" customFormat="1" ht="11.25">
      <c r="B191" s="161"/>
      <c r="D191" s="157" t="s">
        <v>303</v>
      </c>
      <c r="E191" s="162" t="s">
        <v>1</v>
      </c>
      <c r="F191" s="163" t="s">
        <v>1675</v>
      </c>
      <c r="H191" s="164">
        <v>6.5</v>
      </c>
      <c r="I191" s="165"/>
      <c r="J191" s="165"/>
      <c r="M191" s="161"/>
      <c r="N191" s="166"/>
      <c r="X191" s="167"/>
      <c r="AT191" s="162" t="s">
        <v>303</v>
      </c>
      <c r="AU191" s="162" t="s">
        <v>93</v>
      </c>
      <c r="AV191" s="12" t="s">
        <v>93</v>
      </c>
      <c r="AW191" s="12" t="s">
        <v>5</v>
      </c>
      <c r="AX191" s="12" t="s">
        <v>87</v>
      </c>
      <c r="AY191" s="162" t="s">
        <v>219</v>
      </c>
    </row>
    <row r="192" spans="2:65" s="1" customFormat="1" ht="24.2" customHeight="1">
      <c r="B192" s="30"/>
      <c r="C192" s="178" t="s">
        <v>298</v>
      </c>
      <c r="D192" s="178" t="s">
        <v>460</v>
      </c>
      <c r="E192" s="179" t="s">
        <v>471</v>
      </c>
      <c r="F192" s="180" t="s">
        <v>472</v>
      </c>
      <c r="G192" s="181" t="s">
        <v>467</v>
      </c>
      <c r="H192" s="182">
        <v>2</v>
      </c>
      <c r="I192" s="183"/>
      <c r="J192" s="184"/>
      <c r="K192" s="185">
        <f>ROUND(P192*H192,2)</f>
        <v>0</v>
      </c>
      <c r="L192" s="184"/>
      <c r="M192" s="186"/>
      <c r="N192" s="187" t="s">
        <v>1</v>
      </c>
      <c r="O192" s="151" t="s">
        <v>43</v>
      </c>
      <c r="P192" s="152">
        <f>I192+J192</f>
        <v>0</v>
      </c>
      <c r="Q192" s="152">
        <f>ROUND(I192*H192,2)</f>
        <v>0</v>
      </c>
      <c r="R192" s="152">
        <f>ROUND(J192*H192,2)</f>
        <v>0</v>
      </c>
      <c r="T192" s="153">
        <f>S192*H192</f>
        <v>0</v>
      </c>
      <c r="U192" s="153">
        <v>2.66E-3</v>
      </c>
      <c r="V192" s="153">
        <f>U192*H192</f>
        <v>5.3200000000000001E-3</v>
      </c>
      <c r="W192" s="153">
        <v>0</v>
      </c>
      <c r="X192" s="154">
        <f>W192*H192</f>
        <v>0</v>
      </c>
      <c r="AR192" s="155" t="s">
        <v>254</v>
      </c>
      <c r="AT192" s="155" t="s">
        <v>460</v>
      </c>
      <c r="AU192" s="155" t="s">
        <v>93</v>
      </c>
      <c r="AY192" s="15" t="s">
        <v>219</v>
      </c>
      <c r="BE192" s="156">
        <f>IF(O192="základní",K192,0)</f>
        <v>0</v>
      </c>
      <c r="BF192" s="156">
        <f>IF(O192="snížená",K192,0)</f>
        <v>0</v>
      </c>
      <c r="BG192" s="156">
        <f>IF(O192="zákl. přenesená",K192,0)</f>
        <v>0</v>
      </c>
      <c r="BH192" s="156">
        <f>IF(O192="sníž. přenesená",K192,0)</f>
        <v>0</v>
      </c>
      <c r="BI192" s="156">
        <f>IF(O192="nulová",K192,0)</f>
        <v>0</v>
      </c>
      <c r="BJ192" s="15" t="s">
        <v>87</v>
      </c>
      <c r="BK192" s="156">
        <f>ROUND(P192*H192,2)</f>
        <v>0</v>
      </c>
      <c r="BL192" s="15" t="s">
        <v>158</v>
      </c>
      <c r="BM192" s="155" t="s">
        <v>1676</v>
      </c>
    </row>
    <row r="193" spans="2:65" s="1" customFormat="1" ht="11.25">
      <c r="B193" s="30"/>
      <c r="D193" s="157" t="s">
        <v>226</v>
      </c>
      <c r="F193" s="158" t="s">
        <v>472</v>
      </c>
      <c r="I193" s="159"/>
      <c r="J193" s="159"/>
      <c r="M193" s="30"/>
      <c r="N193" s="160"/>
      <c r="X193" s="54"/>
      <c r="AT193" s="15" t="s">
        <v>226</v>
      </c>
      <c r="AU193" s="15" t="s">
        <v>93</v>
      </c>
    </row>
    <row r="194" spans="2:65" s="12" customFormat="1" ht="11.25">
      <c r="B194" s="161"/>
      <c r="D194" s="157" t="s">
        <v>303</v>
      </c>
      <c r="E194" s="162" t="s">
        <v>1</v>
      </c>
      <c r="F194" s="163" t="s">
        <v>93</v>
      </c>
      <c r="H194" s="164">
        <v>2</v>
      </c>
      <c r="I194" s="165"/>
      <c r="J194" s="165"/>
      <c r="M194" s="161"/>
      <c r="N194" s="166"/>
      <c r="X194" s="167"/>
      <c r="AT194" s="162" t="s">
        <v>303</v>
      </c>
      <c r="AU194" s="162" t="s">
        <v>93</v>
      </c>
      <c r="AV194" s="12" t="s">
        <v>93</v>
      </c>
      <c r="AW194" s="12" t="s">
        <v>5</v>
      </c>
      <c r="AX194" s="12" t="s">
        <v>87</v>
      </c>
      <c r="AY194" s="162" t="s">
        <v>219</v>
      </c>
    </row>
    <row r="195" spans="2:65" s="1" customFormat="1" ht="16.5" customHeight="1">
      <c r="B195" s="30"/>
      <c r="C195" s="178" t="s">
        <v>306</v>
      </c>
      <c r="D195" s="178" t="s">
        <v>460</v>
      </c>
      <c r="E195" s="179" t="s">
        <v>588</v>
      </c>
      <c r="F195" s="180" t="s">
        <v>589</v>
      </c>
      <c r="G195" s="181" t="s">
        <v>565</v>
      </c>
      <c r="H195" s="182">
        <v>343.87200000000001</v>
      </c>
      <c r="I195" s="183"/>
      <c r="J195" s="184"/>
      <c r="K195" s="185">
        <f>ROUND(P195*H195,2)</f>
        <v>0</v>
      </c>
      <c r="L195" s="184"/>
      <c r="M195" s="186"/>
      <c r="N195" s="187" t="s">
        <v>1</v>
      </c>
      <c r="O195" s="151" t="s">
        <v>43</v>
      </c>
      <c r="P195" s="152">
        <f>I195+J195</f>
        <v>0</v>
      </c>
      <c r="Q195" s="152">
        <f>ROUND(I195*H195,2)</f>
        <v>0</v>
      </c>
      <c r="R195" s="152">
        <f>ROUND(J195*H195,2)</f>
        <v>0</v>
      </c>
      <c r="T195" s="153">
        <f>S195*H195</f>
        <v>0</v>
      </c>
      <c r="U195" s="153">
        <v>1</v>
      </c>
      <c r="V195" s="153">
        <f>U195*H195</f>
        <v>343.87200000000001</v>
      </c>
      <c r="W195" s="153">
        <v>0</v>
      </c>
      <c r="X195" s="154">
        <f>W195*H195</f>
        <v>0</v>
      </c>
      <c r="AR195" s="155" t="s">
        <v>254</v>
      </c>
      <c r="AT195" s="155" t="s">
        <v>460</v>
      </c>
      <c r="AU195" s="155" t="s">
        <v>93</v>
      </c>
      <c r="AY195" s="15" t="s">
        <v>219</v>
      </c>
      <c r="BE195" s="156">
        <f>IF(O195="základní",K195,0)</f>
        <v>0</v>
      </c>
      <c r="BF195" s="156">
        <f>IF(O195="snížená",K195,0)</f>
        <v>0</v>
      </c>
      <c r="BG195" s="156">
        <f>IF(O195="zákl. přenesená",K195,0)</f>
        <v>0</v>
      </c>
      <c r="BH195" s="156">
        <f>IF(O195="sníž. přenesená",K195,0)</f>
        <v>0</v>
      </c>
      <c r="BI195" s="156">
        <f>IF(O195="nulová",K195,0)</f>
        <v>0</v>
      </c>
      <c r="BJ195" s="15" t="s">
        <v>87</v>
      </c>
      <c r="BK195" s="156">
        <f>ROUND(P195*H195,2)</f>
        <v>0</v>
      </c>
      <c r="BL195" s="15" t="s">
        <v>158</v>
      </c>
      <c r="BM195" s="155" t="s">
        <v>1677</v>
      </c>
    </row>
    <row r="196" spans="2:65" s="1" customFormat="1" ht="11.25">
      <c r="B196" s="30"/>
      <c r="D196" s="157" t="s">
        <v>226</v>
      </c>
      <c r="F196" s="158" t="s">
        <v>589</v>
      </c>
      <c r="I196" s="159"/>
      <c r="J196" s="159"/>
      <c r="M196" s="30"/>
      <c r="N196" s="160"/>
      <c r="X196" s="54"/>
      <c r="AT196" s="15" t="s">
        <v>226</v>
      </c>
      <c r="AU196" s="15" t="s">
        <v>93</v>
      </c>
    </row>
    <row r="197" spans="2:65" s="12" customFormat="1" ht="11.25">
      <c r="B197" s="161"/>
      <c r="D197" s="157" t="s">
        <v>303</v>
      </c>
      <c r="E197" s="162" t="s">
        <v>1</v>
      </c>
      <c r="F197" s="163" t="s">
        <v>1678</v>
      </c>
      <c r="H197" s="164">
        <v>-108.62365080000001</v>
      </c>
      <c r="I197" s="165"/>
      <c r="J197" s="165"/>
      <c r="M197" s="161"/>
      <c r="N197" s="166"/>
      <c r="X197" s="167"/>
      <c r="AT197" s="162" t="s">
        <v>303</v>
      </c>
      <c r="AU197" s="162" t="s">
        <v>93</v>
      </c>
      <c r="AV197" s="12" t="s">
        <v>93</v>
      </c>
      <c r="AW197" s="12" t="s">
        <v>5</v>
      </c>
      <c r="AX197" s="12" t="s">
        <v>80</v>
      </c>
      <c r="AY197" s="162" t="s">
        <v>219</v>
      </c>
    </row>
    <row r="198" spans="2:65" s="12" customFormat="1" ht="11.25">
      <c r="B198" s="161"/>
      <c r="D198" s="157" t="s">
        <v>303</v>
      </c>
      <c r="E198" s="162" t="s">
        <v>1</v>
      </c>
      <c r="F198" s="163" t="s">
        <v>1679</v>
      </c>
      <c r="H198" s="164">
        <v>452.49599999999998</v>
      </c>
      <c r="I198" s="165"/>
      <c r="J198" s="165"/>
      <c r="M198" s="161"/>
      <c r="N198" s="166"/>
      <c r="X198" s="167"/>
      <c r="AT198" s="162" t="s">
        <v>303</v>
      </c>
      <c r="AU198" s="162" t="s">
        <v>93</v>
      </c>
      <c r="AV198" s="12" t="s">
        <v>93</v>
      </c>
      <c r="AW198" s="12" t="s">
        <v>5</v>
      </c>
      <c r="AX198" s="12" t="s">
        <v>80</v>
      </c>
      <c r="AY198" s="162" t="s">
        <v>219</v>
      </c>
    </row>
    <row r="199" spans="2:65" s="13" customFormat="1" ht="11.25">
      <c r="B199" s="171"/>
      <c r="D199" s="157" t="s">
        <v>303</v>
      </c>
      <c r="E199" s="172" t="s">
        <v>1</v>
      </c>
      <c r="F199" s="173" t="s">
        <v>362</v>
      </c>
      <c r="H199" s="174">
        <v>343.87234919999997</v>
      </c>
      <c r="I199" s="175"/>
      <c r="J199" s="175"/>
      <c r="M199" s="171"/>
      <c r="N199" s="176"/>
      <c r="X199" s="177"/>
      <c r="AT199" s="172" t="s">
        <v>303</v>
      </c>
      <c r="AU199" s="172" t="s">
        <v>93</v>
      </c>
      <c r="AV199" s="13" t="s">
        <v>158</v>
      </c>
      <c r="AW199" s="13" t="s">
        <v>4</v>
      </c>
      <c r="AX199" s="13" t="s">
        <v>87</v>
      </c>
      <c r="AY199" s="172" t="s">
        <v>219</v>
      </c>
    </row>
    <row r="200" spans="2:65" s="1" customFormat="1" ht="44.25" customHeight="1">
      <c r="B200" s="30"/>
      <c r="C200" s="142" t="s">
        <v>313</v>
      </c>
      <c r="D200" s="142" t="s">
        <v>220</v>
      </c>
      <c r="E200" s="143" t="s">
        <v>455</v>
      </c>
      <c r="F200" s="144" t="s">
        <v>456</v>
      </c>
      <c r="G200" s="145" t="s">
        <v>370</v>
      </c>
      <c r="H200" s="146">
        <v>6.5</v>
      </c>
      <c r="I200" s="147"/>
      <c r="J200" s="147"/>
      <c r="K200" s="148">
        <f>ROUND(P200*H200,2)</f>
        <v>0</v>
      </c>
      <c r="L200" s="149"/>
      <c r="M200" s="30"/>
      <c r="N200" s="150" t="s">
        <v>1</v>
      </c>
      <c r="O200" s="151" t="s">
        <v>43</v>
      </c>
      <c r="P200" s="152">
        <f>I200+J200</f>
        <v>0</v>
      </c>
      <c r="Q200" s="152">
        <f>ROUND(I200*H200,2)</f>
        <v>0</v>
      </c>
      <c r="R200" s="152">
        <f>ROUND(J200*H200,2)</f>
        <v>0</v>
      </c>
      <c r="T200" s="153">
        <f>S200*H200</f>
        <v>0</v>
      </c>
      <c r="U200" s="153">
        <v>1.4E-2</v>
      </c>
      <c r="V200" s="153">
        <f>U200*H200</f>
        <v>9.0999999999999998E-2</v>
      </c>
      <c r="W200" s="153">
        <v>0</v>
      </c>
      <c r="X200" s="154">
        <f>W200*H200</f>
        <v>0</v>
      </c>
      <c r="AR200" s="155" t="s">
        <v>158</v>
      </c>
      <c r="AT200" s="155" t="s">
        <v>220</v>
      </c>
      <c r="AU200" s="155" t="s">
        <v>93</v>
      </c>
      <c r="AY200" s="15" t="s">
        <v>219</v>
      </c>
      <c r="BE200" s="156">
        <f>IF(O200="základní",K200,0)</f>
        <v>0</v>
      </c>
      <c r="BF200" s="156">
        <f>IF(O200="snížená",K200,0)</f>
        <v>0</v>
      </c>
      <c r="BG200" s="156">
        <f>IF(O200="zákl. přenesená",K200,0)</f>
        <v>0</v>
      </c>
      <c r="BH200" s="156">
        <f>IF(O200="sníž. přenesená",K200,0)</f>
        <v>0</v>
      </c>
      <c r="BI200" s="156">
        <f>IF(O200="nulová",K200,0)</f>
        <v>0</v>
      </c>
      <c r="BJ200" s="15" t="s">
        <v>87</v>
      </c>
      <c r="BK200" s="156">
        <f>ROUND(P200*H200,2)</f>
        <v>0</v>
      </c>
      <c r="BL200" s="15" t="s">
        <v>158</v>
      </c>
      <c r="BM200" s="155" t="s">
        <v>1680</v>
      </c>
    </row>
    <row r="201" spans="2:65" s="1" customFormat="1" ht="29.25">
      <c r="B201" s="30"/>
      <c r="D201" s="157" t="s">
        <v>226</v>
      </c>
      <c r="F201" s="158" t="s">
        <v>458</v>
      </c>
      <c r="I201" s="159"/>
      <c r="J201" s="159"/>
      <c r="M201" s="30"/>
      <c r="N201" s="160"/>
      <c r="X201" s="54"/>
      <c r="AT201" s="15" t="s">
        <v>226</v>
      </c>
      <c r="AU201" s="15" t="s">
        <v>93</v>
      </c>
    </row>
    <row r="202" spans="2:65" s="12" customFormat="1" ht="11.25">
      <c r="B202" s="161"/>
      <c r="D202" s="157" t="s">
        <v>303</v>
      </c>
      <c r="E202" s="162" t="s">
        <v>1</v>
      </c>
      <c r="F202" s="163" t="s">
        <v>1675</v>
      </c>
      <c r="H202" s="164">
        <v>6.5</v>
      </c>
      <c r="I202" s="165"/>
      <c r="J202" s="165"/>
      <c r="M202" s="161"/>
      <c r="N202" s="166"/>
      <c r="X202" s="167"/>
      <c r="AT202" s="162" t="s">
        <v>303</v>
      </c>
      <c r="AU202" s="162" t="s">
        <v>93</v>
      </c>
      <c r="AV202" s="12" t="s">
        <v>93</v>
      </c>
      <c r="AW202" s="12" t="s">
        <v>5</v>
      </c>
      <c r="AX202" s="12" t="s">
        <v>87</v>
      </c>
      <c r="AY202" s="162" t="s">
        <v>219</v>
      </c>
    </row>
    <row r="203" spans="2:65" s="1" customFormat="1" ht="21.75" customHeight="1">
      <c r="B203" s="30"/>
      <c r="C203" s="142" t="s">
        <v>318</v>
      </c>
      <c r="D203" s="142" t="s">
        <v>220</v>
      </c>
      <c r="E203" s="143" t="s">
        <v>503</v>
      </c>
      <c r="F203" s="144" t="s">
        <v>504</v>
      </c>
      <c r="G203" s="145" t="s">
        <v>353</v>
      </c>
      <c r="H203" s="146">
        <v>1407.14</v>
      </c>
      <c r="I203" s="147"/>
      <c r="J203" s="147"/>
      <c r="K203" s="148">
        <f>ROUND(P203*H203,2)</f>
        <v>0</v>
      </c>
      <c r="L203" s="149"/>
      <c r="M203" s="30"/>
      <c r="N203" s="150" t="s">
        <v>1</v>
      </c>
      <c r="O203" s="151" t="s">
        <v>43</v>
      </c>
      <c r="P203" s="152">
        <f>I203+J203</f>
        <v>0</v>
      </c>
      <c r="Q203" s="152">
        <f>ROUND(I203*H203,2)</f>
        <v>0</v>
      </c>
      <c r="R203" s="152">
        <f>ROUND(J203*H203,2)</f>
        <v>0</v>
      </c>
      <c r="T203" s="153">
        <f>S203*H203</f>
        <v>0</v>
      </c>
      <c r="U203" s="153">
        <v>5.8E-4</v>
      </c>
      <c r="V203" s="153">
        <f>U203*H203</f>
        <v>0.81614120000000001</v>
      </c>
      <c r="W203" s="153">
        <v>0</v>
      </c>
      <c r="X203" s="154">
        <f>W203*H203</f>
        <v>0</v>
      </c>
      <c r="AR203" s="155" t="s">
        <v>158</v>
      </c>
      <c r="AT203" s="155" t="s">
        <v>220</v>
      </c>
      <c r="AU203" s="155" t="s">
        <v>93</v>
      </c>
      <c r="AY203" s="15" t="s">
        <v>219</v>
      </c>
      <c r="BE203" s="156">
        <f>IF(O203="základní",K203,0)</f>
        <v>0</v>
      </c>
      <c r="BF203" s="156">
        <f>IF(O203="snížená",K203,0)</f>
        <v>0</v>
      </c>
      <c r="BG203" s="156">
        <f>IF(O203="zákl. přenesená",K203,0)</f>
        <v>0</v>
      </c>
      <c r="BH203" s="156">
        <f>IF(O203="sníž. přenesená",K203,0)</f>
        <v>0</v>
      </c>
      <c r="BI203" s="156">
        <f>IF(O203="nulová",K203,0)</f>
        <v>0</v>
      </c>
      <c r="BJ203" s="15" t="s">
        <v>87</v>
      </c>
      <c r="BK203" s="156">
        <f>ROUND(P203*H203,2)</f>
        <v>0</v>
      </c>
      <c r="BL203" s="15" t="s">
        <v>158</v>
      </c>
      <c r="BM203" s="155" t="s">
        <v>1681</v>
      </c>
    </row>
    <row r="204" spans="2:65" s="1" customFormat="1" ht="19.5">
      <c r="B204" s="30"/>
      <c r="D204" s="157" t="s">
        <v>226</v>
      </c>
      <c r="F204" s="158" t="s">
        <v>506</v>
      </c>
      <c r="I204" s="159"/>
      <c r="J204" s="159"/>
      <c r="M204" s="30"/>
      <c r="N204" s="160"/>
      <c r="X204" s="54"/>
      <c r="AT204" s="15" t="s">
        <v>226</v>
      </c>
      <c r="AU204" s="15" t="s">
        <v>93</v>
      </c>
    </row>
    <row r="205" spans="2:65" s="12" customFormat="1" ht="11.25">
      <c r="B205" s="161"/>
      <c r="D205" s="157" t="s">
        <v>303</v>
      </c>
      <c r="E205" s="162" t="s">
        <v>1</v>
      </c>
      <c r="F205" s="163" t="s">
        <v>1682</v>
      </c>
      <c r="H205" s="164">
        <v>1407.1399999999999</v>
      </c>
      <c r="I205" s="165"/>
      <c r="J205" s="165"/>
      <c r="M205" s="161"/>
      <c r="N205" s="166"/>
      <c r="X205" s="167"/>
      <c r="AT205" s="162" t="s">
        <v>303</v>
      </c>
      <c r="AU205" s="162" t="s">
        <v>93</v>
      </c>
      <c r="AV205" s="12" t="s">
        <v>93</v>
      </c>
      <c r="AW205" s="12" t="s">
        <v>5</v>
      </c>
      <c r="AX205" s="12" t="s">
        <v>87</v>
      </c>
      <c r="AY205" s="162" t="s">
        <v>219</v>
      </c>
    </row>
    <row r="206" spans="2:65" s="1" customFormat="1" ht="21.75" customHeight="1">
      <c r="B206" s="30"/>
      <c r="C206" s="142" t="s">
        <v>323</v>
      </c>
      <c r="D206" s="142" t="s">
        <v>220</v>
      </c>
      <c r="E206" s="143" t="s">
        <v>508</v>
      </c>
      <c r="F206" s="144" t="s">
        <v>509</v>
      </c>
      <c r="G206" s="145" t="s">
        <v>353</v>
      </c>
      <c r="H206" s="146">
        <v>1407.14</v>
      </c>
      <c r="I206" s="147"/>
      <c r="J206" s="147"/>
      <c r="K206" s="148">
        <f>ROUND(P206*H206,2)</f>
        <v>0</v>
      </c>
      <c r="L206" s="149"/>
      <c r="M206" s="30"/>
      <c r="N206" s="150" t="s">
        <v>1</v>
      </c>
      <c r="O206" s="151" t="s">
        <v>43</v>
      </c>
      <c r="P206" s="152">
        <f>I206+J206</f>
        <v>0</v>
      </c>
      <c r="Q206" s="152">
        <f>ROUND(I206*H206,2)</f>
        <v>0</v>
      </c>
      <c r="R206" s="152">
        <f>ROUND(J206*H206,2)</f>
        <v>0</v>
      </c>
      <c r="T206" s="153">
        <f>S206*H206</f>
        <v>0</v>
      </c>
      <c r="U206" s="153">
        <v>0</v>
      </c>
      <c r="V206" s="153">
        <f>U206*H206</f>
        <v>0</v>
      </c>
      <c r="W206" s="153">
        <v>0</v>
      </c>
      <c r="X206" s="154">
        <f>W206*H206</f>
        <v>0</v>
      </c>
      <c r="AR206" s="155" t="s">
        <v>158</v>
      </c>
      <c r="AT206" s="155" t="s">
        <v>220</v>
      </c>
      <c r="AU206" s="155" t="s">
        <v>93</v>
      </c>
      <c r="AY206" s="15" t="s">
        <v>219</v>
      </c>
      <c r="BE206" s="156">
        <f>IF(O206="základní",K206,0)</f>
        <v>0</v>
      </c>
      <c r="BF206" s="156">
        <f>IF(O206="snížená",K206,0)</f>
        <v>0</v>
      </c>
      <c r="BG206" s="156">
        <f>IF(O206="zákl. přenesená",K206,0)</f>
        <v>0</v>
      </c>
      <c r="BH206" s="156">
        <f>IF(O206="sníž. přenesená",K206,0)</f>
        <v>0</v>
      </c>
      <c r="BI206" s="156">
        <f>IF(O206="nulová",K206,0)</f>
        <v>0</v>
      </c>
      <c r="BJ206" s="15" t="s">
        <v>87</v>
      </c>
      <c r="BK206" s="156">
        <f>ROUND(P206*H206,2)</f>
        <v>0</v>
      </c>
      <c r="BL206" s="15" t="s">
        <v>158</v>
      </c>
      <c r="BM206" s="155" t="s">
        <v>1683</v>
      </c>
    </row>
    <row r="207" spans="2:65" s="1" customFormat="1" ht="19.5">
      <c r="B207" s="30"/>
      <c r="D207" s="157" t="s">
        <v>226</v>
      </c>
      <c r="F207" s="158" t="s">
        <v>511</v>
      </c>
      <c r="I207" s="159"/>
      <c r="J207" s="159"/>
      <c r="M207" s="30"/>
      <c r="N207" s="160"/>
      <c r="X207" s="54"/>
      <c r="AT207" s="15" t="s">
        <v>226</v>
      </c>
      <c r="AU207" s="15" t="s">
        <v>93</v>
      </c>
    </row>
    <row r="208" spans="2:65" s="12" customFormat="1" ht="11.25">
      <c r="B208" s="161"/>
      <c r="D208" s="157" t="s">
        <v>303</v>
      </c>
      <c r="E208" s="162" t="s">
        <v>1</v>
      </c>
      <c r="F208" s="163" t="s">
        <v>1682</v>
      </c>
      <c r="H208" s="164">
        <v>1407.1399999999999</v>
      </c>
      <c r="I208" s="165"/>
      <c r="J208" s="165"/>
      <c r="M208" s="161"/>
      <c r="N208" s="166"/>
      <c r="X208" s="167"/>
      <c r="AT208" s="162" t="s">
        <v>303</v>
      </c>
      <c r="AU208" s="162" t="s">
        <v>93</v>
      </c>
      <c r="AV208" s="12" t="s">
        <v>93</v>
      </c>
      <c r="AW208" s="12" t="s">
        <v>5</v>
      </c>
      <c r="AX208" s="12" t="s">
        <v>87</v>
      </c>
      <c r="AY208" s="162" t="s">
        <v>219</v>
      </c>
    </row>
    <row r="209" spans="2:65" s="1" customFormat="1" ht="24.2" customHeight="1">
      <c r="B209" s="30"/>
      <c r="C209" s="142" t="s">
        <v>8</v>
      </c>
      <c r="D209" s="142" t="s">
        <v>220</v>
      </c>
      <c r="E209" s="143" t="s">
        <v>513</v>
      </c>
      <c r="F209" s="144" t="s">
        <v>514</v>
      </c>
      <c r="G209" s="145" t="s">
        <v>398</v>
      </c>
      <c r="H209" s="146">
        <v>1386.8710000000001</v>
      </c>
      <c r="I209" s="147"/>
      <c r="J209" s="147"/>
      <c r="K209" s="148">
        <f>ROUND(P209*H209,2)</f>
        <v>0</v>
      </c>
      <c r="L209" s="149"/>
      <c r="M209" s="30"/>
      <c r="N209" s="150" t="s">
        <v>1</v>
      </c>
      <c r="O209" s="151" t="s">
        <v>43</v>
      </c>
      <c r="P209" s="152">
        <f>I209+J209</f>
        <v>0</v>
      </c>
      <c r="Q209" s="152">
        <f>ROUND(I209*H209,2)</f>
        <v>0</v>
      </c>
      <c r="R209" s="152">
        <f>ROUND(J209*H209,2)</f>
        <v>0</v>
      </c>
      <c r="T209" s="153">
        <f>S209*H209</f>
        <v>0</v>
      </c>
      <c r="U209" s="153">
        <v>0</v>
      </c>
      <c r="V209" s="153">
        <f>U209*H209</f>
        <v>0</v>
      </c>
      <c r="W209" s="153">
        <v>0</v>
      </c>
      <c r="X209" s="154">
        <f>W209*H209</f>
        <v>0</v>
      </c>
      <c r="AR209" s="155" t="s">
        <v>158</v>
      </c>
      <c r="AT209" s="155" t="s">
        <v>220</v>
      </c>
      <c r="AU209" s="155" t="s">
        <v>93</v>
      </c>
      <c r="AY209" s="15" t="s">
        <v>219</v>
      </c>
      <c r="BE209" s="156">
        <f>IF(O209="základní",K209,0)</f>
        <v>0</v>
      </c>
      <c r="BF209" s="156">
        <f>IF(O209="snížená",K209,0)</f>
        <v>0</v>
      </c>
      <c r="BG209" s="156">
        <f>IF(O209="zákl. přenesená",K209,0)</f>
        <v>0</v>
      </c>
      <c r="BH209" s="156">
        <f>IF(O209="sníž. přenesená",K209,0)</f>
        <v>0</v>
      </c>
      <c r="BI209" s="156">
        <f>IF(O209="nulová",K209,0)</f>
        <v>0</v>
      </c>
      <c r="BJ209" s="15" t="s">
        <v>87</v>
      </c>
      <c r="BK209" s="156">
        <f>ROUND(P209*H209,2)</f>
        <v>0</v>
      </c>
      <c r="BL209" s="15" t="s">
        <v>158</v>
      </c>
      <c r="BM209" s="155" t="s">
        <v>1684</v>
      </c>
    </row>
    <row r="210" spans="2:65" s="1" customFormat="1" ht="39">
      <c r="B210" s="30"/>
      <c r="D210" s="157" t="s">
        <v>226</v>
      </c>
      <c r="F210" s="158" t="s">
        <v>516</v>
      </c>
      <c r="I210" s="159"/>
      <c r="J210" s="159"/>
      <c r="M210" s="30"/>
      <c r="N210" s="160"/>
      <c r="X210" s="54"/>
      <c r="AT210" s="15" t="s">
        <v>226</v>
      </c>
      <c r="AU210" s="15" t="s">
        <v>93</v>
      </c>
    </row>
    <row r="211" spans="2:65" s="12" customFormat="1" ht="22.5">
      <c r="B211" s="161"/>
      <c r="D211" s="157" t="s">
        <v>303</v>
      </c>
      <c r="E211" s="162" t="s">
        <v>1</v>
      </c>
      <c r="F211" s="163" t="s">
        <v>1685</v>
      </c>
      <c r="H211" s="164">
        <v>1519.7111999999997</v>
      </c>
      <c r="I211" s="165"/>
      <c r="J211" s="165"/>
      <c r="M211" s="161"/>
      <c r="N211" s="166"/>
      <c r="X211" s="167"/>
      <c r="AT211" s="162" t="s">
        <v>303</v>
      </c>
      <c r="AU211" s="162" t="s">
        <v>93</v>
      </c>
      <c r="AV211" s="12" t="s">
        <v>93</v>
      </c>
      <c r="AW211" s="12" t="s">
        <v>5</v>
      </c>
      <c r="AX211" s="12" t="s">
        <v>80</v>
      </c>
      <c r="AY211" s="162" t="s">
        <v>219</v>
      </c>
    </row>
    <row r="212" spans="2:65" s="12" customFormat="1" ht="11.25">
      <c r="B212" s="161"/>
      <c r="D212" s="157" t="s">
        <v>303</v>
      </c>
      <c r="E212" s="162" t="s">
        <v>1</v>
      </c>
      <c r="F212" s="163" t="s">
        <v>1686</v>
      </c>
      <c r="H212" s="164">
        <v>-132.84</v>
      </c>
      <c r="I212" s="165"/>
      <c r="J212" s="165"/>
      <c r="M212" s="161"/>
      <c r="N212" s="166"/>
      <c r="X212" s="167"/>
      <c r="AT212" s="162" t="s">
        <v>303</v>
      </c>
      <c r="AU212" s="162" t="s">
        <v>93</v>
      </c>
      <c r="AV212" s="12" t="s">
        <v>93</v>
      </c>
      <c r="AW212" s="12" t="s">
        <v>5</v>
      </c>
      <c r="AX212" s="12" t="s">
        <v>80</v>
      </c>
      <c r="AY212" s="162" t="s">
        <v>219</v>
      </c>
    </row>
    <row r="213" spans="2:65" s="13" customFormat="1" ht="11.25">
      <c r="B213" s="171"/>
      <c r="D213" s="157" t="s">
        <v>303</v>
      </c>
      <c r="E213" s="172" t="s">
        <v>1</v>
      </c>
      <c r="F213" s="173" t="s">
        <v>362</v>
      </c>
      <c r="H213" s="174">
        <v>1386.8711999999998</v>
      </c>
      <c r="I213" s="175"/>
      <c r="J213" s="175"/>
      <c r="M213" s="171"/>
      <c r="N213" s="176"/>
      <c r="X213" s="177"/>
      <c r="AT213" s="172" t="s">
        <v>303</v>
      </c>
      <c r="AU213" s="172" t="s">
        <v>93</v>
      </c>
      <c r="AV213" s="13" t="s">
        <v>158</v>
      </c>
      <c r="AW213" s="13" t="s">
        <v>4</v>
      </c>
      <c r="AX213" s="13" t="s">
        <v>87</v>
      </c>
      <c r="AY213" s="172" t="s">
        <v>219</v>
      </c>
    </row>
    <row r="214" spans="2:65" s="1" customFormat="1" ht="24.2" customHeight="1">
      <c r="B214" s="30"/>
      <c r="C214" s="142" t="s">
        <v>464</v>
      </c>
      <c r="D214" s="142" t="s">
        <v>220</v>
      </c>
      <c r="E214" s="143" t="s">
        <v>521</v>
      </c>
      <c r="F214" s="144" t="s">
        <v>522</v>
      </c>
      <c r="G214" s="145" t="s">
        <v>398</v>
      </c>
      <c r="H214" s="146">
        <v>166.09700000000001</v>
      </c>
      <c r="I214" s="147"/>
      <c r="J214" s="147"/>
      <c r="K214" s="148">
        <f>ROUND(P214*H214,2)</f>
        <v>0</v>
      </c>
      <c r="L214" s="149"/>
      <c r="M214" s="30"/>
      <c r="N214" s="150" t="s">
        <v>1</v>
      </c>
      <c r="O214" s="151" t="s">
        <v>43</v>
      </c>
      <c r="P214" s="152">
        <f>I214+J214</f>
        <v>0</v>
      </c>
      <c r="Q214" s="152">
        <f>ROUND(I214*H214,2)</f>
        <v>0</v>
      </c>
      <c r="R214" s="152">
        <f>ROUND(J214*H214,2)</f>
        <v>0</v>
      </c>
      <c r="T214" s="153">
        <f>S214*H214</f>
        <v>0</v>
      </c>
      <c r="U214" s="153">
        <v>0</v>
      </c>
      <c r="V214" s="153">
        <f>U214*H214</f>
        <v>0</v>
      </c>
      <c r="W214" s="153">
        <v>0</v>
      </c>
      <c r="X214" s="154">
        <f>W214*H214</f>
        <v>0</v>
      </c>
      <c r="AR214" s="155" t="s">
        <v>158</v>
      </c>
      <c r="AT214" s="155" t="s">
        <v>220</v>
      </c>
      <c r="AU214" s="155" t="s">
        <v>93</v>
      </c>
      <c r="AY214" s="15" t="s">
        <v>219</v>
      </c>
      <c r="BE214" s="156">
        <f>IF(O214="základní",K214,0)</f>
        <v>0</v>
      </c>
      <c r="BF214" s="156">
        <f>IF(O214="snížená",K214,0)</f>
        <v>0</v>
      </c>
      <c r="BG214" s="156">
        <f>IF(O214="zákl. přenesená",K214,0)</f>
        <v>0</v>
      </c>
      <c r="BH214" s="156">
        <f>IF(O214="sníž. přenesená",K214,0)</f>
        <v>0</v>
      </c>
      <c r="BI214" s="156">
        <f>IF(O214="nulová",K214,0)</f>
        <v>0</v>
      </c>
      <c r="BJ214" s="15" t="s">
        <v>87</v>
      </c>
      <c r="BK214" s="156">
        <f>ROUND(P214*H214,2)</f>
        <v>0</v>
      </c>
      <c r="BL214" s="15" t="s">
        <v>158</v>
      </c>
      <c r="BM214" s="155" t="s">
        <v>1687</v>
      </c>
    </row>
    <row r="215" spans="2:65" s="1" customFormat="1" ht="39">
      <c r="B215" s="30"/>
      <c r="D215" s="157" t="s">
        <v>226</v>
      </c>
      <c r="F215" s="158" t="s">
        <v>524</v>
      </c>
      <c r="I215" s="159"/>
      <c r="J215" s="159"/>
      <c r="M215" s="30"/>
      <c r="N215" s="160"/>
      <c r="X215" s="54"/>
      <c r="AT215" s="15" t="s">
        <v>226</v>
      </c>
      <c r="AU215" s="15" t="s">
        <v>93</v>
      </c>
    </row>
    <row r="216" spans="2:65" s="12" customFormat="1" ht="22.5">
      <c r="B216" s="161"/>
      <c r="D216" s="157" t="s">
        <v>303</v>
      </c>
      <c r="E216" s="162" t="s">
        <v>1</v>
      </c>
      <c r="F216" s="163" t="s">
        <v>1688</v>
      </c>
      <c r="H216" s="164">
        <v>180.85679999999999</v>
      </c>
      <c r="I216" s="165"/>
      <c r="J216" s="165"/>
      <c r="M216" s="161"/>
      <c r="N216" s="166"/>
      <c r="X216" s="167"/>
      <c r="AT216" s="162" t="s">
        <v>303</v>
      </c>
      <c r="AU216" s="162" t="s">
        <v>93</v>
      </c>
      <c r="AV216" s="12" t="s">
        <v>93</v>
      </c>
      <c r="AW216" s="12" t="s">
        <v>5</v>
      </c>
      <c r="AX216" s="12" t="s">
        <v>80</v>
      </c>
      <c r="AY216" s="162" t="s">
        <v>219</v>
      </c>
    </row>
    <row r="217" spans="2:65" s="12" customFormat="1" ht="11.25">
      <c r="B217" s="161"/>
      <c r="D217" s="157" t="s">
        <v>303</v>
      </c>
      <c r="E217" s="162" t="s">
        <v>1</v>
      </c>
      <c r="F217" s="163" t="s">
        <v>1689</v>
      </c>
      <c r="H217" s="164">
        <v>-14.76</v>
      </c>
      <c r="I217" s="165"/>
      <c r="J217" s="165"/>
      <c r="M217" s="161"/>
      <c r="N217" s="166"/>
      <c r="X217" s="167"/>
      <c r="AT217" s="162" t="s">
        <v>303</v>
      </c>
      <c r="AU217" s="162" t="s">
        <v>93</v>
      </c>
      <c r="AV217" s="12" t="s">
        <v>93</v>
      </c>
      <c r="AW217" s="12" t="s">
        <v>5</v>
      </c>
      <c r="AX217" s="12" t="s">
        <v>80</v>
      </c>
      <c r="AY217" s="162" t="s">
        <v>219</v>
      </c>
    </row>
    <row r="218" spans="2:65" s="13" customFormat="1" ht="11.25">
      <c r="B218" s="171"/>
      <c r="D218" s="157" t="s">
        <v>303</v>
      </c>
      <c r="E218" s="172" t="s">
        <v>1</v>
      </c>
      <c r="F218" s="173" t="s">
        <v>362</v>
      </c>
      <c r="H218" s="174">
        <v>166.0968</v>
      </c>
      <c r="I218" s="175"/>
      <c r="J218" s="175"/>
      <c r="M218" s="171"/>
      <c r="N218" s="176"/>
      <c r="X218" s="177"/>
      <c r="AT218" s="172" t="s">
        <v>303</v>
      </c>
      <c r="AU218" s="172" t="s">
        <v>93</v>
      </c>
      <c r="AV218" s="13" t="s">
        <v>158</v>
      </c>
      <c r="AW218" s="13" t="s">
        <v>4</v>
      </c>
      <c r="AX218" s="13" t="s">
        <v>87</v>
      </c>
      <c r="AY218" s="172" t="s">
        <v>219</v>
      </c>
    </row>
    <row r="219" spans="2:65" s="1" customFormat="1" ht="33" customHeight="1">
      <c r="B219" s="30"/>
      <c r="C219" s="142" t="s">
        <v>470</v>
      </c>
      <c r="D219" s="142" t="s">
        <v>220</v>
      </c>
      <c r="E219" s="143" t="s">
        <v>529</v>
      </c>
      <c r="F219" s="144" t="s">
        <v>530</v>
      </c>
      <c r="G219" s="145" t="s">
        <v>398</v>
      </c>
      <c r="H219" s="146">
        <v>1386.8710000000001</v>
      </c>
      <c r="I219" s="147"/>
      <c r="J219" s="147"/>
      <c r="K219" s="148">
        <f>ROUND(P219*H219,2)</f>
        <v>0</v>
      </c>
      <c r="L219" s="149"/>
      <c r="M219" s="30"/>
      <c r="N219" s="150" t="s">
        <v>1</v>
      </c>
      <c r="O219" s="151" t="s">
        <v>43</v>
      </c>
      <c r="P219" s="152">
        <f>I219+J219</f>
        <v>0</v>
      </c>
      <c r="Q219" s="152">
        <f>ROUND(I219*H219,2)</f>
        <v>0</v>
      </c>
      <c r="R219" s="152">
        <f>ROUND(J219*H219,2)</f>
        <v>0</v>
      </c>
      <c r="T219" s="153">
        <f>S219*H219</f>
        <v>0</v>
      </c>
      <c r="U219" s="153">
        <v>0</v>
      </c>
      <c r="V219" s="153">
        <f>U219*H219</f>
        <v>0</v>
      </c>
      <c r="W219" s="153">
        <v>0</v>
      </c>
      <c r="X219" s="154">
        <f>W219*H219</f>
        <v>0</v>
      </c>
      <c r="AR219" s="155" t="s">
        <v>158</v>
      </c>
      <c r="AT219" s="155" t="s">
        <v>220</v>
      </c>
      <c r="AU219" s="155" t="s">
        <v>93</v>
      </c>
      <c r="AY219" s="15" t="s">
        <v>219</v>
      </c>
      <c r="BE219" s="156">
        <f>IF(O219="základní",K219,0)</f>
        <v>0</v>
      </c>
      <c r="BF219" s="156">
        <f>IF(O219="snížená",K219,0)</f>
        <v>0</v>
      </c>
      <c r="BG219" s="156">
        <f>IF(O219="zákl. přenesená",K219,0)</f>
        <v>0</v>
      </c>
      <c r="BH219" s="156">
        <f>IF(O219="sníž. přenesená",K219,0)</f>
        <v>0</v>
      </c>
      <c r="BI219" s="156">
        <f>IF(O219="nulová",K219,0)</f>
        <v>0</v>
      </c>
      <c r="BJ219" s="15" t="s">
        <v>87</v>
      </c>
      <c r="BK219" s="156">
        <f>ROUND(P219*H219,2)</f>
        <v>0</v>
      </c>
      <c r="BL219" s="15" t="s">
        <v>158</v>
      </c>
      <c r="BM219" s="155" t="s">
        <v>1690</v>
      </c>
    </row>
    <row r="220" spans="2:65" s="1" customFormat="1" ht="39">
      <c r="B220" s="30"/>
      <c r="D220" s="157" t="s">
        <v>226</v>
      </c>
      <c r="F220" s="158" t="s">
        <v>532</v>
      </c>
      <c r="I220" s="159"/>
      <c r="J220" s="159"/>
      <c r="M220" s="30"/>
      <c r="N220" s="160"/>
      <c r="X220" s="54"/>
      <c r="AT220" s="15" t="s">
        <v>226</v>
      </c>
      <c r="AU220" s="15" t="s">
        <v>93</v>
      </c>
    </row>
    <row r="221" spans="2:65" s="12" customFormat="1" ht="22.5">
      <c r="B221" s="161"/>
      <c r="D221" s="157" t="s">
        <v>303</v>
      </c>
      <c r="E221" s="162" t="s">
        <v>1</v>
      </c>
      <c r="F221" s="163" t="s">
        <v>1685</v>
      </c>
      <c r="H221" s="164">
        <v>1519.7111999999997</v>
      </c>
      <c r="I221" s="165"/>
      <c r="J221" s="165"/>
      <c r="M221" s="161"/>
      <c r="N221" s="166"/>
      <c r="X221" s="167"/>
      <c r="AT221" s="162" t="s">
        <v>303</v>
      </c>
      <c r="AU221" s="162" t="s">
        <v>93</v>
      </c>
      <c r="AV221" s="12" t="s">
        <v>93</v>
      </c>
      <c r="AW221" s="12" t="s">
        <v>5</v>
      </c>
      <c r="AX221" s="12" t="s">
        <v>80</v>
      </c>
      <c r="AY221" s="162" t="s">
        <v>219</v>
      </c>
    </row>
    <row r="222" spans="2:65" s="12" customFormat="1" ht="11.25">
      <c r="B222" s="161"/>
      <c r="D222" s="157" t="s">
        <v>303</v>
      </c>
      <c r="E222" s="162" t="s">
        <v>1</v>
      </c>
      <c r="F222" s="163" t="s">
        <v>1686</v>
      </c>
      <c r="H222" s="164">
        <v>-132.84</v>
      </c>
      <c r="I222" s="165"/>
      <c r="J222" s="165"/>
      <c r="M222" s="161"/>
      <c r="N222" s="166"/>
      <c r="X222" s="167"/>
      <c r="AT222" s="162" t="s">
        <v>303</v>
      </c>
      <c r="AU222" s="162" t="s">
        <v>93</v>
      </c>
      <c r="AV222" s="12" t="s">
        <v>93</v>
      </c>
      <c r="AW222" s="12" t="s">
        <v>5</v>
      </c>
      <c r="AX222" s="12" t="s">
        <v>80</v>
      </c>
      <c r="AY222" s="162" t="s">
        <v>219</v>
      </c>
    </row>
    <row r="223" spans="2:65" s="13" customFormat="1" ht="11.25">
      <c r="B223" s="171"/>
      <c r="D223" s="157" t="s">
        <v>303</v>
      </c>
      <c r="E223" s="172" t="s">
        <v>1</v>
      </c>
      <c r="F223" s="173" t="s">
        <v>362</v>
      </c>
      <c r="H223" s="174">
        <v>1386.8711999999998</v>
      </c>
      <c r="I223" s="175"/>
      <c r="J223" s="175"/>
      <c r="M223" s="171"/>
      <c r="N223" s="176"/>
      <c r="X223" s="177"/>
      <c r="AT223" s="172" t="s">
        <v>303</v>
      </c>
      <c r="AU223" s="172" t="s">
        <v>93</v>
      </c>
      <c r="AV223" s="13" t="s">
        <v>158</v>
      </c>
      <c r="AW223" s="13" t="s">
        <v>4</v>
      </c>
      <c r="AX223" s="13" t="s">
        <v>87</v>
      </c>
      <c r="AY223" s="172" t="s">
        <v>219</v>
      </c>
    </row>
    <row r="224" spans="2:65" s="1" customFormat="1" ht="33" customHeight="1">
      <c r="B224" s="30"/>
      <c r="C224" s="142" t="s">
        <v>474</v>
      </c>
      <c r="D224" s="142" t="s">
        <v>220</v>
      </c>
      <c r="E224" s="143" t="s">
        <v>534</v>
      </c>
      <c r="F224" s="144" t="s">
        <v>535</v>
      </c>
      <c r="G224" s="145" t="s">
        <v>398</v>
      </c>
      <c r="H224" s="146">
        <v>166.08699999999999</v>
      </c>
      <c r="I224" s="147"/>
      <c r="J224" s="147"/>
      <c r="K224" s="148">
        <f>ROUND(P224*H224,2)</f>
        <v>0</v>
      </c>
      <c r="L224" s="149"/>
      <c r="M224" s="30"/>
      <c r="N224" s="150" t="s">
        <v>1</v>
      </c>
      <c r="O224" s="151" t="s">
        <v>43</v>
      </c>
      <c r="P224" s="152">
        <f>I224+J224</f>
        <v>0</v>
      </c>
      <c r="Q224" s="152">
        <f>ROUND(I224*H224,2)</f>
        <v>0</v>
      </c>
      <c r="R224" s="152">
        <f>ROUND(J224*H224,2)</f>
        <v>0</v>
      </c>
      <c r="T224" s="153">
        <f>S224*H224</f>
        <v>0</v>
      </c>
      <c r="U224" s="153">
        <v>0</v>
      </c>
      <c r="V224" s="153">
        <f>U224*H224</f>
        <v>0</v>
      </c>
      <c r="W224" s="153">
        <v>0</v>
      </c>
      <c r="X224" s="154">
        <f>W224*H224</f>
        <v>0</v>
      </c>
      <c r="AR224" s="155" t="s">
        <v>158</v>
      </c>
      <c r="AT224" s="155" t="s">
        <v>220</v>
      </c>
      <c r="AU224" s="155" t="s">
        <v>93</v>
      </c>
      <c r="AY224" s="15" t="s">
        <v>219</v>
      </c>
      <c r="BE224" s="156">
        <f>IF(O224="základní",K224,0)</f>
        <v>0</v>
      </c>
      <c r="BF224" s="156">
        <f>IF(O224="snížená",K224,0)</f>
        <v>0</v>
      </c>
      <c r="BG224" s="156">
        <f>IF(O224="zákl. přenesená",K224,0)</f>
        <v>0</v>
      </c>
      <c r="BH224" s="156">
        <f>IF(O224="sníž. přenesená",K224,0)</f>
        <v>0</v>
      </c>
      <c r="BI224" s="156">
        <f>IF(O224="nulová",K224,0)</f>
        <v>0</v>
      </c>
      <c r="BJ224" s="15" t="s">
        <v>87</v>
      </c>
      <c r="BK224" s="156">
        <f>ROUND(P224*H224,2)</f>
        <v>0</v>
      </c>
      <c r="BL224" s="15" t="s">
        <v>158</v>
      </c>
      <c r="BM224" s="155" t="s">
        <v>1691</v>
      </c>
    </row>
    <row r="225" spans="2:65" s="1" customFormat="1" ht="39">
      <c r="B225" s="30"/>
      <c r="D225" s="157" t="s">
        <v>226</v>
      </c>
      <c r="F225" s="158" t="s">
        <v>537</v>
      </c>
      <c r="I225" s="159"/>
      <c r="J225" s="159"/>
      <c r="M225" s="30"/>
      <c r="N225" s="160"/>
      <c r="X225" s="54"/>
      <c r="AT225" s="15" t="s">
        <v>226</v>
      </c>
      <c r="AU225" s="15" t="s">
        <v>93</v>
      </c>
    </row>
    <row r="226" spans="2:65" s="12" customFormat="1" ht="22.5">
      <c r="B226" s="161"/>
      <c r="D226" s="157" t="s">
        <v>303</v>
      </c>
      <c r="E226" s="162" t="s">
        <v>1</v>
      </c>
      <c r="F226" s="163" t="s">
        <v>1688</v>
      </c>
      <c r="H226" s="164">
        <v>180.85679999999999</v>
      </c>
      <c r="I226" s="165"/>
      <c r="J226" s="165"/>
      <c r="M226" s="161"/>
      <c r="N226" s="166"/>
      <c r="X226" s="167"/>
      <c r="AT226" s="162" t="s">
        <v>303</v>
      </c>
      <c r="AU226" s="162" t="s">
        <v>93</v>
      </c>
      <c r="AV226" s="12" t="s">
        <v>93</v>
      </c>
      <c r="AW226" s="12" t="s">
        <v>5</v>
      </c>
      <c r="AX226" s="12" t="s">
        <v>80</v>
      </c>
      <c r="AY226" s="162" t="s">
        <v>219</v>
      </c>
    </row>
    <row r="227" spans="2:65" s="12" customFormat="1" ht="11.25">
      <c r="B227" s="161"/>
      <c r="D227" s="157" t="s">
        <v>303</v>
      </c>
      <c r="E227" s="162" t="s">
        <v>1</v>
      </c>
      <c r="F227" s="163" t="s">
        <v>1692</v>
      </c>
      <c r="H227" s="164">
        <v>-14.769600000000001</v>
      </c>
      <c r="I227" s="165"/>
      <c r="J227" s="165"/>
      <c r="M227" s="161"/>
      <c r="N227" s="166"/>
      <c r="X227" s="167"/>
      <c r="AT227" s="162" t="s">
        <v>303</v>
      </c>
      <c r="AU227" s="162" t="s">
        <v>93</v>
      </c>
      <c r="AV227" s="12" t="s">
        <v>93</v>
      </c>
      <c r="AW227" s="12" t="s">
        <v>5</v>
      </c>
      <c r="AX227" s="12" t="s">
        <v>80</v>
      </c>
      <c r="AY227" s="162" t="s">
        <v>219</v>
      </c>
    </row>
    <row r="228" spans="2:65" s="13" customFormat="1" ht="11.25">
      <c r="B228" s="171"/>
      <c r="D228" s="157" t="s">
        <v>303</v>
      </c>
      <c r="E228" s="172" t="s">
        <v>1</v>
      </c>
      <c r="F228" s="173" t="s">
        <v>362</v>
      </c>
      <c r="H228" s="174">
        <v>166.0872</v>
      </c>
      <c r="I228" s="175"/>
      <c r="J228" s="175"/>
      <c r="M228" s="171"/>
      <c r="N228" s="176"/>
      <c r="X228" s="177"/>
      <c r="AT228" s="172" t="s">
        <v>303</v>
      </c>
      <c r="AU228" s="172" t="s">
        <v>93</v>
      </c>
      <c r="AV228" s="13" t="s">
        <v>158</v>
      </c>
      <c r="AW228" s="13" t="s">
        <v>4</v>
      </c>
      <c r="AX228" s="13" t="s">
        <v>87</v>
      </c>
      <c r="AY228" s="172" t="s">
        <v>219</v>
      </c>
    </row>
    <row r="229" spans="2:65" s="1" customFormat="1" ht="37.9" customHeight="1">
      <c r="B229" s="30"/>
      <c r="C229" s="142" t="s">
        <v>480</v>
      </c>
      <c r="D229" s="142" t="s">
        <v>220</v>
      </c>
      <c r="E229" s="143" t="s">
        <v>539</v>
      </c>
      <c r="F229" s="144" t="s">
        <v>540</v>
      </c>
      <c r="G229" s="145" t="s">
        <v>398</v>
      </c>
      <c r="H229" s="146">
        <v>285.678</v>
      </c>
      <c r="I229" s="147"/>
      <c r="J229" s="147"/>
      <c r="K229" s="148">
        <f>ROUND(P229*H229,2)</f>
        <v>0</v>
      </c>
      <c r="L229" s="149"/>
      <c r="M229" s="30"/>
      <c r="N229" s="150" t="s">
        <v>1</v>
      </c>
      <c r="O229" s="151" t="s">
        <v>43</v>
      </c>
      <c r="P229" s="152">
        <f>I229+J229</f>
        <v>0</v>
      </c>
      <c r="Q229" s="152">
        <f>ROUND(I229*H229,2)</f>
        <v>0</v>
      </c>
      <c r="R229" s="152">
        <f>ROUND(J229*H229,2)</f>
        <v>0</v>
      </c>
      <c r="T229" s="153">
        <f>S229*H229</f>
        <v>0</v>
      </c>
      <c r="U229" s="153">
        <v>0</v>
      </c>
      <c r="V229" s="153">
        <f>U229*H229</f>
        <v>0</v>
      </c>
      <c r="W229" s="153">
        <v>0</v>
      </c>
      <c r="X229" s="154">
        <f>W229*H229</f>
        <v>0</v>
      </c>
      <c r="AR229" s="155" t="s">
        <v>158</v>
      </c>
      <c r="AT229" s="155" t="s">
        <v>220</v>
      </c>
      <c r="AU229" s="155" t="s">
        <v>93</v>
      </c>
      <c r="AY229" s="15" t="s">
        <v>219</v>
      </c>
      <c r="BE229" s="156">
        <f>IF(O229="základní",K229,0)</f>
        <v>0</v>
      </c>
      <c r="BF229" s="156">
        <f>IF(O229="snížená",K229,0)</f>
        <v>0</v>
      </c>
      <c r="BG229" s="156">
        <f>IF(O229="zákl. přenesená",K229,0)</f>
        <v>0</v>
      </c>
      <c r="BH229" s="156">
        <f>IF(O229="sníž. přenesená",K229,0)</f>
        <v>0</v>
      </c>
      <c r="BI229" s="156">
        <f>IF(O229="nulová",K229,0)</f>
        <v>0</v>
      </c>
      <c r="BJ229" s="15" t="s">
        <v>87</v>
      </c>
      <c r="BK229" s="156">
        <f>ROUND(P229*H229,2)</f>
        <v>0</v>
      </c>
      <c r="BL229" s="15" t="s">
        <v>158</v>
      </c>
      <c r="BM229" s="155" t="s">
        <v>1693</v>
      </c>
    </row>
    <row r="230" spans="2:65" s="1" customFormat="1" ht="39">
      <c r="B230" s="30"/>
      <c r="D230" s="157" t="s">
        <v>226</v>
      </c>
      <c r="F230" s="158" t="s">
        <v>542</v>
      </c>
      <c r="I230" s="159"/>
      <c r="J230" s="159"/>
      <c r="M230" s="30"/>
      <c r="N230" s="160"/>
      <c r="X230" s="54"/>
      <c r="AT230" s="15" t="s">
        <v>226</v>
      </c>
      <c r="AU230" s="15" t="s">
        <v>93</v>
      </c>
    </row>
    <row r="231" spans="2:65" s="12" customFormat="1" ht="11.25">
      <c r="B231" s="161"/>
      <c r="D231" s="157" t="s">
        <v>303</v>
      </c>
      <c r="E231" s="162" t="s">
        <v>1</v>
      </c>
      <c r="F231" s="163" t="s">
        <v>1694</v>
      </c>
      <c r="H231" s="164">
        <v>285.678</v>
      </c>
      <c r="I231" s="165"/>
      <c r="J231" s="165"/>
      <c r="M231" s="161"/>
      <c r="N231" s="166"/>
      <c r="X231" s="167"/>
      <c r="AT231" s="162" t="s">
        <v>303</v>
      </c>
      <c r="AU231" s="162" t="s">
        <v>93</v>
      </c>
      <c r="AV231" s="12" t="s">
        <v>93</v>
      </c>
      <c r="AW231" s="12" t="s">
        <v>5</v>
      </c>
      <c r="AX231" s="12" t="s">
        <v>87</v>
      </c>
      <c r="AY231" s="162" t="s">
        <v>219</v>
      </c>
    </row>
    <row r="232" spans="2:65" s="1" customFormat="1" ht="37.9" customHeight="1">
      <c r="B232" s="30"/>
      <c r="C232" s="142" t="s">
        <v>485</v>
      </c>
      <c r="D232" s="142" t="s">
        <v>220</v>
      </c>
      <c r="E232" s="143" t="s">
        <v>545</v>
      </c>
      <c r="F232" s="144" t="s">
        <v>546</v>
      </c>
      <c r="G232" s="145" t="s">
        <v>398</v>
      </c>
      <c r="H232" s="146">
        <v>83.048000000000002</v>
      </c>
      <c r="I232" s="147"/>
      <c r="J232" s="147"/>
      <c r="K232" s="148">
        <f>ROUND(P232*H232,2)</f>
        <v>0</v>
      </c>
      <c r="L232" s="149"/>
      <c r="M232" s="30"/>
      <c r="N232" s="150" t="s">
        <v>1</v>
      </c>
      <c r="O232" s="151" t="s">
        <v>43</v>
      </c>
      <c r="P232" s="152">
        <f>I232+J232</f>
        <v>0</v>
      </c>
      <c r="Q232" s="152">
        <f>ROUND(I232*H232,2)</f>
        <v>0</v>
      </c>
      <c r="R232" s="152">
        <f>ROUND(J232*H232,2)</f>
        <v>0</v>
      </c>
      <c r="T232" s="153">
        <f>S232*H232</f>
        <v>0</v>
      </c>
      <c r="U232" s="153">
        <v>0</v>
      </c>
      <c r="V232" s="153">
        <f>U232*H232</f>
        <v>0</v>
      </c>
      <c r="W232" s="153">
        <v>0</v>
      </c>
      <c r="X232" s="154">
        <f>W232*H232</f>
        <v>0</v>
      </c>
      <c r="AR232" s="155" t="s">
        <v>158</v>
      </c>
      <c r="AT232" s="155" t="s">
        <v>220</v>
      </c>
      <c r="AU232" s="155" t="s">
        <v>93</v>
      </c>
      <c r="AY232" s="15" t="s">
        <v>219</v>
      </c>
      <c r="BE232" s="156">
        <f>IF(O232="základní",K232,0)</f>
        <v>0</v>
      </c>
      <c r="BF232" s="156">
        <f>IF(O232="snížená",K232,0)</f>
        <v>0</v>
      </c>
      <c r="BG232" s="156">
        <f>IF(O232="zákl. přenesená",K232,0)</f>
        <v>0</v>
      </c>
      <c r="BH232" s="156">
        <f>IF(O232="sníž. přenesená",K232,0)</f>
        <v>0</v>
      </c>
      <c r="BI232" s="156">
        <f>IF(O232="nulová",K232,0)</f>
        <v>0</v>
      </c>
      <c r="BJ232" s="15" t="s">
        <v>87</v>
      </c>
      <c r="BK232" s="156">
        <f>ROUND(P232*H232,2)</f>
        <v>0</v>
      </c>
      <c r="BL232" s="15" t="s">
        <v>158</v>
      </c>
      <c r="BM232" s="155" t="s">
        <v>1695</v>
      </c>
    </row>
    <row r="233" spans="2:65" s="1" customFormat="1" ht="39">
      <c r="B233" s="30"/>
      <c r="D233" s="157" t="s">
        <v>226</v>
      </c>
      <c r="F233" s="158" t="s">
        <v>548</v>
      </c>
      <c r="I233" s="159"/>
      <c r="J233" s="159"/>
      <c r="M233" s="30"/>
      <c r="N233" s="160"/>
      <c r="X233" s="54"/>
      <c r="AT233" s="15" t="s">
        <v>226</v>
      </c>
      <c r="AU233" s="15" t="s">
        <v>93</v>
      </c>
    </row>
    <row r="234" spans="2:65" s="12" customFormat="1" ht="22.5">
      <c r="B234" s="161"/>
      <c r="D234" s="157" t="s">
        <v>303</v>
      </c>
      <c r="E234" s="162" t="s">
        <v>1</v>
      </c>
      <c r="F234" s="163" t="s">
        <v>1696</v>
      </c>
      <c r="H234" s="164">
        <v>90.428399999999996</v>
      </c>
      <c r="I234" s="165"/>
      <c r="J234" s="165"/>
      <c r="M234" s="161"/>
      <c r="N234" s="166"/>
      <c r="X234" s="167"/>
      <c r="AT234" s="162" t="s">
        <v>303</v>
      </c>
      <c r="AU234" s="162" t="s">
        <v>93</v>
      </c>
      <c r="AV234" s="12" t="s">
        <v>93</v>
      </c>
      <c r="AW234" s="12" t="s">
        <v>5</v>
      </c>
      <c r="AX234" s="12" t="s">
        <v>80</v>
      </c>
      <c r="AY234" s="162" t="s">
        <v>219</v>
      </c>
    </row>
    <row r="235" spans="2:65" s="12" customFormat="1" ht="11.25">
      <c r="B235" s="161"/>
      <c r="D235" s="157" t="s">
        <v>303</v>
      </c>
      <c r="E235" s="162" t="s">
        <v>1</v>
      </c>
      <c r="F235" s="163" t="s">
        <v>1697</v>
      </c>
      <c r="H235" s="164">
        <v>-7.38</v>
      </c>
      <c r="I235" s="165"/>
      <c r="J235" s="165"/>
      <c r="M235" s="161"/>
      <c r="N235" s="166"/>
      <c r="X235" s="167"/>
      <c r="AT235" s="162" t="s">
        <v>303</v>
      </c>
      <c r="AU235" s="162" t="s">
        <v>93</v>
      </c>
      <c r="AV235" s="12" t="s">
        <v>93</v>
      </c>
      <c r="AW235" s="12" t="s">
        <v>5</v>
      </c>
      <c r="AX235" s="12" t="s">
        <v>80</v>
      </c>
      <c r="AY235" s="162" t="s">
        <v>219</v>
      </c>
    </row>
    <row r="236" spans="2:65" s="13" customFormat="1" ht="11.25">
      <c r="B236" s="171"/>
      <c r="D236" s="157" t="s">
        <v>303</v>
      </c>
      <c r="E236" s="172" t="s">
        <v>1</v>
      </c>
      <c r="F236" s="173" t="s">
        <v>362</v>
      </c>
      <c r="H236" s="174">
        <v>83.048400000000001</v>
      </c>
      <c r="I236" s="175"/>
      <c r="J236" s="175"/>
      <c r="M236" s="171"/>
      <c r="N236" s="176"/>
      <c r="X236" s="177"/>
      <c r="AT236" s="172" t="s">
        <v>303</v>
      </c>
      <c r="AU236" s="172" t="s">
        <v>93</v>
      </c>
      <c r="AV236" s="13" t="s">
        <v>158</v>
      </c>
      <c r="AW236" s="13" t="s">
        <v>4</v>
      </c>
      <c r="AX236" s="13" t="s">
        <v>87</v>
      </c>
      <c r="AY236" s="172" t="s">
        <v>219</v>
      </c>
    </row>
    <row r="237" spans="2:65" s="1" customFormat="1" ht="24.2" customHeight="1">
      <c r="B237" s="30"/>
      <c r="C237" s="142" t="s">
        <v>491</v>
      </c>
      <c r="D237" s="142" t="s">
        <v>220</v>
      </c>
      <c r="E237" s="143" t="s">
        <v>1043</v>
      </c>
      <c r="F237" s="144" t="s">
        <v>1044</v>
      </c>
      <c r="G237" s="145" t="s">
        <v>398</v>
      </c>
      <c r="H237" s="146">
        <v>1386.8710000000001</v>
      </c>
      <c r="I237" s="147"/>
      <c r="J237" s="147"/>
      <c r="K237" s="148">
        <f>ROUND(P237*H237,2)</f>
        <v>0</v>
      </c>
      <c r="L237" s="149"/>
      <c r="M237" s="30"/>
      <c r="N237" s="150" t="s">
        <v>1</v>
      </c>
      <c r="O237" s="151" t="s">
        <v>43</v>
      </c>
      <c r="P237" s="152">
        <f>I237+J237</f>
        <v>0</v>
      </c>
      <c r="Q237" s="152">
        <f>ROUND(I237*H237,2)</f>
        <v>0</v>
      </c>
      <c r="R237" s="152">
        <f>ROUND(J237*H237,2)</f>
        <v>0</v>
      </c>
      <c r="T237" s="153">
        <f>S237*H237</f>
        <v>0</v>
      </c>
      <c r="U237" s="153">
        <v>0</v>
      </c>
      <c r="V237" s="153">
        <f>U237*H237</f>
        <v>0</v>
      </c>
      <c r="W237" s="153">
        <v>0</v>
      </c>
      <c r="X237" s="154">
        <f>W237*H237</f>
        <v>0</v>
      </c>
      <c r="AR237" s="155" t="s">
        <v>158</v>
      </c>
      <c r="AT237" s="155" t="s">
        <v>220</v>
      </c>
      <c r="AU237" s="155" t="s">
        <v>93</v>
      </c>
      <c r="AY237" s="15" t="s">
        <v>219</v>
      </c>
      <c r="BE237" s="156">
        <f>IF(O237="základní",K237,0)</f>
        <v>0</v>
      </c>
      <c r="BF237" s="156">
        <f>IF(O237="snížená",K237,0)</f>
        <v>0</v>
      </c>
      <c r="BG237" s="156">
        <f>IF(O237="zákl. přenesená",K237,0)</f>
        <v>0</v>
      </c>
      <c r="BH237" s="156">
        <f>IF(O237="sníž. přenesená",K237,0)</f>
        <v>0</v>
      </c>
      <c r="BI237" s="156">
        <f>IF(O237="nulová",K237,0)</f>
        <v>0</v>
      </c>
      <c r="BJ237" s="15" t="s">
        <v>87</v>
      </c>
      <c r="BK237" s="156">
        <f>ROUND(P237*H237,2)</f>
        <v>0</v>
      </c>
      <c r="BL237" s="15" t="s">
        <v>158</v>
      </c>
      <c r="BM237" s="155" t="s">
        <v>1698</v>
      </c>
    </row>
    <row r="238" spans="2:65" s="1" customFormat="1" ht="29.25">
      <c r="B238" s="30"/>
      <c r="D238" s="157" t="s">
        <v>226</v>
      </c>
      <c r="F238" s="158" t="s">
        <v>1046</v>
      </c>
      <c r="I238" s="159"/>
      <c r="J238" s="159"/>
      <c r="M238" s="30"/>
      <c r="N238" s="160"/>
      <c r="X238" s="54"/>
      <c r="AT238" s="15" t="s">
        <v>226</v>
      </c>
      <c r="AU238" s="15" t="s">
        <v>93</v>
      </c>
    </row>
    <row r="239" spans="2:65" s="12" customFormat="1" ht="22.5">
      <c r="B239" s="161"/>
      <c r="D239" s="157" t="s">
        <v>303</v>
      </c>
      <c r="E239" s="162" t="s">
        <v>1</v>
      </c>
      <c r="F239" s="163" t="s">
        <v>1685</v>
      </c>
      <c r="H239" s="164">
        <v>1519.7111999999997</v>
      </c>
      <c r="I239" s="165"/>
      <c r="J239" s="165"/>
      <c r="M239" s="161"/>
      <c r="N239" s="166"/>
      <c r="X239" s="167"/>
      <c r="AT239" s="162" t="s">
        <v>303</v>
      </c>
      <c r="AU239" s="162" t="s">
        <v>93</v>
      </c>
      <c r="AV239" s="12" t="s">
        <v>93</v>
      </c>
      <c r="AW239" s="12" t="s">
        <v>5</v>
      </c>
      <c r="AX239" s="12" t="s">
        <v>80</v>
      </c>
      <c r="AY239" s="162" t="s">
        <v>219</v>
      </c>
    </row>
    <row r="240" spans="2:65" s="12" customFormat="1" ht="11.25">
      <c r="B240" s="161"/>
      <c r="D240" s="157" t="s">
        <v>303</v>
      </c>
      <c r="E240" s="162" t="s">
        <v>1</v>
      </c>
      <c r="F240" s="163" t="s">
        <v>1686</v>
      </c>
      <c r="H240" s="164">
        <v>-132.84</v>
      </c>
      <c r="I240" s="165"/>
      <c r="J240" s="165"/>
      <c r="M240" s="161"/>
      <c r="N240" s="166"/>
      <c r="X240" s="167"/>
      <c r="AT240" s="162" t="s">
        <v>303</v>
      </c>
      <c r="AU240" s="162" t="s">
        <v>93</v>
      </c>
      <c r="AV240" s="12" t="s">
        <v>93</v>
      </c>
      <c r="AW240" s="12" t="s">
        <v>5</v>
      </c>
      <c r="AX240" s="12" t="s">
        <v>80</v>
      </c>
      <c r="AY240" s="162" t="s">
        <v>219</v>
      </c>
    </row>
    <row r="241" spans="2:65" s="13" customFormat="1" ht="11.25">
      <c r="B241" s="171"/>
      <c r="D241" s="157" t="s">
        <v>303</v>
      </c>
      <c r="E241" s="172" t="s">
        <v>1</v>
      </c>
      <c r="F241" s="173" t="s">
        <v>362</v>
      </c>
      <c r="H241" s="174">
        <v>1386.8711999999998</v>
      </c>
      <c r="I241" s="175"/>
      <c r="J241" s="175"/>
      <c r="M241" s="171"/>
      <c r="N241" s="176"/>
      <c r="X241" s="177"/>
      <c r="AT241" s="172" t="s">
        <v>303</v>
      </c>
      <c r="AU241" s="172" t="s">
        <v>93</v>
      </c>
      <c r="AV241" s="13" t="s">
        <v>158</v>
      </c>
      <c r="AW241" s="13" t="s">
        <v>4</v>
      </c>
      <c r="AX241" s="13" t="s">
        <v>87</v>
      </c>
      <c r="AY241" s="172" t="s">
        <v>219</v>
      </c>
    </row>
    <row r="242" spans="2:65" s="1" customFormat="1" ht="24.2" customHeight="1">
      <c r="B242" s="30"/>
      <c r="C242" s="142" t="s">
        <v>496</v>
      </c>
      <c r="D242" s="142" t="s">
        <v>220</v>
      </c>
      <c r="E242" s="143" t="s">
        <v>550</v>
      </c>
      <c r="F242" s="144" t="s">
        <v>551</v>
      </c>
      <c r="G242" s="145" t="s">
        <v>398</v>
      </c>
      <c r="H242" s="146">
        <v>166.09700000000001</v>
      </c>
      <c r="I242" s="147"/>
      <c r="J242" s="147"/>
      <c r="K242" s="148">
        <f>ROUND(P242*H242,2)</f>
        <v>0</v>
      </c>
      <c r="L242" s="149"/>
      <c r="M242" s="30"/>
      <c r="N242" s="150" t="s">
        <v>1</v>
      </c>
      <c r="O242" s="151" t="s">
        <v>43</v>
      </c>
      <c r="P242" s="152">
        <f>I242+J242</f>
        <v>0</v>
      </c>
      <c r="Q242" s="152">
        <f>ROUND(I242*H242,2)</f>
        <v>0</v>
      </c>
      <c r="R242" s="152">
        <f>ROUND(J242*H242,2)</f>
        <v>0</v>
      </c>
      <c r="T242" s="153">
        <f>S242*H242</f>
        <v>0</v>
      </c>
      <c r="U242" s="153">
        <v>0</v>
      </c>
      <c r="V242" s="153">
        <f>U242*H242</f>
        <v>0</v>
      </c>
      <c r="W242" s="153">
        <v>0</v>
      </c>
      <c r="X242" s="154">
        <f>W242*H242</f>
        <v>0</v>
      </c>
      <c r="AR242" s="155" t="s">
        <v>158</v>
      </c>
      <c r="AT242" s="155" t="s">
        <v>220</v>
      </c>
      <c r="AU242" s="155" t="s">
        <v>93</v>
      </c>
      <c r="AY242" s="15" t="s">
        <v>219</v>
      </c>
      <c r="BE242" s="156">
        <f>IF(O242="základní",K242,0)</f>
        <v>0</v>
      </c>
      <c r="BF242" s="156">
        <f>IF(O242="snížená",K242,0)</f>
        <v>0</v>
      </c>
      <c r="BG242" s="156">
        <f>IF(O242="zákl. přenesená",K242,0)</f>
        <v>0</v>
      </c>
      <c r="BH242" s="156">
        <f>IF(O242="sníž. přenesená",K242,0)</f>
        <v>0</v>
      </c>
      <c r="BI242" s="156">
        <f>IF(O242="nulová",K242,0)</f>
        <v>0</v>
      </c>
      <c r="BJ242" s="15" t="s">
        <v>87</v>
      </c>
      <c r="BK242" s="156">
        <f>ROUND(P242*H242,2)</f>
        <v>0</v>
      </c>
      <c r="BL242" s="15" t="s">
        <v>158</v>
      </c>
      <c r="BM242" s="155" t="s">
        <v>1699</v>
      </c>
    </row>
    <row r="243" spans="2:65" s="1" customFormat="1" ht="29.25">
      <c r="B243" s="30"/>
      <c r="D243" s="157" t="s">
        <v>226</v>
      </c>
      <c r="F243" s="158" t="s">
        <v>553</v>
      </c>
      <c r="I243" s="159"/>
      <c r="J243" s="159"/>
      <c r="M243" s="30"/>
      <c r="N243" s="160"/>
      <c r="X243" s="54"/>
      <c r="AT243" s="15" t="s">
        <v>226</v>
      </c>
      <c r="AU243" s="15" t="s">
        <v>93</v>
      </c>
    </row>
    <row r="244" spans="2:65" s="12" customFormat="1" ht="22.5">
      <c r="B244" s="161"/>
      <c r="D244" s="157" t="s">
        <v>303</v>
      </c>
      <c r="E244" s="162" t="s">
        <v>1</v>
      </c>
      <c r="F244" s="163" t="s">
        <v>1688</v>
      </c>
      <c r="H244" s="164">
        <v>180.85679999999999</v>
      </c>
      <c r="I244" s="165"/>
      <c r="J244" s="165"/>
      <c r="M244" s="161"/>
      <c r="N244" s="166"/>
      <c r="X244" s="167"/>
      <c r="AT244" s="162" t="s">
        <v>303</v>
      </c>
      <c r="AU244" s="162" t="s">
        <v>93</v>
      </c>
      <c r="AV244" s="12" t="s">
        <v>93</v>
      </c>
      <c r="AW244" s="12" t="s">
        <v>5</v>
      </c>
      <c r="AX244" s="12" t="s">
        <v>80</v>
      </c>
      <c r="AY244" s="162" t="s">
        <v>219</v>
      </c>
    </row>
    <row r="245" spans="2:65" s="12" customFormat="1" ht="11.25">
      <c r="B245" s="161"/>
      <c r="D245" s="157" t="s">
        <v>303</v>
      </c>
      <c r="E245" s="162" t="s">
        <v>1</v>
      </c>
      <c r="F245" s="163" t="s">
        <v>1689</v>
      </c>
      <c r="H245" s="164">
        <v>-14.76</v>
      </c>
      <c r="I245" s="165"/>
      <c r="J245" s="165"/>
      <c r="M245" s="161"/>
      <c r="N245" s="166"/>
      <c r="X245" s="167"/>
      <c r="AT245" s="162" t="s">
        <v>303</v>
      </c>
      <c r="AU245" s="162" t="s">
        <v>93</v>
      </c>
      <c r="AV245" s="12" t="s">
        <v>93</v>
      </c>
      <c r="AW245" s="12" t="s">
        <v>5</v>
      </c>
      <c r="AX245" s="12" t="s">
        <v>80</v>
      </c>
      <c r="AY245" s="162" t="s">
        <v>219</v>
      </c>
    </row>
    <row r="246" spans="2:65" s="13" customFormat="1" ht="11.25">
      <c r="B246" s="171"/>
      <c r="D246" s="157" t="s">
        <v>303</v>
      </c>
      <c r="E246" s="172" t="s">
        <v>1</v>
      </c>
      <c r="F246" s="173" t="s">
        <v>362</v>
      </c>
      <c r="H246" s="174">
        <v>166.0968</v>
      </c>
      <c r="I246" s="175"/>
      <c r="J246" s="175"/>
      <c r="M246" s="171"/>
      <c r="N246" s="176"/>
      <c r="X246" s="177"/>
      <c r="AT246" s="172" t="s">
        <v>303</v>
      </c>
      <c r="AU246" s="172" t="s">
        <v>93</v>
      </c>
      <c r="AV246" s="13" t="s">
        <v>158</v>
      </c>
      <c r="AW246" s="13" t="s">
        <v>4</v>
      </c>
      <c r="AX246" s="13" t="s">
        <v>87</v>
      </c>
      <c r="AY246" s="172" t="s">
        <v>219</v>
      </c>
    </row>
    <row r="247" spans="2:65" s="1" customFormat="1" ht="16.5" customHeight="1">
      <c r="B247" s="30"/>
      <c r="C247" s="142" t="s">
        <v>502</v>
      </c>
      <c r="D247" s="142" t="s">
        <v>220</v>
      </c>
      <c r="E247" s="143" t="s">
        <v>556</v>
      </c>
      <c r="F247" s="144" t="s">
        <v>557</v>
      </c>
      <c r="G247" s="145" t="s">
        <v>398</v>
      </c>
      <c r="H247" s="146">
        <v>368.726</v>
      </c>
      <c r="I247" s="147"/>
      <c r="J247" s="147"/>
      <c r="K247" s="148">
        <f>ROUND(P247*H247,2)</f>
        <v>0</v>
      </c>
      <c r="L247" s="149"/>
      <c r="M247" s="30"/>
      <c r="N247" s="150" t="s">
        <v>1</v>
      </c>
      <c r="O247" s="151" t="s">
        <v>43</v>
      </c>
      <c r="P247" s="152">
        <f>I247+J247</f>
        <v>0</v>
      </c>
      <c r="Q247" s="152">
        <f>ROUND(I247*H247,2)</f>
        <v>0</v>
      </c>
      <c r="R247" s="152">
        <f>ROUND(J247*H247,2)</f>
        <v>0</v>
      </c>
      <c r="T247" s="153">
        <f>S247*H247</f>
        <v>0</v>
      </c>
      <c r="U247" s="153">
        <v>0</v>
      </c>
      <c r="V247" s="153">
        <f>U247*H247</f>
        <v>0</v>
      </c>
      <c r="W247" s="153">
        <v>0</v>
      </c>
      <c r="X247" s="154">
        <f>W247*H247</f>
        <v>0</v>
      </c>
      <c r="AR247" s="155" t="s">
        <v>158</v>
      </c>
      <c r="AT247" s="155" t="s">
        <v>220</v>
      </c>
      <c r="AU247" s="155" t="s">
        <v>93</v>
      </c>
      <c r="AY247" s="15" t="s">
        <v>219</v>
      </c>
      <c r="BE247" s="156">
        <f>IF(O247="základní",K247,0)</f>
        <v>0</v>
      </c>
      <c r="BF247" s="156">
        <f>IF(O247="snížená",K247,0)</f>
        <v>0</v>
      </c>
      <c r="BG247" s="156">
        <f>IF(O247="zákl. přenesená",K247,0)</f>
        <v>0</v>
      </c>
      <c r="BH247" s="156">
        <f>IF(O247="sníž. přenesená",K247,0)</f>
        <v>0</v>
      </c>
      <c r="BI247" s="156">
        <f>IF(O247="nulová",K247,0)</f>
        <v>0</v>
      </c>
      <c r="BJ247" s="15" t="s">
        <v>87</v>
      </c>
      <c r="BK247" s="156">
        <f>ROUND(P247*H247,2)</f>
        <v>0</v>
      </c>
      <c r="BL247" s="15" t="s">
        <v>158</v>
      </c>
      <c r="BM247" s="155" t="s">
        <v>1700</v>
      </c>
    </row>
    <row r="248" spans="2:65" s="1" customFormat="1" ht="19.5">
      <c r="B248" s="30"/>
      <c r="D248" s="157" t="s">
        <v>226</v>
      </c>
      <c r="F248" s="158" t="s">
        <v>559</v>
      </c>
      <c r="I248" s="159"/>
      <c r="J248" s="159"/>
      <c r="M248" s="30"/>
      <c r="N248" s="160"/>
      <c r="X248" s="54"/>
      <c r="AT248" s="15" t="s">
        <v>226</v>
      </c>
      <c r="AU248" s="15" t="s">
        <v>93</v>
      </c>
    </row>
    <row r="249" spans="2:65" s="12" customFormat="1" ht="11.25">
      <c r="B249" s="161"/>
      <c r="D249" s="157" t="s">
        <v>303</v>
      </c>
      <c r="E249" s="162" t="s">
        <v>1</v>
      </c>
      <c r="F249" s="163" t="s">
        <v>1701</v>
      </c>
      <c r="H249" s="164">
        <v>368.726</v>
      </c>
      <c r="I249" s="165"/>
      <c r="J249" s="165"/>
      <c r="M249" s="161"/>
      <c r="N249" s="166"/>
      <c r="X249" s="167"/>
      <c r="AT249" s="162" t="s">
        <v>303</v>
      </c>
      <c r="AU249" s="162" t="s">
        <v>93</v>
      </c>
      <c r="AV249" s="12" t="s">
        <v>93</v>
      </c>
      <c r="AW249" s="12" t="s">
        <v>5</v>
      </c>
      <c r="AX249" s="12" t="s">
        <v>87</v>
      </c>
      <c r="AY249" s="162" t="s">
        <v>219</v>
      </c>
    </row>
    <row r="250" spans="2:65" s="1" customFormat="1" ht="33" customHeight="1">
      <c r="B250" s="30"/>
      <c r="C250" s="142" t="s">
        <v>385</v>
      </c>
      <c r="D250" s="142" t="s">
        <v>220</v>
      </c>
      <c r="E250" s="143" t="s">
        <v>563</v>
      </c>
      <c r="F250" s="144" t="s">
        <v>564</v>
      </c>
      <c r="G250" s="145" t="s">
        <v>565</v>
      </c>
      <c r="H250" s="146">
        <v>737.452</v>
      </c>
      <c r="I250" s="147"/>
      <c r="J250" s="147"/>
      <c r="K250" s="148">
        <f>ROUND(P250*H250,2)</f>
        <v>0</v>
      </c>
      <c r="L250" s="149"/>
      <c r="M250" s="30"/>
      <c r="N250" s="150" t="s">
        <v>1</v>
      </c>
      <c r="O250" s="151" t="s">
        <v>43</v>
      </c>
      <c r="P250" s="152">
        <f>I250+J250</f>
        <v>0</v>
      </c>
      <c r="Q250" s="152">
        <f>ROUND(I250*H250,2)</f>
        <v>0</v>
      </c>
      <c r="R250" s="152">
        <f>ROUND(J250*H250,2)</f>
        <v>0</v>
      </c>
      <c r="T250" s="153">
        <f>S250*H250</f>
        <v>0</v>
      </c>
      <c r="U250" s="153">
        <v>0</v>
      </c>
      <c r="V250" s="153">
        <f>U250*H250</f>
        <v>0</v>
      </c>
      <c r="W250" s="153">
        <v>0</v>
      </c>
      <c r="X250" s="154">
        <f>W250*H250</f>
        <v>0</v>
      </c>
      <c r="AR250" s="155" t="s">
        <v>158</v>
      </c>
      <c r="AT250" s="155" t="s">
        <v>220</v>
      </c>
      <c r="AU250" s="155" t="s">
        <v>93</v>
      </c>
      <c r="AY250" s="15" t="s">
        <v>219</v>
      </c>
      <c r="BE250" s="156">
        <f>IF(O250="základní",K250,0)</f>
        <v>0</v>
      </c>
      <c r="BF250" s="156">
        <f>IF(O250="snížená",K250,0)</f>
        <v>0</v>
      </c>
      <c r="BG250" s="156">
        <f>IF(O250="zákl. přenesená",K250,0)</f>
        <v>0</v>
      </c>
      <c r="BH250" s="156">
        <f>IF(O250="sníž. přenesená",K250,0)</f>
        <v>0</v>
      </c>
      <c r="BI250" s="156">
        <f>IF(O250="nulová",K250,0)</f>
        <v>0</v>
      </c>
      <c r="BJ250" s="15" t="s">
        <v>87</v>
      </c>
      <c r="BK250" s="156">
        <f>ROUND(P250*H250,2)</f>
        <v>0</v>
      </c>
      <c r="BL250" s="15" t="s">
        <v>158</v>
      </c>
      <c r="BM250" s="155" t="s">
        <v>1702</v>
      </c>
    </row>
    <row r="251" spans="2:65" s="1" customFormat="1" ht="29.25">
      <c r="B251" s="30"/>
      <c r="D251" s="157" t="s">
        <v>226</v>
      </c>
      <c r="F251" s="158" t="s">
        <v>567</v>
      </c>
      <c r="I251" s="159"/>
      <c r="J251" s="159"/>
      <c r="M251" s="30"/>
      <c r="N251" s="160"/>
      <c r="X251" s="54"/>
      <c r="AT251" s="15" t="s">
        <v>226</v>
      </c>
      <c r="AU251" s="15" t="s">
        <v>93</v>
      </c>
    </row>
    <row r="252" spans="2:65" s="12" customFormat="1" ht="11.25">
      <c r="B252" s="161"/>
      <c r="D252" s="157" t="s">
        <v>303</v>
      </c>
      <c r="E252" s="162" t="s">
        <v>1</v>
      </c>
      <c r="F252" s="163" t="s">
        <v>1703</v>
      </c>
      <c r="H252" s="164">
        <v>737.452</v>
      </c>
      <c r="I252" s="165"/>
      <c r="J252" s="165"/>
      <c r="M252" s="161"/>
      <c r="N252" s="166"/>
      <c r="X252" s="167"/>
      <c r="AT252" s="162" t="s">
        <v>303</v>
      </c>
      <c r="AU252" s="162" t="s">
        <v>93</v>
      </c>
      <c r="AV252" s="12" t="s">
        <v>93</v>
      </c>
      <c r="AW252" s="12" t="s">
        <v>5</v>
      </c>
      <c r="AX252" s="12" t="s">
        <v>87</v>
      </c>
      <c r="AY252" s="162" t="s">
        <v>219</v>
      </c>
    </row>
    <row r="253" spans="2:65" s="1" customFormat="1" ht="24.2" customHeight="1">
      <c r="B253" s="30"/>
      <c r="C253" s="142" t="s">
        <v>512</v>
      </c>
      <c r="D253" s="142" t="s">
        <v>220</v>
      </c>
      <c r="E253" s="143" t="s">
        <v>570</v>
      </c>
      <c r="F253" s="144" t="s">
        <v>571</v>
      </c>
      <c r="G253" s="145" t="s">
        <v>398</v>
      </c>
      <c r="H253" s="146">
        <v>417.44200000000001</v>
      </c>
      <c r="I253" s="147"/>
      <c r="J253" s="147"/>
      <c r="K253" s="148">
        <f>ROUND(P253*H253,2)</f>
        <v>0</v>
      </c>
      <c r="L253" s="149"/>
      <c r="M253" s="30"/>
      <c r="N253" s="150" t="s">
        <v>1</v>
      </c>
      <c r="O253" s="151" t="s">
        <v>43</v>
      </c>
      <c r="P253" s="152">
        <f>I253+J253</f>
        <v>0</v>
      </c>
      <c r="Q253" s="152">
        <f>ROUND(I253*H253,2)</f>
        <v>0</v>
      </c>
      <c r="R253" s="152">
        <f>ROUND(J253*H253,2)</f>
        <v>0</v>
      </c>
      <c r="T253" s="153">
        <f>S253*H253</f>
        <v>0</v>
      </c>
      <c r="U253" s="153">
        <v>0</v>
      </c>
      <c r="V253" s="153">
        <f>U253*H253</f>
        <v>0</v>
      </c>
      <c r="W253" s="153">
        <v>0</v>
      </c>
      <c r="X253" s="154">
        <f>W253*H253</f>
        <v>0</v>
      </c>
      <c r="AR253" s="155" t="s">
        <v>158</v>
      </c>
      <c r="AT253" s="155" t="s">
        <v>220</v>
      </c>
      <c r="AU253" s="155" t="s">
        <v>93</v>
      </c>
      <c r="AY253" s="15" t="s">
        <v>219</v>
      </c>
      <c r="BE253" s="156">
        <f>IF(O253="základní",K253,0)</f>
        <v>0</v>
      </c>
      <c r="BF253" s="156">
        <f>IF(O253="snížená",K253,0)</f>
        <v>0</v>
      </c>
      <c r="BG253" s="156">
        <f>IF(O253="zákl. přenesená",K253,0)</f>
        <v>0</v>
      </c>
      <c r="BH253" s="156">
        <f>IF(O253="sníž. přenesená",K253,0)</f>
        <v>0</v>
      </c>
      <c r="BI253" s="156">
        <f>IF(O253="nulová",K253,0)</f>
        <v>0</v>
      </c>
      <c r="BJ253" s="15" t="s">
        <v>87</v>
      </c>
      <c r="BK253" s="156">
        <f>ROUND(P253*H253,2)</f>
        <v>0</v>
      </c>
      <c r="BL253" s="15" t="s">
        <v>158</v>
      </c>
      <c r="BM253" s="155" t="s">
        <v>1704</v>
      </c>
    </row>
    <row r="254" spans="2:65" s="1" customFormat="1" ht="29.25">
      <c r="B254" s="30"/>
      <c r="D254" s="157" t="s">
        <v>226</v>
      </c>
      <c r="F254" s="158" t="s">
        <v>573</v>
      </c>
      <c r="I254" s="159"/>
      <c r="J254" s="159"/>
      <c r="M254" s="30"/>
      <c r="N254" s="160"/>
      <c r="X254" s="54"/>
      <c r="AT254" s="15" t="s">
        <v>226</v>
      </c>
      <c r="AU254" s="15" t="s">
        <v>93</v>
      </c>
    </row>
    <row r="255" spans="2:65" s="12" customFormat="1" ht="22.5">
      <c r="B255" s="161"/>
      <c r="D255" s="157" t="s">
        <v>303</v>
      </c>
      <c r="E255" s="162" t="s">
        <v>1</v>
      </c>
      <c r="F255" s="163" t="s">
        <v>1705</v>
      </c>
      <c r="H255" s="164">
        <v>844.28399999999988</v>
      </c>
      <c r="I255" s="165"/>
      <c r="J255" s="165"/>
      <c r="M255" s="161"/>
      <c r="N255" s="166"/>
      <c r="X255" s="167"/>
      <c r="AT255" s="162" t="s">
        <v>303</v>
      </c>
      <c r="AU255" s="162" t="s">
        <v>93</v>
      </c>
      <c r="AV255" s="12" t="s">
        <v>93</v>
      </c>
      <c r="AW255" s="12" t="s">
        <v>5</v>
      </c>
      <c r="AX255" s="12" t="s">
        <v>80</v>
      </c>
      <c r="AY255" s="162" t="s">
        <v>219</v>
      </c>
    </row>
    <row r="256" spans="2:65" s="12" customFormat="1" ht="11.25">
      <c r="B256" s="161"/>
      <c r="D256" s="157" t="s">
        <v>303</v>
      </c>
      <c r="E256" s="162" t="s">
        <v>1</v>
      </c>
      <c r="F256" s="163" t="s">
        <v>1706</v>
      </c>
      <c r="H256" s="164">
        <v>-148.03200000000001</v>
      </c>
      <c r="I256" s="165"/>
      <c r="J256" s="165"/>
      <c r="M256" s="161"/>
      <c r="N256" s="166"/>
      <c r="X256" s="167"/>
      <c r="AT256" s="162" t="s">
        <v>303</v>
      </c>
      <c r="AU256" s="162" t="s">
        <v>93</v>
      </c>
      <c r="AV256" s="12" t="s">
        <v>93</v>
      </c>
      <c r="AW256" s="12" t="s">
        <v>5</v>
      </c>
      <c r="AX256" s="12" t="s">
        <v>80</v>
      </c>
      <c r="AY256" s="162" t="s">
        <v>219</v>
      </c>
    </row>
    <row r="257" spans="2:65" s="12" customFormat="1" ht="11.25">
      <c r="B257" s="161"/>
      <c r="D257" s="157" t="s">
        <v>303</v>
      </c>
      <c r="E257" s="162" t="s">
        <v>1</v>
      </c>
      <c r="F257" s="163" t="s">
        <v>1707</v>
      </c>
      <c r="H257" s="164">
        <v>-275.31</v>
      </c>
      <c r="I257" s="165"/>
      <c r="J257" s="165"/>
      <c r="M257" s="161"/>
      <c r="N257" s="166"/>
      <c r="X257" s="167"/>
      <c r="AT257" s="162" t="s">
        <v>303</v>
      </c>
      <c r="AU257" s="162" t="s">
        <v>93</v>
      </c>
      <c r="AV257" s="12" t="s">
        <v>93</v>
      </c>
      <c r="AW257" s="12" t="s">
        <v>5</v>
      </c>
      <c r="AX257" s="12" t="s">
        <v>80</v>
      </c>
      <c r="AY257" s="162" t="s">
        <v>219</v>
      </c>
    </row>
    <row r="258" spans="2:65" s="12" customFormat="1" ht="11.25">
      <c r="B258" s="161"/>
      <c r="D258" s="157" t="s">
        <v>303</v>
      </c>
      <c r="E258" s="162" t="s">
        <v>1</v>
      </c>
      <c r="F258" s="163" t="s">
        <v>1708</v>
      </c>
      <c r="H258" s="164">
        <v>-3.5</v>
      </c>
      <c r="I258" s="165"/>
      <c r="J258" s="165"/>
      <c r="M258" s="161"/>
      <c r="N258" s="166"/>
      <c r="X258" s="167"/>
      <c r="AT258" s="162" t="s">
        <v>303</v>
      </c>
      <c r="AU258" s="162" t="s">
        <v>93</v>
      </c>
      <c r="AV258" s="12" t="s">
        <v>93</v>
      </c>
      <c r="AW258" s="12" t="s">
        <v>5</v>
      </c>
      <c r="AX258" s="12" t="s">
        <v>80</v>
      </c>
      <c r="AY258" s="162" t="s">
        <v>219</v>
      </c>
    </row>
    <row r="259" spans="2:65" s="13" customFormat="1" ht="11.25">
      <c r="B259" s="171"/>
      <c r="D259" s="157" t="s">
        <v>303</v>
      </c>
      <c r="E259" s="172" t="s">
        <v>1</v>
      </c>
      <c r="F259" s="173" t="s">
        <v>362</v>
      </c>
      <c r="H259" s="174">
        <v>417.44199999999984</v>
      </c>
      <c r="I259" s="175"/>
      <c r="J259" s="175"/>
      <c r="M259" s="171"/>
      <c r="N259" s="176"/>
      <c r="X259" s="177"/>
      <c r="AT259" s="172" t="s">
        <v>303</v>
      </c>
      <c r="AU259" s="172" t="s">
        <v>93</v>
      </c>
      <c r="AV259" s="13" t="s">
        <v>158</v>
      </c>
      <c r="AW259" s="13" t="s">
        <v>4</v>
      </c>
      <c r="AX259" s="13" t="s">
        <v>87</v>
      </c>
      <c r="AY259" s="172" t="s">
        <v>219</v>
      </c>
    </row>
    <row r="260" spans="2:65" s="1" customFormat="1" ht="24.2" customHeight="1">
      <c r="B260" s="30"/>
      <c r="C260" s="142" t="s">
        <v>520</v>
      </c>
      <c r="D260" s="142" t="s">
        <v>220</v>
      </c>
      <c r="E260" s="143" t="s">
        <v>580</v>
      </c>
      <c r="F260" s="144" t="s">
        <v>581</v>
      </c>
      <c r="G260" s="145" t="s">
        <v>398</v>
      </c>
      <c r="H260" s="146">
        <v>165.93600000000001</v>
      </c>
      <c r="I260" s="147"/>
      <c r="J260" s="147"/>
      <c r="K260" s="148">
        <f>ROUND(P260*H260,2)</f>
        <v>0</v>
      </c>
      <c r="L260" s="149"/>
      <c r="M260" s="30"/>
      <c r="N260" s="150" t="s">
        <v>1</v>
      </c>
      <c r="O260" s="151" t="s">
        <v>43</v>
      </c>
      <c r="P260" s="152">
        <f>I260+J260</f>
        <v>0</v>
      </c>
      <c r="Q260" s="152">
        <f>ROUND(I260*H260,2)</f>
        <v>0</v>
      </c>
      <c r="R260" s="152">
        <f>ROUND(J260*H260,2)</f>
        <v>0</v>
      </c>
      <c r="T260" s="153">
        <f>S260*H260</f>
        <v>0</v>
      </c>
      <c r="U260" s="153">
        <v>0</v>
      </c>
      <c r="V260" s="153">
        <f>U260*H260</f>
        <v>0</v>
      </c>
      <c r="W260" s="153">
        <v>0</v>
      </c>
      <c r="X260" s="154">
        <f>W260*H260</f>
        <v>0</v>
      </c>
      <c r="AR260" s="155" t="s">
        <v>158</v>
      </c>
      <c r="AT260" s="155" t="s">
        <v>220</v>
      </c>
      <c r="AU260" s="155" t="s">
        <v>93</v>
      </c>
      <c r="AY260" s="15" t="s">
        <v>219</v>
      </c>
      <c r="BE260" s="156">
        <f>IF(O260="základní",K260,0)</f>
        <v>0</v>
      </c>
      <c r="BF260" s="156">
        <f>IF(O260="snížená",K260,0)</f>
        <v>0</v>
      </c>
      <c r="BG260" s="156">
        <f>IF(O260="zákl. přenesená",K260,0)</f>
        <v>0</v>
      </c>
      <c r="BH260" s="156">
        <f>IF(O260="sníž. přenesená",K260,0)</f>
        <v>0</v>
      </c>
      <c r="BI260" s="156">
        <f>IF(O260="nulová",K260,0)</f>
        <v>0</v>
      </c>
      <c r="BJ260" s="15" t="s">
        <v>87</v>
      </c>
      <c r="BK260" s="156">
        <f>ROUND(P260*H260,2)</f>
        <v>0</v>
      </c>
      <c r="BL260" s="15" t="s">
        <v>158</v>
      </c>
      <c r="BM260" s="155" t="s">
        <v>1709</v>
      </c>
    </row>
    <row r="261" spans="2:65" s="1" customFormat="1" ht="39">
      <c r="B261" s="30"/>
      <c r="D261" s="157" t="s">
        <v>226</v>
      </c>
      <c r="F261" s="158" t="s">
        <v>583</v>
      </c>
      <c r="I261" s="159"/>
      <c r="J261" s="159"/>
      <c r="M261" s="30"/>
      <c r="N261" s="160"/>
      <c r="X261" s="54"/>
      <c r="AT261" s="15" t="s">
        <v>226</v>
      </c>
      <c r="AU261" s="15" t="s">
        <v>93</v>
      </c>
    </row>
    <row r="262" spans="2:65" s="12" customFormat="1" ht="11.25">
      <c r="B262" s="161"/>
      <c r="D262" s="157" t="s">
        <v>303</v>
      </c>
      <c r="E262" s="162" t="s">
        <v>1</v>
      </c>
      <c r="F262" s="163" t="s">
        <v>1710</v>
      </c>
      <c r="H262" s="164">
        <v>-54.311825400000004</v>
      </c>
      <c r="I262" s="165"/>
      <c r="J262" s="165"/>
      <c r="M262" s="161"/>
      <c r="N262" s="166"/>
      <c r="X262" s="167"/>
      <c r="AT262" s="162" t="s">
        <v>303</v>
      </c>
      <c r="AU262" s="162" t="s">
        <v>93</v>
      </c>
      <c r="AV262" s="12" t="s">
        <v>93</v>
      </c>
      <c r="AW262" s="12" t="s">
        <v>5</v>
      </c>
      <c r="AX262" s="12" t="s">
        <v>80</v>
      </c>
      <c r="AY262" s="162" t="s">
        <v>219</v>
      </c>
    </row>
    <row r="263" spans="2:65" s="12" customFormat="1" ht="11.25">
      <c r="B263" s="161"/>
      <c r="D263" s="157" t="s">
        <v>303</v>
      </c>
      <c r="E263" s="162" t="s">
        <v>1</v>
      </c>
      <c r="F263" s="163" t="s">
        <v>1711</v>
      </c>
      <c r="H263" s="164">
        <v>220.24799999999999</v>
      </c>
      <c r="I263" s="165"/>
      <c r="J263" s="165"/>
      <c r="M263" s="161"/>
      <c r="N263" s="166"/>
      <c r="X263" s="167"/>
      <c r="AT263" s="162" t="s">
        <v>303</v>
      </c>
      <c r="AU263" s="162" t="s">
        <v>93</v>
      </c>
      <c r="AV263" s="12" t="s">
        <v>93</v>
      </c>
      <c r="AW263" s="12" t="s">
        <v>5</v>
      </c>
      <c r="AX263" s="12" t="s">
        <v>80</v>
      </c>
      <c r="AY263" s="162" t="s">
        <v>219</v>
      </c>
    </row>
    <row r="264" spans="2:65" s="13" customFormat="1" ht="11.25">
      <c r="B264" s="171"/>
      <c r="D264" s="157" t="s">
        <v>303</v>
      </c>
      <c r="E264" s="172" t="s">
        <v>1</v>
      </c>
      <c r="F264" s="173" t="s">
        <v>362</v>
      </c>
      <c r="H264" s="174">
        <v>165.93617459999999</v>
      </c>
      <c r="I264" s="175"/>
      <c r="J264" s="175"/>
      <c r="M264" s="171"/>
      <c r="N264" s="176"/>
      <c r="X264" s="177"/>
      <c r="AT264" s="172" t="s">
        <v>303</v>
      </c>
      <c r="AU264" s="172" t="s">
        <v>93</v>
      </c>
      <c r="AV264" s="13" t="s">
        <v>158</v>
      </c>
      <c r="AW264" s="13" t="s">
        <v>4</v>
      </c>
      <c r="AX264" s="13" t="s">
        <v>87</v>
      </c>
      <c r="AY264" s="172" t="s">
        <v>219</v>
      </c>
    </row>
    <row r="265" spans="2:65" s="1" customFormat="1" ht="16.5" customHeight="1">
      <c r="B265" s="30"/>
      <c r="C265" s="178" t="s">
        <v>528</v>
      </c>
      <c r="D265" s="178" t="s">
        <v>460</v>
      </c>
      <c r="E265" s="179" t="s">
        <v>465</v>
      </c>
      <c r="F265" s="180" t="s">
        <v>466</v>
      </c>
      <c r="G265" s="181" t="s">
        <v>467</v>
      </c>
      <c r="H265" s="182">
        <v>16</v>
      </c>
      <c r="I265" s="183"/>
      <c r="J265" s="184"/>
      <c r="K265" s="185">
        <f>ROUND(P265*H265,2)</f>
        <v>0</v>
      </c>
      <c r="L265" s="184"/>
      <c r="M265" s="186"/>
      <c r="N265" s="187" t="s">
        <v>1</v>
      </c>
      <c r="O265" s="151" t="s">
        <v>43</v>
      </c>
      <c r="P265" s="152">
        <f>I265+J265</f>
        <v>0</v>
      </c>
      <c r="Q265" s="152">
        <f>ROUND(I265*H265,2)</f>
        <v>0</v>
      </c>
      <c r="R265" s="152">
        <f>ROUND(J265*H265,2)</f>
        <v>0</v>
      </c>
      <c r="T265" s="153">
        <f>S265*H265</f>
        <v>0</v>
      </c>
      <c r="U265" s="153">
        <v>2.9999999999999997E-4</v>
      </c>
      <c r="V265" s="153">
        <f>U265*H265</f>
        <v>4.7999999999999996E-3</v>
      </c>
      <c r="W265" s="153">
        <v>0</v>
      </c>
      <c r="X265" s="154">
        <f>W265*H265</f>
        <v>0</v>
      </c>
      <c r="AR265" s="155" t="s">
        <v>254</v>
      </c>
      <c r="AT265" s="155" t="s">
        <v>460</v>
      </c>
      <c r="AU265" s="155" t="s">
        <v>93</v>
      </c>
      <c r="AY265" s="15" t="s">
        <v>219</v>
      </c>
      <c r="BE265" s="156">
        <f>IF(O265="základní",K265,0)</f>
        <v>0</v>
      </c>
      <c r="BF265" s="156">
        <f>IF(O265="snížená",K265,0)</f>
        <v>0</v>
      </c>
      <c r="BG265" s="156">
        <f>IF(O265="zákl. přenesená",K265,0)</f>
        <v>0</v>
      </c>
      <c r="BH265" s="156">
        <f>IF(O265="sníž. přenesená",K265,0)</f>
        <v>0</v>
      </c>
      <c r="BI265" s="156">
        <f>IF(O265="nulová",K265,0)</f>
        <v>0</v>
      </c>
      <c r="BJ265" s="15" t="s">
        <v>87</v>
      </c>
      <c r="BK265" s="156">
        <f>ROUND(P265*H265,2)</f>
        <v>0</v>
      </c>
      <c r="BL265" s="15" t="s">
        <v>158</v>
      </c>
      <c r="BM265" s="155" t="s">
        <v>1712</v>
      </c>
    </row>
    <row r="266" spans="2:65" s="1" customFormat="1" ht="11.25">
      <c r="B266" s="30"/>
      <c r="D266" s="157" t="s">
        <v>226</v>
      </c>
      <c r="F266" s="158" t="s">
        <v>466</v>
      </c>
      <c r="I266" s="159"/>
      <c r="J266" s="159"/>
      <c r="M266" s="30"/>
      <c r="N266" s="160"/>
      <c r="X266" s="54"/>
      <c r="AT266" s="15" t="s">
        <v>226</v>
      </c>
      <c r="AU266" s="15" t="s">
        <v>93</v>
      </c>
    </row>
    <row r="267" spans="2:65" s="12" customFormat="1" ht="11.25">
      <c r="B267" s="161"/>
      <c r="D267" s="157" t="s">
        <v>303</v>
      </c>
      <c r="E267" s="162" t="s">
        <v>1</v>
      </c>
      <c r="F267" s="163" t="s">
        <v>986</v>
      </c>
      <c r="H267" s="164">
        <v>16</v>
      </c>
      <c r="I267" s="165"/>
      <c r="J267" s="165"/>
      <c r="M267" s="161"/>
      <c r="N267" s="166"/>
      <c r="X267" s="167"/>
      <c r="AT267" s="162" t="s">
        <v>303</v>
      </c>
      <c r="AU267" s="162" t="s">
        <v>93</v>
      </c>
      <c r="AV267" s="12" t="s">
        <v>93</v>
      </c>
      <c r="AW267" s="12" t="s">
        <v>5</v>
      </c>
      <c r="AX267" s="12" t="s">
        <v>87</v>
      </c>
      <c r="AY267" s="162" t="s">
        <v>219</v>
      </c>
    </row>
    <row r="268" spans="2:65" s="11" customFormat="1" ht="22.9" customHeight="1">
      <c r="B268" s="129"/>
      <c r="D268" s="130" t="s">
        <v>79</v>
      </c>
      <c r="E268" s="140" t="s">
        <v>93</v>
      </c>
      <c r="F268" s="140" t="s">
        <v>593</v>
      </c>
      <c r="I268" s="132"/>
      <c r="J268" s="132"/>
      <c r="K268" s="141">
        <f>BK268</f>
        <v>0</v>
      </c>
      <c r="M268" s="129"/>
      <c r="N268" s="134"/>
      <c r="Q268" s="135">
        <f>SUM(Q269:Q271)</f>
        <v>0</v>
      </c>
      <c r="R268" s="135">
        <f>SUM(R269:R271)</f>
        <v>0</v>
      </c>
      <c r="T268" s="136">
        <f>SUM(T269:T271)</f>
        <v>0</v>
      </c>
      <c r="V268" s="136">
        <f>SUM(V269:V271)</f>
        <v>0</v>
      </c>
      <c r="X268" s="137">
        <f>SUM(X269:X271)</f>
        <v>0</v>
      </c>
      <c r="AR268" s="130" t="s">
        <v>87</v>
      </c>
      <c r="AT268" s="138" t="s">
        <v>79</v>
      </c>
      <c r="AU268" s="138" t="s">
        <v>87</v>
      </c>
      <c r="AY268" s="130" t="s">
        <v>219</v>
      </c>
      <c r="BK268" s="139">
        <f>SUM(BK269:BK271)</f>
        <v>0</v>
      </c>
    </row>
    <row r="269" spans="2:65" s="1" customFormat="1" ht="16.5" customHeight="1">
      <c r="B269" s="30"/>
      <c r="C269" s="142" t="s">
        <v>533</v>
      </c>
      <c r="D269" s="142" t="s">
        <v>220</v>
      </c>
      <c r="E269" s="143" t="s">
        <v>595</v>
      </c>
      <c r="F269" s="144" t="s">
        <v>596</v>
      </c>
      <c r="G269" s="145" t="s">
        <v>398</v>
      </c>
      <c r="H269" s="146">
        <v>55.061999999999998</v>
      </c>
      <c r="I269" s="147"/>
      <c r="J269" s="147"/>
      <c r="K269" s="148">
        <f>ROUND(P269*H269,2)</f>
        <v>0</v>
      </c>
      <c r="L269" s="149"/>
      <c r="M269" s="30"/>
      <c r="N269" s="150" t="s">
        <v>1</v>
      </c>
      <c r="O269" s="151" t="s">
        <v>43</v>
      </c>
      <c r="P269" s="152">
        <f>I269+J269</f>
        <v>0</v>
      </c>
      <c r="Q269" s="152">
        <f>ROUND(I269*H269,2)</f>
        <v>0</v>
      </c>
      <c r="R269" s="152">
        <f>ROUND(J269*H269,2)</f>
        <v>0</v>
      </c>
      <c r="T269" s="153">
        <f>S269*H269</f>
        <v>0</v>
      </c>
      <c r="U269" s="153">
        <v>0</v>
      </c>
      <c r="V269" s="153">
        <f>U269*H269</f>
        <v>0</v>
      </c>
      <c r="W269" s="153">
        <v>0</v>
      </c>
      <c r="X269" s="154">
        <f>W269*H269</f>
        <v>0</v>
      </c>
      <c r="AR269" s="155" t="s">
        <v>158</v>
      </c>
      <c r="AT269" s="155" t="s">
        <v>220</v>
      </c>
      <c r="AU269" s="155" t="s">
        <v>93</v>
      </c>
      <c r="AY269" s="15" t="s">
        <v>219</v>
      </c>
      <c r="BE269" s="156">
        <f>IF(O269="základní",K269,0)</f>
        <v>0</v>
      </c>
      <c r="BF269" s="156">
        <f>IF(O269="snížená",K269,0)</f>
        <v>0</v>
      </c>
      <c r="BG269" s="156">
        <f>IF(O269="zákl. přenesená",K269,0)</f>
        <v>0</v>
      </c>
      <c r="BH269" s="156">
        <f>IF(O269="sníž. přenesená",K269,0)</f>
        <v>0</v>
      </c>
      <c r="BI269" s="156">
        <f>IF(O269="nulová",K269,0)</f>
        <v>0</v>
      </c>
      <c r="BJ269" s="15" t="s">
        <v>87</v>
      </c>
      <c r="BK269" s="156">
        <f>ROUND(P269*H269,2)</f>
        <v>0</v>
      </c>
      <c r="BL269" s="15" t="s">
        <v>158</v>
      </c>
      <c r="BM269" s="155" t="s">
        <v>1713</v>
      </c>
    </row>
    <row r="270" spans="2:65" s="1" customFormat="1" ht="11.25">
      <c r="B270" s="30"/>
      <c r="D270" s="157" t="s">
        <v>226</v>
      </c>
      <c r="F270" s="158" t="s">
        <v>598</v>
      </c>
      <c r="I270" s="159"/>
      <c r="J270" s="159"/>
      <c r="M270" s="30"/>
      <c r="N270" s="160"/>
      <c r="X270" s="54"/>
      <c r="AT270" s="15" t="s">
        <v>226</v>
      </c>
      <c r="AU270" s="15" t="s">
        <v>93</v>
      </c>
    </row>
    <row r="271" spans="2:65" s="12" customFormat="1" ht="11.25">
      <c r="B271" s="161"/>
      <c r="D271" s="157" t="s">
        <v>303</v>
      </c>
      <c r="E271" s="162" t="s">
        <v>1</v>
      </c>
      <c r="F271" s="163" t="s">
        <v>1714</v>
      </c>
      <c r="H271" s="164">
        <v>55.061999999999998</v>
      </c>
      <c r="I271" s="165"/>
      <c r="J271" s="165"/>
      <c r="M271" s="161"/>
      <c r="N271" s="166"/>
      <c r="X271" s="167"/>
      <c r="AT271" s="162" t="s">
        <v>303</v>
      </c>
      <c r="AU271" s="162" t="s">
        <v>93</v>
      </c>
      <c r="AV271" s="12" t="s">
        <v>93</v>
      </c>
      <c r="AW271" s="12" t="s">
        <v>5</v>
      </c>
      <c r="AX271" s="12" t="s">
        <v>87</v>
      </c>
      <c r="AY271" s="162" t="s">
        <v>219</v>
      </c>
    </row>
    <row r="272" spans="2:65" s="11" customFormat="1" ht="22.9" customHeight="1">
      <c r="B272" s="129"/>
      <c r="D272" s="130" t="s">
        <v>79</v>
      </c>
      <c r="E272" s="140" t="s">
        <v>150</v>
      </c>
      <c r="F272" s="140" t="s">
        <v>606</v>
      </c>
      <c r="I272" s="132"/>
      <c r="J272" s="132"/>
      <c r="K272" s="141">
        <f>BK272</f>
        <v>0</v>
      </c>
      <c r="M272" s="129"/>
      <c r="N272" s="134"/>
      <c r="Q272" s="135">
        <f>SUM(Q273:Q275)</f>
        <v>0</v>
      </c>
      <c r="R272" s="135">
        <f>SUM(R273:R275)</f>
        <v>0</v>
      </c>
      <c r="T272" s="136">
        <f>SUM(T273:T275)</f>
        <v>0</v>
      </c>
      <c r="V272" s="136">
        <f>SUM(V273:V275)</f>
        <v>0</v>
      </c>
      <c r="X272" s="137">
        <f>SUM(X273:X275)</f>
        <v>0</v>
      </c>
      <c r="AR272" s="130" t="s">
        <v>87</v>
      </c>
      <c r="AT272" s="138" t="s">
        <v>79</v>
      </c>
      <c r="AU272" s="138" t="s">
        <v>87</v>
      </c>
      <c r="AY272" s="130" t="s">
        <v>219</v>
      </c>
      <c r="BK272" s="139">
        <f>SUM(BK273:BK275)</f>
        <v>0</v>
      </c>
    </row>
    <row r="273" spans="2:65" s="1" customFormat="1" ht="21.75" customHeight="1">
      <c r="B273" s="30"/>
      <c r="C273" s="142" t="s">
        <v>538</v>
      </c>
      <c r="D273" s="142" t="s">
        <v>220</v>
      </c>
      <c r="E273" s="143" t="s">
        <v>608</v>
      </c>
      <c r="F273" s="144" t="s">
        <v>609</v>
      </c>
      <c r="G273" s="145" t="s">
        <v>370</v>
      </c>
      <c r="H273" s="146">
        <v>305.89999999999998</v>
      </c>
      <c r="I273" s="147"/>
      <c r="J273" s="147"/>
      <c r="K273" s="148">
        <f>ROUND(P273*H273,2)</f>
        <v>0</v>
      </c>
      <c r="L273" s="149"/>
      <c r="M273" s="30"/>
      <c r="N273" s="150" t="s">
        <v>1</v>
      </c>
      <c r="O273" s="151" t="s">
        <v>43</v>
      </c>
      <c r="P273" s="152">
        <f>I273+J273</f>
        <v>0</v>
      </c>
      <c r="Q273" s="152">
        <f>ROUND(I273*H273,2)</f>
        <v>0</v>
      </c>
      <c r="R273" s="152">
        <f>ROUND(J273*H273,2)</f>
        <v>0</v>
      </c>
      <c r="T273" s="153">
        <f>S273*H273</f>
        <v>0</v>
      </c>
      <c r="U273" s="153">
        <v>0</v>
      </c>
      <c r="V273" s="153">
        <f>U273*H273</f>
        <v>0</v>
      </c>
      <c r="W273" s="153">
        <v>0</v>
      </c>
      <c r="X273" s="154">
        <f>W273*H273</f>
        <v>0</v>
      </c>
      <c r="AR273" s="155" t="s">
        <v>158</v>
      </c>
      <c r="AT273" s="155" t="s">
        <v>220</v>
      </c>
      <c r="AU273" s="155" t="s">
        <v>93</v>
      </c>
      <c r="AY273" s="15" t="s">
        <v>219</v>
      </c>
      <c r="BE273" s="156">
        <f>IF(O273="základní",K273,0)</f>
        <v>0</v>
      </c>
      <c r="BF273" s="156">
        <f>IF(O273="snížená",K273,0)</f>
        <v>0</v>
      </c>
      <c r="BG273" s="156">
        <f>IF(O273="zákl. přenesená",K273,0)</f>
        <v>0</v>
      </c>
      <c r="BH273" s="156">
        <f>IF(O273="sníž. přenesená",K273,0)</f>
        <v>0</v>
      </c>
      <c r="BI273" s="156">
        <f>IF(O273="nulová",K273,0)</f>
        <v>0</v>
      </c>
      <c r="BJ273" s="15" t="s">
        <v>87</v>
      </c>
      <c r="BK273" s="156">
        <f>ROUND(P273*H273,2)</f>
        <v>0</v>
      </c>
      <c r="BL273" s="15" t="s">
        <v>158</v>
      </c>
      <c r="BM273" s="155" t="s">
        <v>1715</v>
      </c>
    </row>
    <row r="274" spans="2:65" s="1" customFormat="1" ht="11.25">
      <c r="B274" s="30"/>
      <c r="D274" s="157" t="s">
        <v>226</v>
      </c>
      <c r="F274" s="158" t="s">
        <v>611</v>
      </c>
      <c r="I274" s="159"/>
      <c r="J274" s="159"/>
      <c r="M274" s="30"/>
      <c r="N274" s="160"/>
      <c r="X274" s="54"/>
      <c r="AT274" s="15" t="s">
        <v>226</v>
      </c>
      <c r="AU274" s="15" t="s">
        <v>93</v>
      </c>
    </row>
    <row r="275" spans="2:65" s="12" customFormat="1" ht="11.25">
      <c r="B275" s="161"/>
      <c r="D275" s="157" t="s">
        <v>303</v>
      </c>
      <c r="E275" s="162" t="s">
        <v>1</v>
      </c>
      <c r="F275" s="163" t="s">
        <v>1716</v>
      </c>
      <c r="H275" s="164">
        <v>305.89999999999998</v>
      </c>
      <c r="I275" s="165"/>
      <c r="J275" s="165"/>
      <c r="M275" s="161"/>
      <c r="N275" s="166"/>
      <c r="X275" s="167"/>
      <c r="AT275" s="162" t="s">
        <v>303</v>
      </c>
      <c r="AU275" s="162" t="s">
        <v>93</v>
      </c>
      <c r="AV275" s="12" t="s">
        <v>93</v>
      </c>
      <c r="AW275" s="12" t="s">
        <v>5</v>
      </c>
      <c r="AX275" s="12" t="s">
        <v>87</v>
      </c>
      <c r="AY275" s="162" t="s">
        <v>219</v>
      </c>
    </row>
    <row r="276" spans="2:65" s="11" customFormat="1" ht="22.9" customHeight="1">
      <c r="B276" s="129"/>
      <c r="D276" s="130" t="s">
        <v>79</v>
      </c>
      <c r="E276" s="140" t="s">
        <v>158</v>
      </c>
      <c r="F276" s="140" t="s">
        <v>613</v>
      </c>
      <c r="I276" s="132"/>
      <c r="J276" s="132"/>
      <c r="K276" s="141">
        <f>BK276</f>
        <v>0</v>
      </c>
      <c r="M276" s="129"/>
      <c r="N276" s="134"/>
      <c r="Q276" s="135">
        <f>SUM(Q277:Q279)</f>
        <v>0</v>
      </c>
      <c r="R276" s="135">
        <f>SUM(R277:R279)</f>
        <v>0</v>
      </c>
      <c r="T276" s="136">
        <f>SUM(T277:T279)</f>
        <v>0</v>
      </c>
      <c r="V276" s="136">
        <f>SUM(V277:V279)</f>
        <v>0</v>
      </c>
      <c r="X276" s="137">
        <f>SUM(X277:X279)</f>
        <v>0</v>
      </c>
      <c r="AR276" s="130" t="s">
        <v>87</v>
      </c>
      <c r="AT276" s="138" t="s">
        <v>79</v>
      </c>
      <c r="AU276" s="138" t="s">
        <v>87</v>
      </c>
      <c r="AY276" s="130" t="s">
        <v>219</v>
      </c>
      <c r="BK276" s="139">
        <f>SUM(BK277:BK279)</f>
        <v>0</v>
      </c>
    </row>
    <row r="277" spans="2:65" s="1" customFormat="1" ht="16.5" customHeight="1">
      <c r="B277" s="30"/>
      <c r="C277" s="142" t="s">
        <v>544</v>
      </c>
      <c r="D277" s="142" t="s">
        <v>220</v>
      </c>
      <c r="E277" s="143" t="s">
        <v>615</v>
      </c>
      <c r="F277" s="144" t="s">
        <v>616</v>
      </c>
      <c r="G277" s="145" t="s">
        <v>370</v>
      </c>
      <c r="H277" s="146">
        <v>305.89999999999998</v>
      </c>
      <c r="I277" s="147"/>
      <c r="J277" s="147"/>
      <c r="K277" s="148">
        <f>ROUND(P277*H277,2)</f>
        <v>0</v>
      </c>
      <c r="L277" s="149"/>
      <c r="M277" s="30"/>
      <c r="N277" s="150" t="s">
        <v>1</v>
      </c>
      <c r="O277" s="151" t="s">
        <v>43</v>
      </c>
      <c r="P277" s="152">
        <f>I277+J277</f>
        <v>0</v>
      </c>
      <c r="Q277" s="152">
        <f>ROUND(I277*H277,2)</f>
        <v>0</v>
      </c>
      <c r="R277" s="152">
        <f>ROUND(J277*H277,2)</f>
        <v>0</v>
      </c>
      <c r="T277" s="153">
        <f>S277*H277</f>
        <v>0</v>
      </c>
      <c r="U277" s="153">
        <v>0</v>
      </c>
      <c r="V277" s="153">
        <f>U277*H277</f>
        <v>0</v>
      </c>
      <c r="W277" s="153">
        <v>0</v>
      </c>
      <c r="X277" s="154">
        <f>W277*H277</f>
        <v>0</v>
      </c>
      <c r="AR277" s="155" t="s">
        <v>158</v>
      </c>
      <c r="AT277" s="155" t="s">
        <v>220</v>
      </c>
      <c r="AU277" s="155" t="s">
        <v>93</v>
      </c>
      <c r="AY277" s="15" t="s">
        <v>219</v>
      </c>
      <c r="BE277" s="156">
        <f>IF(O277="základní",K277,0)</f>
        <v>0</v>
      </c>
      <c r="BF277" s="156">
        <f>IF(O277="snížená",K277,0)</f>
        <v>0</v>
      </c>
      <c r="BG277" s="156">
        <f>IF(O277="zákl. přenesená",K277,0)</f>
        <v>0</v>
      </c>
      <c r="BH277" s="156">
        <f>IF(O277="sníž. přenesená",K277,0)</f>
        <v>0</v>
      </c>
      <c r="BI277" s="156">
        <f>IF(O277="nulová",K277,0)</f>
        <v>0</v>
      </c>
      <c r="BJ277" s="15" t="s">
        <v>87</v>
      </c>
      <c r="BK277" s="156">
        <f>ROUND(P277*H277,2)</f>
        <v>0</v>
      </c>
      <c r="BL277" s="15" t="s">
        <v>158</v>
      </c>
      <c r="BM277" s="155" t="s">
        <v>1717</v>
      </c>
    </row>
    <row r="278" spans="2:65" s="1" customFormat="1" ht="11.25">
      <c r="B278" s="30"/>
      <c r="D278" s="157" t="s">
        <v>226</v>
      </c>
      <c r="F278" s="158" t="s">
        <v>618</v>
      </c>
      <c r="I278" s="159"/>
      <c r="J278" s="159"/>
      <c r="M278" s="30"/>
      <c r="N278" s="160"/>
      <c r="X278" s="54"/>
      <c r="AT278" s="15" t="s">
        <v>226</v>
      </c>
      <c r="AU278" s="15" t="s">
        <v>93</v>
      </c>
    </row>
    <row r="279" spans="2:65" s="12" customFormat="1" ht="11.25">
      <c r="B279" s="161"/>
      <c r="D279" s="157" t="s">
        <v>303</v>
      </c>
      <c r="E279" s="162" t="s">
        <v>1</v>
      </c>
      <c r="F279" s="163" t="s">
        <v>1716</v>
      </c>
      <c r="H279" s="164">
        <v>305.89999999999998</v>
      </c>
      <c r="I279" s="165"/>
      <c r="J279" s="165"/>
      <c r="M279" s="161"/>
      <c r="N279" s="166"/>
      <c r="X279" s="167"/>
      <c r="AT279" s="162" t="s">
        <v>303</v>
      </c>
      <c r="AU279" s="162" t="s">
        <v>93</v>
      </c>
      <c r="AV279" s="12" t="s">
        <v>93</v>
      </c>
      <c r="AW279" s="12" t="s">
        <v>5</v>
      </c>
      <c r="AX279" s="12" t="s">
        <v>87</v>
      </c>
      <c r="AY279" s="162" t="s">
        <v>219</v>
      </c>
    </row>
    <row r="280" spans="2:65" s="11" customFormat="1" ht="22.9" customHeight="1">
      <c r="B280" s="129"/>
      <c r="D280" s="130" t="s">
        <v>79</v>
      </c>
      <c r="E280" s="140" t="s">
        <v>218</v>
      </c>
      <c r="F280" s="140" t="s">
        <v>631</v>
      </c>
      <c r="I280" s="132"/>
      <c r="J280" s="132"/>
      <c r="K280" s="141">
        <f>BK280</f>
        <v>0</v>
      </c>
      <c r="M280" s="129"/>
      <c r="N280" s="134"/>
      <c r="Q280" s="135">
        <f>SUM(Q281:Q311)</f>
        <v>0</v>
      </c>
      <c r="R280" s="135">
        <f>SUM(R281:R311)</f>
        <v>0</v>
      </c>
      <c r="T280" s="136">
        <f>SUM(T281:T311)</f>
        <v>0</v>
      </c>
      <c r="V280" s="136">
        <f>SUM(V281:V311)</f>
        <v>73.689478399999999</v>
      </c>
      <c r="X280" s="137">
        <f>SUM(X281:X311)</f>
        <v>0</v>
      </c>
      <c r="AR280" s="130" t="s">
        <v>87</v>
      </c>
      <c r="AT280" s="138" t="s">
        <v>79</v>
      </c>
      <c r="AU280" s="138" t="s">
        <v>87</v>
      </c>
      <c r="AY280" s="130" t="s">
        <v>219</v>
      </c>
      <c r="BK280" s="139">
        <f>SUM(BK281:BK311)</f>
        <v>0</v>
      </c>
    </row>
    <row r="281" spans="2:65" s="1" customFormat="1" ht="24.2" customHeight="1">
      <c r="B281" s="30"/>
      <c r="C281" s="142" t="s">
        <v>549</v>
      </c>
      <c r="D281" s="142" t="s">
        <v>220</v>
      </c>
      <c r="E281" s="143" t="s">
        <v>633</v>
      </c>
      <c r="F281" s="144" t="s">
        <v>634</v>
      </c>
      <c r="G281" s="145" t="s">
        <v>353</v>
      </c>
      <c r="H281" s="146">
        <v>734.16</v>
      </c>
      <c r="I281" s="147"/>
      <c r="J281" s="147"/>
      <c r="K281" s="148">
        <f>ROUND(P281*H281,2)</f>
        <v>0</v>
      </c>
      <c r="L281" s="149"/>
      <c r="M281" s="30"/>
      <c r="N281" s="150" t="s">
        <v>1</v>
      </c>
      <c r="O281" s="151" t="s">
        <v>43</v>
      </c>
      <c r="P281" s="152">
        <f>I281+J281</f>
        <v>0</v>
      </c>
      <c r="Q281" s="152">
        <f>ROUND(I281*H281,2)</f>
        <v>0</v>
      </c>
      <c r="R281" s="152">
        <f>ROUND(J281*H281,2)</f>
        <v>0</v>
      </c>
      <c r="T281" s="153">
        <f>S281*H281</f>
        <v>0</v>
      </c>
      <c r="U281" s="153">
        <v>0</v>
      </c>
      <c r="V281" s="153">
        <f>U281*H281</f>
        <v>0</v>
      </c>
      <c r="W281" s="153">
        <v>0</v>
      </c>
      <c r="X281" s="154">
        <f>W281*H281</f>
        <v>0</v>
      </c>
      <c r="AR281" s="155" t="s">
        <v>158</v>
      </c>
      <c r="AT281" s="155" t="s">
        <v>220</v>
      </c>
      <c r="AU281" s="155" t="s">
        <v>93</v>
      </c>
      <c r="AY281" s="15" t="s">
        <v>219</v>
      </c>
      <c r="BE281" s="156">
        <f>IF(O281="základní",K281,0)</f>
        <v>0</v>
      </c>
      <c r="BF281" s="156">
        <f>IF(O281="snížená",K281,0)</f>
        <v>0</v>
      </c>
      <c r="BG281" s="156">
        <f>IF(O281="zákl. přenesená",K281,0)</f>
        <v>0</v>
      </c>
      <c r="BH281" s="156">
        <f>IF(O281="sníž. přenesená",K281,0)</f>
        <v>0</v>
      </c>
      <c r="BI281" s="156">
        <f>IF(O281="nulová",K281,0)</f>
        <v>0</v>
      </c>
      <c r="BJ281" s="15" t="s">
        <v>87</v>
      </c>
      <c r="BK281" s="156">
        <f>ROUND(P281*H281,2)</f>
        <v>0</v>
      </c>
      <c r="BL281" s="15" t="s">
        <v>158</v>
      </c>
      <c r="BM281" s="155" t="s">
        <v>1718</v>
      </c>
    </row>
    <row r="282" spans="2:65" s="1" customFormat="1" ht="19.5">
      <c r="B282" s="30"/>
      <c r="D282" s="157" t="s">
        <v>226</v>
      </c>
      <c r="F282" s="158" t="s">
        <v>636</v>
      </c>
      <c r="I282" s="159"/>
      <c r="J282" s="159"/>
      <c r="M282" s="30"/>
      <c r="N282" s="160"/>
      <c r="X282" s="54"/>
      <c r="AT282" s="15" t="s">
        <v>226</v>
      </c>
      <c r="AU282" s="15" t="s">
        <v>93</v>
      </c>
    </row>
    <row r="283" spans="2:65" s="12" customFormat="1" ht="11.25">
      <c r="B283" s="161"/>
      <c r="D283" s="157" t="s">
        <v>303</v>
      </c>
      <c r="E283" s="162" t="s">
        <v>1</v>
      </c>
      <c r="F283" s="163" t="s">
        <v>1719</v>
      </c>
      <c r="H283" s="164">
        <v>734.16</v>
      </c>
      <c r="I283" s="165"/>
      <c r="J283" s="165"/>
      <c r="M283" s="161"/>
      <c r="N283" s="166"/>
      <c r="X283" s="167"/>
      <c r="AT283" s="162" t="s">
        <v>303</v>
      </c>
      <c r="AU283" s="162" t="s">
        <v>93</v>
      </c>
      <c r="AV283" s="12" t="s">
        <v>93</v>
      </c>
      <c r="AW283" s="12" t="s">
        <v>5</v>
      </c>
      <c r="AX283" s="12" t="s">
        <v>87</v>
      </c>
      <c r="AY283" s="162" t="s">
        <v>219</v>
      </c>
    </row>
    <row r="284" spans="2:65" s="1" customFormat="1" ht="24.2" customHeight="1">
      <c r="B284" s="30"/>
      <c r="C284" s="142" t="s">
        <v>555</v>
      </c>
      <c r="D284" s="142" t="s">
        <v>220</v>
      </c>
      <c r="E284" s="143" t="s">
        <v>638</v>
      </c>
      <c r="F284" s="144" t="s">
        <v>639</v>
      </c>
      <c r="G284" s="145" t="s">
        <v>353</v>
      </c>
      <c r="H284" s="146">
        <v>5.44</v>
      </c>
      <c r="I284" s="147"/>
      <c r="J284" s="147"/>
      <c r="K284" s="148">
        <f>ROUND(P284*H284,2)</f>
        <v>0</v>
      </c>
      <c r="L284" s="149"/>
      <c r="M284" s="30"/>
      <c r="N284" s="150" t="s">
        <v>1</v>
      </c>
      <c r="O284" s="151" t="s">
        <v>43</v>
      </c>
      <c r="P284" s="152">
        <f>I284+J284</f>
        <v>0</v>
      </c>
      <c r="Q284" s="152">
        <f>ROUND(I284*H284,2)</f>
        <v>0</v>
      </c>
      <c r="R284" s="152">
        <f>ROUND(J284*H284,2)</f>
        <v>0</v>
      </c>
      <c r="T284" s="153">
        <f>S284*H284</f>
        <v>0</v>
      </c>
      <c r="U284" s="153">
        <v>0</v>
      </c>
      <c r="V284" s="153">
        <f>U284*H284</f>
        <v>0</v>
      </c>
      <c r="W284" s="153">
        <v>0</v>
      </c>
      <c r="X284" s="154">
        <f>W284*H284</f>
        <v>0</v>
      </c>
      <c r="AR284" s="155" t="s">
        <v>158</v>
      </c>
      <c r="AT284" s="155" t="s">
        <v>220</v>
      </c>
      <c r="AU284" s="155" t="s">
        <v>93</v>
      </c>
      <c r="AY284" s="15" t="s">
        <v>219</v>
      </c>
      <c r="BE284" s="156">
        <f>IF(O284="základní",K284,0)</f>
        <v>0</v>
      </c>
      <c r="BF284" s="156">
        <f>IF(O284="snížená",K284,0)</f>
        <v>0</v>
      </c>
      <c r="BG284" s="156">
        <f>IF(O284="zákl. přenesená",K284,0)</f>
        <v>0</v>
      </c>
      <c r="BH284" s="156">
        <f>IF(O284="sníž. přenesená",K284,0)</f>
        <v>0</v>
      </c>
      <c r="BI284" s="156">
        <f>IF(O284="nulová",K284,0)</f>
        <v>0</v>
      </c>
      <c r="BJ284" s="15" t="s">
        <v>87</v>
      </c>
      <c r="BK284" s="156">
        <f>ROUND(P284*H284,2)</f>
        <v>0</v>
      </c>
      <c r="BL284" s="15" t="s">
        <v>158</v>
      </c>
      <c r="BM284" s="155" t="s">
        <v>1720</v>
      </c>
    </row>
    <row r="285" spans="2:65" s="1" customFormat="1" ht="29.25">
      <c r="B285" s="30"/>
      <c r="D285" s="157" t="s">
        <v>226</v>
      </c>
      <c r="F285" s="158" t="s">
        <v>641</v>
      </c>
      <c r="I285" s="159"/>
      <c r="J285" s="159"/>
      <c r="M285" s="30"/>
      <c r="N285" s="160"/>
      <c r="X285" s="54"/>
      <c r="AT285" s="15" t="s">
        <v>226</v>
      </c>
      <c r="AU285" s="15" t="s">
        <v>93</v>
      </c>
    </row>
    <row r="286" spans="2:65" s="12" customFormat="1" ht="11.25">
      <c r="B286" s="161"/>
      <c r="D286" s="157" t="s">
        <v>303</v>
      </c>
      <c r="E286" s="162" t="s">
        <v>1</v>
      </c>
      <c r="F286" s="163" t="s">
        <v>1651</v>
      </c>
      <c r="H286" s="164">
        <v>5.44</v>
      </c>
      <c r="I286" s="165"/>
      <c r="J286" s="165"/>
      <c r="M286" s="161"/>
      <c r="N286" s="166"/>
      <c r="X286" s="167"/>
      <c r="AT286" s="162" t="s">
        <v>303</v>
      </c>
      <c r="AU286" s="162" t="s">
        <v>93</v>
      </c>
      <c r="AV286" s="12" t="s">
        <v>93</v>
      </c>
      <c r="AW286" s="12" t="s">
        <v>5</v>
      </c>
      <c r="AX286" s="12" t="s">
        <v>87</v>
      </c>
      <c r="AY286" s="162" t="s">
        <v>219</v>
      </c>
    </row>
    <row r="287" spans="2:65" s="1" customFormat="1" ht="24.2" customHeight="1">
      <c r="B287" s="30"/>
      <c r="C287" s="142" t="s">
        <v>562</v>
      </c>
      <c r="D287" s="142" t="s">
        <v>220</v>
      </c>
      <c r="E287" s="143" t="s">
        <v>644</v>
      </c>
      <c r="F287" s="144" t="s">
        <v>645</v>
      </c>
      <c r="G287" s="145" t="s">
        <v>353</v>
      </c>
      <c r="H287" s="146">
        <v>100</v>
      </c>
      <c r="I287" s="147"/>
      <c r="J287" s="147"/>
      <c r="K287" s="148">
        <f>ROUND(P287*H287,2)</f>
        <v>0</v>
      </c>
      <c r="L287" s="149"/>
      <c r="M287" s="30"/>
      <c r="N287" s="150" t="s">
        <v>1</v>
      </c>
      <c r="O287" s="151" t="s">
        <v>43</v>
      </c>
      <c r="P287" s="152">
        <f>I287+J287</f>
        <v>0</v>
      </c>
      <c r="Q287" s="152">
        <f>ROUND(I287*H287,2)</f>
        <v>0</v>
      </c>
      <c r="R287" s="152">
        <f>ROUND(J287*H287,2)</f>
        <v>0</v>
      </c>
      <c r="T287" s="153">
        <f>S287*H287</f>
        <v>0</v>
      </c>
      <c r="U287" s="153">
        <v>0.23</v>
      </c>
      <c r="V287" s="153">
        <f>U287*H287</f>
        <v>23</v>
      </c>
      <c r="W287" s="153">
        <v>0</v>
      </c>
      <c r="X287" s="154">
        <f>W287*H287</f>
        <v>0</v>
      </c>
      <c r="AR287" s="155" t="s">
        <v>158</v>
      </c>
      <c r="AT287" s="155" t="s">
        <v>220</v>
      </c>
      <c r="AU287" s="155" t="s">
        <v>93</v>
      </c>
      <c r="AY287" s="15" t="s">
        <v>219</v>
      </c>
      <c r="BE287" s="156">
        <f>IF(O287="základní",K287,0)</f>
        <v>0</v>
      </c>
      <c r="BF287" s="156">
        <f>IF(O287="snížená",K287,0)</f>
        <v>0</v>
      </c>
      <c r="BG287" s="156">
        <f>IF(O287="zákl. přenesená",K287,0)</f>
        <v>0</v>
      </c>
      <c r="BH287" s="156">
        <f>IF(O287="sníž. přenesená",K287,0)</f>
        <v>0</v>
      </c>
      <c r="BI287" s="156">
        <f>IF(O287="nulová",K287,0)</f>
        <v>0</v>
      </c>
      <c r="BJ287" s="15" t="s">
        <v>87</v>
      </c>
      <c r="BK287" s="156">
        <f>ROUND(P287*H287,2)</f>
        <v>0</v>
      </c>
      <c r="BL287" s="15" t="s">
        <v>158</v>
      </c>
      <c r="BM287" s="155" t="s">
        <v>1721</v>
      </c>
    </row>
    <row r="288" spans="2:65" s="1" customFormat="1" ht="29.25">
      <c r="B288" s="30"/>
      <c r="D288" s="157" t="s">
        <v>226</v>
      </c>
      <c r="F288" s="158" t="s">
        <v>647</v>
      </c>
      <c r="I288" s="159"/>
      <c r="J288" s="159"/>
      <c r="M288" s="30"/>
      <c r="N288" s="160"/>
      <c r="X288" s="54"/>
      <c r="AT288" s="15" t="s">
        <v>226</v>
      </c>
      <c r="AU288" s="15" t="s">
        <v>93</v>
      </c>
    </row>
    <row r="289" spans="2:65" s="12" customFormat="1" ht="11.25">
      <c r="B289" s="161"/>
      <c r="D289" s="157" t="s">
        <v>303</v>
      </c>
      <c r="E289" s="162" t="s">
        <v>1</v>
      </c>
      <c r="F289" s="163" t="s">
        <v>648</v>
      </c>
      <c r="H289" s="164">
        <v>100</v>
      </c>
      <c r="I289" s="165"/>
      <c r="J289" s="165"/>
      <c r="M289" s="161"/>
      <c r="N289" s="166"/>
      <c r="X289" s="167"/>
      <c r="AT289" s="162" t="s">
        <v>303</v>
      </c>
      <c r="AU289" s="162" t="s">
        <v>93</v>
      </c>
      <c r="AV289" s="12" t="s">
        <v>93</v>
      </c>
      <c r="AW289" s="12" t="s">
        <v>5</v>
      </c>
      <c r="AX289" s="12" t="s">
        <v>87</v>
      </c>
      <c r="AY289" s="162" t="s">
        <v>219</v>
      </c>
    </row>
    <row r="290" spans="2:65" s="1" customFormat="1" ht="24.2" customHeight="1">
      <c r="B290" s="30"/>
      <c r="C290" s="142" t="s">
        <v>861</v>
      </c>
      <c r="D290" s="142" t="s">
        <v>220</v>
      </c>
      <c r="E290" s="143" t="s">
        <v>650</v>
      </c>
      <c r="F290" s="144" t="s">
        <v>651</v>
      </c>
      <c r="G290" s="145" t="s">
        <v>353</v>
      </c>
      <c r="H290" s="146">
        <v>367.08</v>
      </c>
      <c r="I290" s="147"/>
      <c r="J290" s="147"/>
      <c r="K290" s="148">
        <f>ROUND(P290*H290,2)</f>
        <v>0</v>
      </c>
      <c r="L290" s="149"/>
      <c r="M290" s="30"/>
      <c r="N290" s="150" t="s">
        <v>1</v>
      </c>
      <c r="O290" s="151" t="s">
        <v>43</v>
      </c>
      <c r="P290" s="152">
        <f>I290+J290</f>
        <v>0</v>
      </c>
      <c r="Q290" s="152">
        <f>ROUND(I290*H290,2)</f>
        <v>0</v>
      </c>
      <c r="R290" s="152">
        <f>ROUND(J290*H290,2)</f>
        <v>0</v>
      </c>
      <c r="T290" s="153">
        <f>S290*H290</f>
        <v>0</v>
      </c>
      <c r="U290" s="153">
        <v>0.13800000000000001</v>
      </c>
      <c r="V290" s="153">
        <f>U290*H290</f>
        <v>50.657040000000002</v>
      </c>
      <c r="W290" s="153">
        <v>0</v>
      </c>
      <c r="X290" s="154">
        <f>W290*H290</f>
        <v>0</v>
      </c>
      <c r="AR290" s="155" t="s">
        <v>158</v>
      </c>
      <c r="AT290" s="155" t="s">
        <v>220</v>
      </c>
      <c r="AU290" s="155" t="s">
        <v>93</v>
      </c>
      <c r="AY290" s="15" t="s">
        <v>219</v>
      </c>
      <c r="BE290" s="156">
        <f>IF(O290="základní",K290,0)</f>
        <v>0</v>
      </c>
      <c r="BF290" s="156">
        <f>IF(O290="snížená",K290,0)</f>
        <v>0</v>
      </c>
      <c r="BG290" s="156">
        <f>IF(O290="zákl. přenesená",K290,0)</f>
        <v>0</v>
      </c>
      <c r="BH290" s="156">
        <f>IF(O290="sníž. přenesená",K290,0)</f>
        <v>0</v>
      </c>
      <c r="BI290" s="156">
        <f>IF(O290="nulová",K290,0)</f>
        <v>0</v>
      </c>
      <c r="BJ290" s="15" t="s">
        <v>87</v>
      </c>
      <c r="BK290" s="156">
        <f>ROUND(P290*H290,2)</f>
        <v>0</v>
      </c>
      <c r="BL290" s="15" t="s">
        <v>158</v>
      </c>
      <c r="BM290" s="155" t="s">
        <v>1722</v>
      </c>
    </row>
    <row r="291" spans="2:65" s="1" customFormat="1" ht="19.5">
      <c r="B291" s="30"/>
      <c r="D291" s="157" t="s">
        <v>226</v>
      </c>
      <c r="F291" s="158" t="s">
        <v>651</v>
      </c>
      <c r="I291" s="159"/>
      <c r="J291" s="159"/>
      <c r="M291" s="30"/>
      <c r="N291" s="160"/>
      <c r="X291" s="54"/>
      <c r="AT291" s="15" t="s">
        <v>226</v>
      </c>
      <c r="AU291" s="15" t="s">
        <v>93</v>
      </c>
    </row>
    <row r="292" spans="2:65" s="12" customFormat="1" ht="11.25">
      <c r="B292" s="161"/>
      <c r="D292" s="157" t="s">
        <v>303</v>
      </c>
      <c r="E292" s="162" t="s">
        <v>1</v>
      </c>
      <c r="F292" s="163" t="s">
        <v>1723</v>
      </c>
      <c r="H292" s="164">
        <v>367.08</v>
      </c>
      <c r="I292" s="165"/>
      <c r="J292" s="165"/>
      <c r="M292" s="161"/>
      <c r="N292" s="166"/>
      <c r="X292" s="167"/>
      <c r="AT292" s="162" t="s">
        <v>303</v>
      </c>
      <c r="AU292" s="162" t="s">
        <v>93</v>
      </c>
      <c r="AV292" s="12" t="s">
        <v>93</v>
      </c>
      <c r="AW292" s="12" t="s">
        <v>5</v>
      </c>
      <c r="AX292" s="12" t="s">
        <v>87</v>
      </c>
      <c r="AY292" s="162" t="s">
        <v>219</v>
      </c>
    </row>
    <row r="293" spans="2:65" s="1" customFormat="1" ht="24.2" customHeight="1">
      <c r="B293" s="30"/>
      <c r="C293" s="142" t="s">
        <v>569</v>
      </c>
      <c r="D293" s="142" t="s">
        <v>220</v>
      </c>
      <c r="E293" s="143" t="s">
        <v>655</v>
      </c>
      <c r="F293" s="144" t="s">
        <v>656</v>
      </c>
      <c r="G293" s="145" t="s">
        <v>353</v>
      </c>
      <c r="H293" s="146">
        <v>3.84</v>
      </c>
      <c r="I293" s="147"/>
      <c r="J293" s="147"/>
      <c r="K293" s="148">
        <f>ROUND(P293*H293,2)</f>
        <v>0</v>
      </c>
      <c r="L293" s="149"/>
      <c r="M293" s="30"/>
      <c r="N293" s="150" t="s">
        <v>1</v>
      </c>
      <c r="O293" s="151" t="s">
        <v>43</v>
      </c>
      <c r="P293" s="152">
        <f>I293+J293</f>
        <v>0</v>
      </c>
      <c r="Q293" s="152">
        <f>ROUND(I293*H293,2)</f>
        <v>0</v>
      </c>
      <c r="R293" s="152">
        <f>ROUND(J293*H293,2)</f>
        <v>0</v>
      </c>
      <c r="T293" s="153">
        <f>S293*H293</f>
        <v>0</v>
      </c>
      <c r="U293" s="153">
        <v>6.0099999999999997E-3</v>
      </c>
      <c r="V293" s="153">
        <f>U293*H293</f>
        <v>2.3078399999999999E-2</v>
      </c>
      <c r="W293" s="153">
        <v>0</v>
      </c>
      <c r="X293" s="154">
        <f>W293*H293</f>
        <v>0</v>
      </c>
      <c r="AR293" s="155" t="s">
        <v>158</v>
      </c>
      <c r="AT293" s="155" t="s">
        <v>220</v>
      </c>
      <c r="AU293" s="155" t="s">
        <v>93</v>
      </c>
      <c r="AY293" s="15" t="s">
        <v>219</v>
      </c>
      <c r="BE293" s="156">
        <f>IF(O293="základní",K293,0)</f>
        <v>0</v>
      </c>
      <c r="BF293" s="156">
        <f>IF(O293="snížená",K293,0)</f>
        <v>0</v>
      </c>
      <c r="BG293" s="156">
        <f>IF(O293="zákl. přenesená",K293,0)</f>
        <v>0</v>
      </c>
      <c r="BH293" s="156">
        <f>IF(O293="sníž. přenesená",K293,0)</f>
        <v>0</v>
      </c>
      <c r="BI293" s="156">
        <f>IF(O293="nulová",K293,0)</f>
        <v>0</v>
      </c>
      <c r="BJ293" s="15" t="s">
        <v>87</v>
      </c>
      <c r="BK293" s="156">
        <f>ROUND(P293*H293,2)</f>
        <v>0</v>
      </c>
      <c r="BL293" s="15" t="s">
        <v>158</v>
      </c>
      <c r="BM293" s="155" t="s">
        <v>1724</v>
      </c>
    </row>
    <row r="294" spans="2:65" s="1" customFormat="1" ht="19.5">
      <c r="B294" s="30"/>
      <c r="D294" s="157" t="s">
        <v>226</v>
      </c>
      <c r="F294" s="158" t="s">
        <v>658</v>
      </c>
      <c r="I294" s="159"/>
      <c r="J294" s="159"/>
      <c r="M294" s="30"/>
      <c r="N294" s="160"/>
      <c r="X294" s="54"/>
      <c r="AT294" s="15" t="s">
        <v>226</v>
      </c>
      <c r="AU294" s="15" t="s">
        <v>93</v>
      </c>
    </row>
    <row r="295" spans="2:65" s="12" customFormat="1" ht="11.25">
      <c r="B295" s="161"/>
      <c r="D295" s="157" t="s">
        <v>303</v>
      </c>
      <c r="E295" s="162" t="s">
        <v>1</v>
      </c>
      <c r="F295" s="163" t="s">
        <v>1725</v>
      </c>
      <c r="H295" s="164">
        <v>3.84</v>
      </c>
      <c r="I295" s="165"/>
      <c r="J295" s="165"/>
      <c r="M295" s="161"/>
      <c r="N295" s="166"/>
      <c r="X295" s="167"/>
      <c r="AT295" s="162" t="s">
        <v>303</v>
      </c>
      <c r="AU295" s="162" t="s">
        <v>93</v>
      </c>
      <c r="AV295" s="12" t="s">
        <v>93</v>
      </c>
      <c r="AW295" s="12" t="s">
        <v>5</v>
      </c>
      <c r="AX295" s="12" t="s">
        <v>87</v>
      </c>
      <c r="AY295" s="162" t="s">
        <v>219</v>
      </c>
    </row>
    <row r="296" spans="2:65" s="1" customFormat="1" ht="24.2" customHeight="1">
      <c r="B296" s="30"/>
      <c r="C296" s="142" t="s">
        <v>579</v>
      </c>
      <c r="D296" s="142" t="s">
        <v>220</v>
      </c>
      <c r="E296" s="143" t="s">
        <v>661</v>
      </c>
      <c r="F296" s="144" t="s">
        <v>662</v>
      </c>
      <c r="G296" s="145" t="s">
        <v>353</v>
      </c>
      <c r="H296" s="146">
        <v>11.2</v>
      </c>
      <c r="I296" s="147"/>
      <c r="J296" s="147"/>
      <c r="K296" s="148">
        <f>ROUND(P296*H296,2)</f>
        <v>0</v>
      </c>
      <c r="L296" s="149"/>
      <c r="M296" s="30"/>
      <c r="N296" s="150" t="s">
        <v>1</v>
      </c>
      <c r="O296" s="151" t="s">
        <v>43</v>
      </c>
      <c r="P296" s="152">
        <f>I296+J296</f>
        <v>0</v>
      </c>
      <c r="Q296" s="152">
        <f>ROUND(I296*H296,2)</f>
        <v>0</v>
      </c>
      <c r="R296" s="152">
        <f>ROUND(J296*H296,2)</f>
        <v>0</v>
      </c>
      <c r="T296" s="153">
        <f>S296*H296</f>
        <v>0</v>
      </c>
      <c r="U296" s="153">
        <v>7.1000000000000002E-4</v>
      </c>
      <c r="V296" s="153">
        <f>U296*H296</f>
        <v>7.951999999999999E-3</v>
      </c>
      <c r="W296" s="153">
        <v>0</v>
      </c>
      <c r="X296" s="154">
        <f>W296*H296</f>
        <v>0</v>
      </c>
      <c r="AR296" s="155" t="s">
        <v>158</v>
      </c>
      <c r="AT296" s="155" t="s">
        <v>220</v>
      </c>
      <c r="AU296" s="155" t="s">
        <v>93</v>
      </c>
      <c r="AY296" s="15" t="s">
        <v>219</v>
      </c>
      <c r="BE296" s="156">
        <f>IF(O296="základní",K296,0)</f>
        <v>0</v>
      </c>
      <c r="BF296" s="156">
        <f>IF(O296="snížená",K296,0)</f>
        <v>0</v>
      </c>
      <c r="BG296" s="156">
        <f>IF(O296="zákl. přenesená",K296,0)</f>
        <v>0</v>
      </c>
      <c r="BH296" s="156">
        <f>IF(O296="sníž. přenesená",K296,0)</f>
        <v>0</v>
      </c>
      <c r="BI296" s="156">
        <f>IF(O296="nulová",K296,0)</f>
        <v>0</v>
      </c>
      <c r="BJ296" s="15" t="s">
        <v>87</v>
      </c>
      <c r="BK296" s="156">
        <f>ROUND(P296*H296,2)</f>
        <v>0</v>
      </c>
      <c r="BL296" s="15" t="s">
        <v>158</v>
      </c>
      <c r="BM296" s="155" t="s">
        <v>1726</v>
      </c>
    </row>
    <row r="297" spans="2:65" s="1" customFormat="1" ht="19.5">
      <c r="B297" s="30"/>
      <c r="D297" s="157" t="s">
        <v>226</v>
      </c>
      <c r="F297" s="158" t="s">
        <v>664</v>
      </c>
      <c r="I297" s="159"/>
      <c r="J297" s="159"/>
      <c r="M297" s="30"/>
      <c r="N297" s="160"/>
      <c r="X297" s="54"/>
      <c r="AT297" s="15" t="s">
        <v>226</v>
      </c>
      <c r="AU297" s="15" t="s">
        <v>93</v>
      </c>
    </row>
    <row r="298" spans="2:65" s="12" customFormat="1" ht="11.25">
      <c r="B298" s="161"/>
      <c r="D298" s="157" t="s">
        <v>303</v>
      </c>
      <c r="E298" s="162" t="s">
        <v>1</v>
      </c>
      <c r="F298" s="163" t="s">
        <v>1727</v>
      </c>
      <c r="H298" s="164">
        <v>11.200000000000001</v>
      </c>
      <c r="I298" s="165"/>
      <c r="J298" s="165"/>
      <c r="M298" s="161"/>
      <c r="N298" s="166"/>
      <c r="X298" s="167"/>
      <c r="AT298" s="162" t="s">
        <v>303</v>
      </c>
      <c r="AU298" s="162" t="s">
        <v>93</v>
      </c>
      <c r="AV298" s="12" t="s">
        <v>93</v>
      </c>
      <c r="AW298" s="12" t="s">
        <v>5</v>
      </c>
      <c r="AX298" s="12" t="s">
        <v>80</v>
      </c>
      <c r="AY298" s="162" t="s">
        <v>219</v>
      </c>
    </row>
    <row r="299" spans="2:65" s="13" customFormat="1" ht="11.25">
      <c r="B299" s="171"/>
      <c r="D299" s="157" t="s">
        <v>303</v>
      </c>
      <c r="E299" s="172" t="s">
        <v>1</v>
      </c>
      <c r="F299" s="173" t="s">
        <v>362</v>
      </c>
      <c r="H299" s="174">
        <v>11.200000000000001</v>
      </c>
      <c r="I299" s="175"/>
      <c r="J299" s="175"/>
      <c r="M299" s="171"/>
      <c r="N299" s="176"/>
      <c r="X299" s="177"/>
      <c r="AT299" s="172" t="s">
        <v>303</v>
      </c>
      <c r="AU299" s="172" t="s">
        <v>93</v>
      </c>
      <c r="AV299" s="13" t="s">
        <v>158</v>
      </c>
      <c r="AW299" s="13" t="s">
        <v>4</v>
      </c>
      <c r="AX299" s="13" t="s">
        <v>87</v>
      </c>
      <c r="AY299" s="172" t="s">
        <v>219</v>
      </c>
    </row>
    <row r="300" spans="2:65" s="1" customFormat="1" ht="33" customHeight="1">
      <c r="B300" s="30"/>
      <c r="C300" s="142" t="s">
        <v>587</v>
      </c>
      <c r="D300" s="142" t="s">
        <v>220</v>
      </c>
      <c r="E300" s="143" t="s">
        <v>667</v>
      </c>
      <c r="F300" s="144" t="s">
        <v>668</v>
      </c>
      <c r="G300" s="145" t="s">
        <v>353</v>
      </c>
      <c r="H300" s="146">
        <v>11.2</v>
      </c>
      <c r="I300" s="147"/>
      <c r="J300" s="147"/>
      <c r="K300" s="148">
        <f>ROUND(P300*H300,2)</f>
        <v>0</v>
      </c>
      <c r="L300" s="149"/>
      <c r="M300" s="30"/>
      <c r="N300" s="150" t="s">
        <v>1</v>
      </c>
      <c r="O300" s="151" t="s">
        <v>43</v>
      </c>
      <c r="P300" s="152">
        <f>I300+J300</f>
        <v>0</v>
      </c>
      <c r="Q300" s="152">
        <f>ROUND(I300*H300,2)</f>
        <v>0</v>
      </c>
      <c r="R300" s="152">
        <f>ROUND(J300*H300,2)</f>
        <v>0</v>
      </c>
      <c r="T300" s="153">
        <f>S300*H300</f>
        <v>0</v>
      </c>
      <c r="U300" s="153">
        <v>0</v>
      </c>
      <c r="V300" s="153">
        <f>U300*H300</f>
        <v>0</v>
      </c>
      <c r="W300" s="153">
        <v>0</v>
      </c>
      <c r="X300" s="154">
        <f>W300*H300</f>
        <v>0</v>
      </c>
      <c r="AR300" s="155" t="s">
        <v>158</v>
      </c>
      <c r="AT300" s="155" t="s">
        <v>220</v>
      </c>
      <c r="AU300" s="155" t="s">
        <v>93</v>
      </c>
      <c r="AY300" s="15" t="s">
        <v>219</v>
      </c>
      <c r="BE300" s="156">
        <f>IF(O300="základní",K300,0)</f>
        <v>0</v>
      </c>
      <c r="BF300" s="156">
        <f>IF(O300="snížená",K300,0)</f>
        <v>0</v>
      </c>
      <c r="BG300" s="156">
        <f>IF(O300="zákl. přenesená",K300,0)</f>
        <v>0</v>
      </c>
      <c r="BH300" s="156">
        <f>IF(O300="sníž. přenesená",K300,0)</f>
        <v>0</v>
      </c>
      <c r="BI300" s="156">
        <f>IF(O300="nulová",K300,0)</f>
        <v>0</v>
      </c>
      <c r="BJ300" s="15" t="s">
        <v>87</v>
      </c>
      <c r="BK300" s="156">
        <f>ROUND(P300*H300,2)</f>
        <v>0</v>
      </c>
      <c r="BL300" s="15" t="s">
        <v>158</v>
      </c>
      <c r="BM300" s="155" t="s">
        <v>1728</v>
      </c>
    </row>
    <row r="301" spans="2:65" s="1" customFormat="1" ht="29.25">
      <c r="B301" s="30"/>
      <c r="D301" s="157" t="s">
        <v>226</v>
      </c>
      <c r="F301" s="158" t="s">
        <v>670</v>
      </c>
      <c r="I301" s="159"/>
      <c r="J301" s="159"/>
      <c r="M301" s="30"/>
      <c r="N301" s="160"/>
      <c r="X301" s="54"/>
      <c r="AT301" s="15" t="s">
        <v>226</v>
      </c>
      <c r="AU301" s="15" t="s">
        <v>93</v>
      </c>
    </row>
    <row r="302" spans="2:65" s="12" customFormat="1" ht="11.25">
      <c r="B302" s="161"/>
      <c r="D302" s="157" t="s">
        <v>303</v>
      </c>
      <c r="E302" s="162" t="s">
        <v>1</v>
      </c>
      <c r="F302" s="163" t="s">
        <v>1727</v>
      </c>
      <c r="H302" s="164">
        <v>11.200000000000001</v>
      </c>
      <c r="I302" s="165"/>
      <c r="J302" s="165"/>
      <c r="M302" s="161"/>
      <c r="N302" s="166"/>
      <c r="X302" s="167"/>
      <c r="AT302" s="162" t="s">
        <v>303</v>
      </c>
      <c r="AU302" s="162" t="s">
        <v>93</v>
      </c>
      <c r="AV302" s="12" t="s">
        <v>93</v>
      </c>
      <c r="AW302" s="12" t="s">
        <v>5</v>
      </c>
      <c r="AX302" s="12" t="s">
        <v>87</v>
      </c>
      <c r="AY302" s="162" t="s">
        <v>219</v>
      </c>
    </row>
    <row r="303" spans="2:65" s="1" customFormat="1" ht="24.2" customHeight="1">
      <c r="B303" s="30"/>
      <c r="C303" s="142" t="s">
        <v>594</v>
      </c>
      <c r="D303" s="142" t="s">
        <v>220</v>
      </c>
      <c r="E303" s="143" t="s">
        <v>672</v>
      </c>
      <c r="F303" s="144" t="s">
        <v>673</v>
      </c>
      <c r="G303" s="145" t="s">
        <v>353</v>
      </c>
      <c r="H303" s="146">
        <v>5.44</v>
      </c>
      <c r="I303" s="147"/>
      <c r="J303" s="147"/>
      <c r="K303" s="148">
        <f>ROUND(P303*H303,2)</f>
        <v>0</v>
      </c>
      <c r="L303" s="149"/>
      <c r="M303" s="30"/>
      <c r="N303" s="150" t="s">
        <v>1</v>
      </c>
      <c r="O303" s="151" t="s">
        <v>43</v>
      </c>
      <c r="P303" s="152">
        <f>I303+J303</f>
        <v>0</v>
      </c>
      <c r="Q303" s="152">
        <f>ROUND(I303*H303,2)</f>
        <v>0</v>
      </c>
      <c r="R303" s="152">
        <f>ROUND(J303*H303,2)</f>
        <v>0</v>
      </c>
      <c r="T303" s="153">
        <f>S303*H303</f>
        <v>0</v>
      </c>
      <c r="U303" s="153">
        <v>0</v>
      </c>
      <c r="V303" s="153">
        <f>U303*H303</f>
        <v>0</v>
      </c>
      <c r="W303" s="153">
        <v>0</v>
      </c>
      <c r="X303" s="154">
        <f>W303*H303</f>
        <v>0</v>
      </c>
      <c r="AR303" s="155" t="s">
        <v>158</v>
      </c>
      <c r="AT303" s="155" t="s">
        <v>220</v>
      </c>
      <c r="AU303" s="155" t="s">
        <v>93</v>
      </c>
      <c r="AY303" s="15" t="s">
        <v>219</v>
      </c>
      <c r="BE303" s="156">
        <f>IF(O303="základní",K303,0)</f>
        <v>0</v>
      </c>
      <c r="BF303" s="156">
        <f>IF(O303="snížená",K303,0)</f>
        <v>0</v>
      </c>
      <c r="BG303" s="156">
        <f>IF(O303="zákl. přenesená",K303,0)</f>
        <v>0</v>
      </c>
      <c r="BH303" s="156">
        <f>IF(O303="sníž. přenesená",K303,0)</f>
        <v>0</v>
      </c>
      <c r="BI303" s="156">
        <f>IF(O303="nulová",K303,0)</f>
        <v>0</v>
      </c>
      <c r="BJ303" s="15" t="s">
        <v>87</v>
      </c>
      <c r="BK303" s="156">
        <f>ROUND(P303*H303,2)</f>
        <v>0</v>
      </c>
      <c r="BL303" s="15" t="s">
        <v>158</v>
      </c>
      <c r="BM303" s="155" t="s">
        <v>1729</v>
      </c>
    </row>
    <row r="304" spans="2:65" s="1" customFormat="1" ht="29.25">
      <c r="B304" s="30"/>
      <c r="D304" s="157" t="s">
        <v>226</v>
      </c>
      <c r="F304" s="158" t="s">
        <v>675</v>
      </c>
      <c r="I304" s="159"/>
      <c r="J304" s="159"/>
      <c r="M304" s="30"/>
      <c r="N304" s="160"/>
      <c r="X304" s="54"/>
      <c r="AT304" s="15" t="s">
        <v>226</v>
      </c>
      <c r="AU304" s="15" t="s">
        <v>93</v>
      </c>
    </row>
    <row r="305" spans="2:65" s="12" customFormat="1" ht="11.25">
      <c r="B305" s="161"/>
      <c r="D305" s="157" t="s">
        <v>303</v>
      </c>
      <c r="E305" s="162" t="s">
        <v>1</v>
      </c>
      <c r="F305" s="163" t="s">
        <v>1651</v>
      </c>
      <c r="H305" s="164">
        <v>5.44</v>
      </c>
      <c r="I305" s="165"/>
      <c r="J305" s="165"/>
      <c r="M305" s="161"/>
      <c r="N305" s="166"/>
      <c r="X305" s="167"/>
      <c r="AT305" s="162" t="s">
        <v>303</v>
      </c>
      <c r="AU305" s="162" t="s">
        <v>93</v>
      </c>
      <c r="AV305" s="12" t="s">
        <v>93</v>
      </c>
      <c r="AW305" s="12" t="s">
        <v>5</v>
      </c>
      <c r="AX305" s="12" t="s">
        <v>87</v>
      </c>
      <c r="AY305" s="162" t="s">
        <v>219</v>
      </c>
    </row>
    <row r="306" spans="2:65" s="1" customFormat="1" ht="24.2" customHeight="1">
      <c r="B306" s="30"/>
      <c r="C306" s="142" t="s">
        <v>600</v>
      </c>
      <c r="D306" s="142" t="s">
        <v>220</v>
      </c>
      <c r="E306" s="143" t="s">
        <v>677</v>
      </c>
      <c r="F306" s="144" t="s">
        <v>678</v>
      </c>
      <c r="G306" s="145" t="s">
        <v>370</v>
      </c>
      <c r="H306" s="146">
        <v>6.4</v>
      </c>
      <c r="I306" s="147"/>
      <c r="J306" s="147"/>
      <c r="K306" s="148">
        <f>ROUND(P306*H306,2)</f>
        <v>0</v>
      </c>
      <c r="L306" s="149"/>
      <c r="M306" s="30"/>
      <c r="N306" s="150" t="s">
        <v>1</v>
      </c>
      <c r="O306" s="151" t="s">
        <v>43</v>
      </c>
      <c r="P306" s="152">
        <f>I306+J306</f>
        <v>0</v>
      </c>
      <c r="Q306" s="152">
        <f>ROUND(I306*H306,2)</f>
        <v>0</v>
      </c>
      <c r="R306" s="152">
        <f>ROUND(J306*H306,2)</f>
        <v>0</v>
      </c>
      <c r="T306" s="153">
        <f>S306*H306</f>
        <v>0</v>
      </c>
      <c r="U306" s="153">
        <v>2.2000000000000001E-4</v>
      </c>
      <c r="V306" s="153">
        <f>U306*H306</f>
        <v>1.4080000000000002E-3</v>
      </c>
      <c r="W306" s="153">
        <v>0</v>
      </c>
      <c r="X306" s="154">
        <f>W306*H306</f>
        <v>0</v>
      </c>
      <c r="AR306" s="155" t="s">
        <v>158</v>
      </c>
      <c r="AT306" s="155" t="s">
        <v>220</v>
      </c>
      <c r="AU306" s="155" t="s">
        <v>93</v>
      </c>
      <c r="AY306" s="15" t="s">
        <v>219</v>
      </c>
      <c r="BE306" s="156">
        <f>IF(O306="základní",K306,0)</f>
        <v>0</v>
      </c>
      <c r="BF306" s="156">
        <f>IF(O306="snížená",K306,0)</f>
        <v>0</v>
      </c>
      <c r="BG306" s="156">
        <f>IF(O306="zákl. přenesená",K306,0)</f>
        <v>0</v>
      </c>
      <c r="BH306" s="156">
        <f>IF(O306="sníž. přenesená",K306,0)</f>
        <v>0</v>
      </c>
      <c r="BI306" s="156">
        <f>IF(O306="nulová",K306,0)</f>
        <v>0</v>
      </c>
      <c r="BJ306" s="15" t="s">
        <v>87</v>
      </c>
      <c r="BK306" s="156">
        <f>ROUND(P306*H306,2)</f>
        <v>0</v>
      </c>
      <c r="BL306" s="15" t="s">
        <v>158</v>
      </c>
      <c r="BM306" s="155" t="s">
        <v>1730</v>
      </c>
    </row>
    <row r="307" spans="2:65" s="1" customFormat="1" ht="29.25">
      <c r="B307" s="30"/>
      <c r="D307" s="157" t="s">
        <v>226</v>
      </c>
      <c r="F307" s="158" t="s">
        <v>680</v>
      </c>
      <c r="I307" s="159"/>
      <c r="J307" s="159"/>
      <c r="M307" s="30"/>
      <c r="N307" s="160"/>
      <c r="X307" s="54"/>
      <c r="AT307" s="15" t="s">
        <v>226</v>
      </c>
      <c r="AU307" s="15" t="s">
        <v>93</v>
      </c>
    </row>
    <row r="308" spans="2:65" s="12" customFormat="1" ht="11.25">
      <c r="B308" s="161"/>
      <c r="D308" s="157" t="s">
        <v>303</v>
      </c>
      <c r="E308" s="162" t="s">
        <v>1</v>
      </c>
      <c r="F308" s="163" t="s">
        <v>1731</v>
      </c>
      <c r="H308" s="164">
        <v>6.4</v>
      </c>
      <c r="I308" s="165"/>
      <c r="J308" s="165"/>
      <c r="M308" s="161"/>
      <c r="N308" s="166"/>
      <c r="X308" s="167"/>
      <c r="AT308" s="162" t="s">
        <v>303</v>
      </c>
      <c r="AU308" s="162" t="s">
        <v>93</v>
      </c>
      <c r="AV308" s="12" t="s">
        <v>93</v>
      </c>
      <c r="AW308" s="12" t="s">
        <v>5</v>
      </c>
      <c r="AX308" s="12" t="s">
        <v>87</v>
      </c>
      <c r="AY308" s="162" t="s">
        <v>219</v>
      </c>
    </row>
    <row r="309" spans="2:65" s="1" customFormat="1" ht="24.2" customHeight="1">
      <c r="B309" s="30"/>
      <c r="C309" s="142" t="s">
        <v>607</v>
      </c>
      <c r="D309" s="142" t="s">
        <v>220</v>
      </c>
      <c r="E309" s="143" t="s">
        <v>683</v>
      </c>
      <c r="F309" s="144" t="s">
        <v>684</v>
      </c>
      <c r="G309" s="145" t="s">
        <v>370</v>
      </c>
      <c r="H309" s="146">
        <v>6.4</v>
      </c>
      <c r="I309" s="147"/>
      <c r="J309" s="147"/>
      <c r="K309" s="148">
        <f>ROUND(P309*H309,2)</f>
        <v>0</v>
      </c>
      <c r="L309" s="149"/>
      <c r="M309" s="30"/>
      <c r="N309" s="150" t="s">
        <v>1</v>
      </c>
      <c r="O309" s="151" t="s">
        <v>43</v>
      </c>
      <c r="P309" s="152">
        <f>I309+J309</f>
        <v>0</v>
      </c>
      <c r="Q309" s="152">
        <f>ROUND(I309*H309,2)</f>
        <v>0</v>
      </c>
      <c r="R309" s="152">
        <f>ROUND(J309*H309,2)</f>
        <v>0</v>
      </c>
      <c r="T309" s="153">
        <f>S309*H309</f>
        <v>0</v>
      </c>
      <c r="U309" s="153">
        <v>0</v>
      </c>
      <c r="V309" s="153">
        <f>U309*H309</f>
        <v>0</v>
      </c>
      <c r="W309" s="153">
        <v>0</v>
      </c>
      <c r="X309" s="154">
        <f>W309*H309</f>
        <v>0</v>
      </c>
      <c r="AR309" s="155" t="s">
        <v>158</v>
      </c>
      <c r="AT309" s="155" t="s">
        <v>220</v>
      </c>
      <c r="AU309" s="155" t="s">
        <v>93</v>
      </c>
      <c r="AY309" s="15" t="s">
        <v>219</v>
      </c>
      <c r="BE309" s="156">
        <f>IF(O309="základní",K309,0)</f>
        <v>0</v>
      </c>
      <c r="BF309" s="156">
        <f>IF(O309="snížená",K309,0)</f>
        <v>0</v>
      </c>
      <c r="BG309" s="156">
        <f>IF(O309="zákl. přenesená",K309,0)</f>
        <v>0</v>
      </c>
      <c r="BH309" s="156">
        <f>IF(O309="sníž. přenesená",K309,0)</f>
        <v>0</v>
      </c>
      <c r="BI309" s="156">
        <f>IF(O309="nulová",K309,0)</f>
        <v>0</v>
      </c>
      <c r="BJ309" s="15" t="s">
        <v>87</v>
      </c>
      <c r="BK309" s="156">
        <f>ROUND(P309*H309,2)</f>
        <v>0</v>
      </c>
      <c r="BL309" s="15" t="s">
        <v>158</v>
      </c>
      <c r="BM309" s="155" t="s">
        <v>1732</v>
      </c>
    </row>
    <row r="310" spans="2:65" s="1" customFormat="1" ht="29.25">
      <c r="B310" s="30"/>
      <c r="D310" s="157" t="s">
        <v>226</v>
      </c>
      <c r="F310" s="158" t="s">
        <v>686</v>
      </c>
      <c r="I310" s="159"/>
      <c r="J310" s="159"/>
      <c r="M310" s="30"/>
      <c r="N310" s="160"/>
      <c r="X310" s="54"/>
      <c r="AT310" s="15" t="s">
        <v>226</v>
      </c>
      <c r="AU310" s="15" t="s">
        <v>93</v>
      </c>
    </row>
    <row r="311" spans="2:65" s="12" customFormat="1" ht="11.25">
      <c r="B311" s="161"/>
      <c r="D311" s="157" t="s">
        <v>303</v>
      </c>
      <c r="E311" s="162" t="s">
        <v>1</v>
      </c>
      <c r="F311" s="163" t="s">
        <v>1731</v>
      </c>
      <c r="H311" s="164">
        <v>6.4</v>
      </c>
      <c r="I311" s="165"/>
      <c r="J311" s="165"/>
      <c r="M311" s="161"/>
      <c r="N311" s="166"/>
      <c r="X311" s="167"/>
      <c r="AT311" s="162" t="s">
        <v>303</v>
      </c>
      <c r="AU311" s="162" t="s">
        <v>93</v>
      </c>
      <c r="AV311" s="12" t="s">
        <v>93</v>
      </c>
      <c r="AW311" s="12" t="s">
        <v>5</v>
      </c>
      <c r="AX311" s="12" t="s">
        <v>87</v>
      </c>
      <c r="AY311" s="162" t="s">
        <v>219</v>
      </c>
    </row>
    <row r="312" spans="2:65" s="11" customFormat="1" ht="22.9" customHeight="1">
      <c r="B312" s="129"/>
      <c r="D312" s="130" t="s">
        <v>79</v>
      </c>
      <c r="E312" s="140" t="s">
        <v>244</v>
      </c>
      <c r="F312" s="140" t="s">
        <v>687</v>
      </c>
      <c r="I312" s="132"/>
      <c r="J312" s="132"/>
      <c r="K312" s="141">
        <f>BK312</f>
        <v>0</v>
      </c>
      <c r="M312" s="129"/>
      <c r="N312" s="134"/>
      <c r="Q312" s="135">
        <f>SUM(Q313:Q315)</f>
        <v>0</v>
      </c>
      <c r="R312" s="135">
        <f>SUM(R313:R315)</f>
        <v>0</v>
      </c>
      <c r="T312" s="136">
        <f>SUM(T313:T315)</f>
        <v>0</v>
      </c>
      <c r="V312" s="136">
        <f>SUM(V313:V315)</f>
        <v>3.2000000000000001E-2</v>
      </c>
      <c r="X312" s="137">
        <f>SUM(X313:X315)</f>
        <v>0</v>
      </c>
      <c r="AR312" s="130" t="s">
        <v>87</v>
      </c>
      <c r="AT312" s="138" t="s">
        <v>79</v>
      </c>
      <c r="AU312" s="138" t="s">
        <v>87</v>
      </c>
      <c r="AY312" s="130" t="s">
        <v>219</v>
      </c>
      <c r="BK312" s="139">
        <f>SUM(BK313:BK315)</f>
        <v>0</v>
      </c>
    </row>
    <row r="313" spans="2:65" s="1" customFormat="1" ht="16.5" customHeight="1">
      <c r="B313" s="30"/>
      <c r="C313" s="142" t="s">
        <v>614</v>
      </c>
      <c r="D313" s="142" t="s">
        <v>220</v>
      </c>
      <c r="E313" s="143" t="s">
        <v>689</v>
      </c>
      <c r="F313" s="144" t="s">
        <v>690</v>
      </c>
      <c r="G313" s="145" t="s">
        <v>691</v>
      </c>
      <c r="H313" s="146">
        <v>4</v>
      </c>
      <c r="I313" s="147"/>
      <c r="J313" s="147"/>
      <c r="K313" s="148">
        <f>ROUND(P313*H313,2)</f>
        <v>0</v>
      </c>
      <c r="L313" s="149"/>
      <c r="M313" s="30"/>
      <c r="N313" s="150" t="s">
        <v>1</v>
      </c>
      <c r="O313" s="151" t="s">
        <v>43</v>
      </c>
      <c r="P313" s="152">
        <f>I313+J313</f>
        <v>0</v>
      </c>
      <c r="Q313" s="152">
        <f>ROUND(I313*H313,2)</f>
        <v>0</v>
      </c>
      <c r="R313" s="152">
        <f>ROUND(J313*H313,2)</f>
        <v>0</v>
      </c>
      <c r="T313" s="153">
        <f>S313*H313</f>
        <v>0</v>
      </c>
      <c r="U313" s="153">
        <v>8.0000000000000002E-3</v>
      </c>
      <c r="V313" s="153">
        <f>U313*H313</f>
        <v>3.2000000000000001E-2</v>
      </c>
      <c r="W313" s="153">
        <v>0</v>
      </c>
      <c r="X313" s="154">
        <f>W313*H313</f>
        <v>0</v>
      </c>
      <c r="AR313" s="155" t="s">
        <v>158</v>
      </c>
      <c r="AT313" s="155" t="s">
        <v>220</v>
      </c>
      <c r="AU313" s="155" t="s">
        <v>93</v>
      </c>
      <c r="AY313" s="15" t="s">
        <v>219</v>
      </c>
      <c r="BE313" s="156">
        <f>IF(O313="základní",K313,0)</f>
        <v>0</v>
      </c>
      <c r="BF313" s="156">
        <f>IF(O313="snížená",K313,0)</f>
        <v>0</v>
      </c>
      <c r="BG313" s="156">
        <f>IF(O313="zákl. přenesená",K313,0)</f>
        <v>0</v>
      </c>
      <c r="BH313" s="156">
        <f>IF(O313="sníž. přenesená",K313,0)</f>
        <v>0</v>
      </c>
      <c r="BI313" s="156">
        <f>IF(O313="nulová",K313,0)</f>
        <v>0</v>
      </c>
      <c r="BJ313" s="15" t="s">
        <v>87</v>
      </c>
      <c r="BK313" s="156">
        <f>ROUND(P313*H313,2)</f>
        <v>0</v>
      </c>
      <c r="BL313" s="15" t="s">
        <v>158</v>
      </c>
      <c r="BM313" s="155" t="s">
        <v>1733</v>
      </c>
    </row>
    <row r="314" spans="2:65" s="1" customFormat="1" ht="39">
      <c r="B314" s="30"/>
      <c r="D314" s="157" t="s">
        <v>226</v>
      </c>
      <c r="F314" s="158" t="s">
        <v>693</v>
      </c>
      <c r="I314" s="159"/>
      <c r="J314" s="159"/>
      <c r="M314" s="30"/>
      <c r="N314" s="160"/>
      <c r="X314" s="54"/>
      <c r="AT314" s="15" t="s">
        <v>226</v>
      </c>
      <c r="AU314" s="15" t="s">
        <v>93</v>
      </c>
    </row>
    <row r="315" spans="2:65" s="12" customFormat="1" ht="11.25">
      <c r="B315" s="161"/>
      <c r="D315" s="157" t="s">
        <v>303</v>
      </c>
      <c r="E315" s="162" t="s">
        <v>1</v>
      </c>
      <c r="F315" s="163" t="s">
        <v>158</v>
      </c>
      <c r="H315" s="164">
        <v>4</v>
      </c>
      <c r="I315" s="165"/>
      <c r="J315" s="165"/>
      <c r="M315" s="161"/>
      <c r="N315" s="166"/>
      <c r="X315" s="167"/>
      <c r="AT315" s="162" t="s">
        <v>303</v>
      </c>
      <c r="AU315" s="162" t="s">
        <v>93</v>
      </c>
      <c r="AV315" s="12" t="s">
        <v>93</v>
      </c>
      <c r="AW315" s="12" t="s">
        <v>5</v>
      </c>
      <c r="AX315" s="12" t="s">
        <v>87</v>
      </c>
      <c r="AY315" s="162" t="s">
        <v>219</v>
      </c>
    </row>
    <row r="316" spans="2:65" s="11" customFormat="1" ht="22.9" customHeight="1">
      <c r="B316" s="129"/>
      <c r="D316" s="130" t="s">
        <v>79</v>
      </c>
      <c r="E316" s="140" t="s">
        <v>254</v>
      </c>
      <c r="F316" s="140" t="s">
        <v>694</v>
      </c>
      <c r="I316" s="132"/>
      <c r="J316" s="132"/>
      <c r="K316" s="141">
        <f>BK316</f>
        <v>0</v>
      </c>
      <c r="M316" s="129"/>
      <c r="N316" s="134"/>
      <c r="Q316" s="135">
        <f>SUM(Q317:Q417)</f>
        <v>0</v>
      </c>
      <c r="R316" s="135">
        <f>SUM(R317:R417)</f>
        <v>0</v>
      </c>
      <c r="T316" s="136">
        <f>SUM(T317:T417)</f>
        <v>0</v>
      </c>
      <c r="V316" s="136">
        <f>SUM(V317:V417)</f>
        <v>50.702679000000003</v>
      </c>
      <c r="X316" s="137">
        <f>SUM(X317:X417)</f>
        <v>0</v>
      </c>
      <c r="AR316" s="130" t="s">
        <v>87</v>
      </c>
      <c r="AT316" s="138" t="s">
        <v>79</v>
      </c>
      <c r="AU316" s="138" t="s">
        <v>87</v>
      </c>
      <c r="AY316" s="130" t="s">
        <v>219</v>
      </c>
      <c r="BK316" s="139">
        <f>SUM(BK317:BK417)</f>
        <v>0</v>
      </c>
    </row>
    <row r="317" spans="2:65" s="1" customFormat="1" ht="33" customHeight="1">
      <c r="B317" s="30"/>
      <c r="C317" s="142" t="s">
        <v>619</v>
      </c>
      <c r="D317" s="142" t="s">
        <v>220</v>
      </c>
      <c r="E317" s="143" t="s">
        <v>711</v>
      </c>
      <c r="F317" s="144" t="s">
        <v>712</v>
      </c>
      <c r="G317" s="145" t="s">
        <v>370</v>
      </c>
      <c r="H317" s="146">
        <v>305.89999999999998</v>
      </c>
      <c r="I317" s="147"/>
      <c r="J317" s="147"/>
      <c r="K317" s="148">
        <f>ROUND(P317*H317,2)</f>
        <v>0</v>
      </c>
      <c r="L317" s="149"/>
      <c r="M317" s="30"/>
      <c r="N317" s="150" t="s">
        <v>1</v>
      </c>
      <c r="O317" s="151" t="s">
        <v>43</v>
      </c>
      <c r="P317" s="152">
        <f>I317+J317</f>
        <v>0</v>
      </c>
      <c r="Q317" s="152">
        <f>ROUND(I317*H317,2)</f>
        <v>0</v>
      </c>
      <c r="R317" s="152">
        <f>ROUND(J317*H317,2)</f>
        <v>0</v>
      </c>
      <c r="T317" s="153">
        <f>S317*H317</f>
        <v>0</v>
      </c>
      <c r="U317" s="153">
        <v>8.0000000000000007E-5</v>
      </c>
      <c r="V317" s="153">
        <f>U317*H317</f>
        <v>2.4472000000000001E-2</v>
      </c>
      <c r="W317" s="153">
        <v>0</v>
      </c>
      <c r="X317" s="154">
        <f>W317*H317</f>
        <v>0</v>
      </c>
      <c r="AR317" s="155" t="s">
        <v>158</v>
      </c>
      <c r="AT317" s="155" t="s">
        <v>220</v>
      </c>
      <c r="AU317" s="155" t="s">
        <v>93</v>
      </c>
      <c r="AY317" s="15" t="s">
        <v>219</v>
      </c>
      <c r="BE317" s="156">
        <f>IF(O317="základní",K317,0)</f>
        <v>0</v>
      </c>
      <c r="BF317" s="156">
        <f>IF(O317="snížená",K317,0)</f>
        <v>0</v>
      </c>
      <c r="BG317" s="156">
        <f>IF(O317="zákl. přenesená",K317,0)</f>
        <v>0</v>
      </c>
      <c r="BH317" s="156">
        <f>IF(O317="sníž. přenesená",K317,0)</f>
        <v>0</v>
      </c>
      <c r="BI317" s="156">
        <f>IF(O317="nulová",K317,0)</f>
        <v>0</v>
      </c>
      <c r="BJ317" s="15" t="s">
        <v>87</v>
      </c>
      <c r="BK317" s="156">
        <f>ROUND(P317*H317,2)</f>
        <v>0</v>
      </c>
      <c r="BL317" s="15" t="s">
        <v>158</v>
      </c>
      <c r="BM317" s="155" t="s">
        <v>1734</v>
      </c>
    </row>
    <row r="318" spans="2:65" s="1" customFormat="1" ht="19.5">
      <c r="B318" s="30"/>
      <c r="D318" s="157" t="s">
        <v>226</v>
      </c>
      <c r="F318" s="158" t="s">
        <v>714</v>
      </c>
      <c r="I318" s="159"/>
      <c r="J318" s="159"/>
      <c r="M318" s="30"/>
      <c r="N318" s="160"/>
      <c r="X318" s="54"/>
      <c r="AT318" s="15" t="s">
        <v>226</v>
      </c>
      <c r="AU318" s="15" t="s">
        <v>93</v>
      </c>
    </row>
    <row r="319" spans="2:65" s="12" customFormat="1" ht="11.25">
      <c r="B319" s="161"/>
      <c r="D319" s="157" t="s">
        <v>303</v>
      </c>
      <c r="E319" s="162" t="s">
        <v>1</v>
      </c>
      <c r="F319" s="163" t="s">
        <v>1716</v>
      </c>
      <c r="H319" s="164">
        <v>305.89999999999998</v>
      </c>
      <c r="I319" s="165"/>
      <c r="J319" s="165"/>
      <c r="M319" s="161"/>
      <c r="N319" s="166"/>
      <c r="X319" s="167"/>
      <c r="AT319" s="162" t="s">
        <v>303</v>
      </c>
      <c r="AU319" s="162" t="s">
        <v>93</v>
      </c>
      <c r="AV319" s="12" t="s">
        <v>93</v>
      </c>
      <c r="AW319" s="12" t="s">
        <v>5</v>
      </c>
      <c r="AX319" s="12" t="s">
        <v>87</v>
      </c>
      <c r="AY319" s="162" t="s">
        <v>219</v>
      </c>
    </row>
    <row r="320" spans="2:65" s="1" customFormat="1" ht="24.2" customHeight="1">
      <c r="B320" s="30"/>
      <c r="C320" s="178" t="s">
        <v>625</v>
      </c>
      <c r="D320" s="178" t="s">
        <v>460</v>
      </c>
      <c r="E320" s="179" t="s">
        <v>717</v>
      </c>
      <c r="F320" s="180" t="s">
        <v>718</v>
      </c>
      <c r="G320" s="181" t="s">
        <v>370</v>
      </c>
      <c r="H320" s="182">
        <v>297.49700000000001</v>
      </c>
      <c r="I320" s="183"/>
      <c r="J320" s="184"/>
      <c r="K320" s="185">
        <f>ROUND(P320*H320,2)</f>
        <v>0</v>
      </c>
      <c r="L320" s="184"/>
      <c r="M320" s="186"/>
      <c r="N320" s="187" t="s">
        <v>1</v>
      </c>
      <c r="O320" s="151" t="s">
        <v>43</v>
      </c>
      <c r="P320" s="152">
        <f>I320+J320</f>
        <v>0</v>
      </c>
      <c r="Q320" s="152">
        <f>ROUND(I320*H320,2)</f>
        <v>0</v>
      </c>
      <c r="R320" s="152">
        <f>ROUND(J320*H320,2)</f>
        <v>0</v>
      </c>
      <c r="T320" s="153">
        <f>S320*H320</f>
        <v>0</v>
      </c>
      <c r="U320" s="153">
        <v>0.1</v>
      </c>
      <c r="V320" s="153">
        <f>U320*H320</f>
        <v>29.749700000000004</v>
      </c>
      <c r="W320" s="153">
        <v>0</v>
      </c>
      <c r="X320" s="154">
        <f>W320*H320</f>
        <v>0</v>
      </c>
      <c r="AR320" s="155" t="s">
        <v>254</v>
      </c>
      <c r="AT320" s="155" t="s">
        <v>460</v>
      </c>
      <c r="AU320" s="155" t="s">
        <v>93</v>
      </c>
      <c r="AY320" s="15" t="s">
        <v>219</v>
      </c>
      <c r="BE320" s="156">
        <f>IF(O320="základní",K320,0)</f>
        <v>0</v>
      </c>
      <c r="BF320" s="156">
        <f>IF(O320="snížená",K320,0)</f>
        <v>0</v>
      </c>
      <c r="BG320" s="156">
        <f>IF(O320="zákl. přenesená",K320,0)</f>
        <v>0</v>
      </c>
      <c r="BH320" s="156">
        <f>IF(O320="sníž. přenesená",K320,0)</f>
        <v>0</v>
      </c>
      <c r="BI320" s="156">
        <f>IF(O320="nulová",K320,0)</f>
        <v>0</v>
      </c>
      <c r="BJ320" s="15" t="s">
        <v>87</v>
      </c>
      <c r="BK320" s="156">
        <f>ROUND(P320*H320,2)</f>
        <v>0</v>
      </c>
      <c r="BL320" s="15" t="s">
        <v>158</v>
      </c>
      <c r="BM320" s="155" t="s">
        <v>1735</v>
      </c>
    </row>
    <row r="321" spans="2:65" s="1" customFormat="1" ht="19.5">
      <c r="B321" s="30"/>
      <c r="D321" s="157" t="s">
        <v>226</v>
      </c>
      <c r="F321" s="158" t="s">
        <v>718</v>
      </c>
      <c r="I321" s="159"/>
      <c r="J321" s="159"/>
      <c r="M321" s="30"/>
      <c r="N321" s="160"/>
      <c r="X321" s="54"/>
      <c r="AT321" s="15" t="s">
        <v>226</v>
      </c>
      <c r="AU321" s="15" t="s">
        <v>93</v>
      </c>
    </row>
    <row r="322" spans="2:65" s="12" customFormat="1" ht="11.25">
      <c r="B322" s="161"/>
      <c r="D322" s="157" t="s">
        <v>303</v>
      </c>
      <c r="E322" s="162" t="s">
        <v>1</v>
      </c>
      <c r="F322" s="163" t="s">
        <v>1736</v>
      </c>
      <c r="H322" s="164">
        <v>293.09999999999997</v>
      </c>
      <c r="I322" s="165"/>
      <c r="J322" s="165"/>
      <c r="M322" s="161"/>
      <c r="N322" s="166"/>
      <c r="X322" s="167"/>
      <c r="AT322" s="162" t="s">
        <v>303</v>
      </c>
      <c r="AU322" s="162" t="s">
        <v>93</v>
      </c>
      <c r="AV322" s="12" t="s">
        <v>93</v>
      </c>
      <c r="AW322" s="12" t="s">
        <v>5</v>
      </c>
      <c r="AX322" s="12" t="s">
        <v>80</v>
      </c>
      <c r="AY322" s="162" t="s">
        <v>219</v>
      </c>
    </row>
    <row r="323" spans="2:65" s="12" customFormat="1" ht="11.25">
      <c r="B323" s="161"/>
      <c r="D323" s="157" t="s">
        <v>303</v>
      </c>
      <c r="E323" s="162" t="s">
        <v>1</v>
      </c>
      <c r="F323" s="163" t="s">
        <v>1737</v>
      </c>
      <c r="H323" s="164">
        <v>297.49649999999997</v>
      </c>
      <c r="I323" s="165"/>
      <c r="J323" s="165"/>
      <c r="M323" s="161"/>
      <c r="N323" s="166"/>
      <c r="X323" s="167"/>
      <c r="AT323" s="162" t="s">
        <v>303</v>
      </c>
      <c r="AU323" s="162" t="s">
        <v>93</v>
      </c>
      <c r="AV323" s="12" t="s">
        <v>93</v>
      </c>
      <c r="AW323" s="12" t="s">
        <v>5</v>
      </c>
      <c r="AX323" s="12" t="s">
        <v>87</v>
      </c>
      <c r="AY323" s="162" t="s">
        <v>219</v>
      </c>
    </row>
    <row r="324" spans="2:65" s="1" customFormat="1" ht="24.2" customHeight="1">
      <c r="B324" s="30"/>
      <c r="C324" s="178" t="s">
        <v>632</v>
      </c>
      <c r="D324" s="178" t="s">
        <v>460</v>
      </c>
      <c r="E324" s="179" t="s">
        <v>723</v>
      </c>
      <c r="F324" s="180" t="s">
        <v>724</v>
      </c>
      <c r="G324" s="181" t="s">
        <v>370</v>
      </c>
      <c r="H324" s="182">
        <v>8</v>
      </c>
      <c r="I324" s="183"/>
      <c r="J324" s="184"/>
      <c r="K324" s="185">
        <f>ROUND(P324*H324,2)</f>
        <v>0</v>
      </c>
      <c r="L324" s="184"/>
      <c r="M324" s="186"/>
      <c r="N324" s="187" t="s">
        <v>1</v>
      </c>
      <c r="O324" s="151" t="s">
        <v>43</v>
      </c>
      <c r="P324" s="152">
        <f>I324+J324</f>
        <v>0</v>
      </c>
      <c r="Q324" s="152">
        <f>ROUND(I324*H324,2)</f>
        <v>0</v>
      </c>
      <c r="R324" s="152">
        <f>ROUND(J324*H324,2)</f>
        <v>0</v>
      </c>
      <c r="T324" s="153">
        <f>S324*H324</f>
        <v>0</v>
      </c>
      <c r="U324" s="153">
        <v>0.1</v>
      </c>
      <c r="V324" s="153">
        <f>U324*H324</f>
        <v>0.8</v>
      </c>
      <c r="W324" s="153">
        <v>0</v>
      </c>
      <c r="X324" s="154">
        <f>W324*H324</f>
        <v>0</v>
      </c>
      <c r="AR324" s="155" t="s">
        <v>254</v>
      </c>
      <c r="AT324" s="155" t="s">
        <v>460</v>
      </c>
      <c r="AU324" s="155" t="s">
        <v>93</v>
      </c>
      <c r="AY324" s="15" t="s">
        <v>219</v>
      </c>
      <c r="BE324" s="156">
        <f>IF(O324="základní",K324,0)</f>
        <v>0</v>
      </c>
      <c r="BF324" s="156">
        <f>IF(O324="snížená",K324,0)</f>
        <v>0</v>
      </c>
      <c r="BG324" s="156">
        <f>IF(O324="zákl. přenesená",K324,0)</f>
        <v>0</v>
      </c>
      <c r="BH324" s="156">
        <f>IF(O324="sníž. přenesená",K324,0)</f>
        <v>0</v>
      </c>
      <c r="BI324" s="156">
        <f>IF(O324="nulová",K324,0)</f>
        <v>0</v>
      </c>
      <c r="BJ324" s="15" t="s">
        <v>87</v>
      </c>
      <c r="BK324" s="156">
        <f>ROUND(P324*H324,2)</f>
        <v>0</v>
      </c>
      <c r="BL324" s="15" t="s">
        <v>158</v>
      </c>
      <c r="BM324" s="155" t="s">
        <v>1738</v>
      </c>
    </row>
    <row r="325" spans="2:65" s="1" customFormat="1" ht="11.25">
      <c r="B325" s="30"/>
      <c r="D325" s="157" t="s">
        <v>226</v>
      </c>
      <c r="F325" s="158" t="s">
        <v>724</v>
      </c>
      <c r="I325" s="159"/>
      <c r="J325" s="159"/>
      <c r="M325" s="30"/>
      <c r="N325" s="160"/>
      <c r="X325" s="54"/>
      <c r="AT325" s="15" t="s">
        <v>226</v>
      </c>
      <c r="AU325" s="15" t="s">
        <v>93</v>
      </c>
    </row>
    <row r="326" spans="2:65" s="12" customFormat="1" ht="11.25">
      <c r="B326" s="161"/>
      <c r="D326" s="157" t="s">
        <v>303</v>
      </c>
      <c r="E326" s="162" t="s">
        <v>1</v>
      </c>
      <c r="F326" s="163" t="s">
        <v>254</v>
      </c>
      <c r="H326" s="164">
        <v>8</v>
      </c>
      <c r="I326" s="165"/>
      <c r="J326" s="165"/>
      <c r="M326" s="161"/>
      <c r="N326" s="166"/>
      <c r="X326" s="167"/>
      <c r="AT326" s="162" t="s">
        <v>303</v>
      </c>
      <c r="AU326" s="162" t="s">
        <v>93</v>
      </c>
      <c r="AV326" s="12" t="s">
        <v>93</v>
      </c>
      <c r="AW326" s="12" t="s">
        <v>5</v>
      </c>
      <c r="AX326" s="12" t="s">
        <v>87</v>
      </c>
      <c r="AY326" s="162" t="s">
        <v>219</v>
      </c>
    </row>
    <row r="327" spans="2:65" s="1" customFormat="1" ht="24.2" customHeight="1">
      <c r="B327" s="30"/>
      <c r="C327" s="178" t="s">
        <v>443</v>
      </c>
      <c r="D327" s="178" t="s">
        <v>460</v>
      </c>
      <c r="E327" s="179" t="s">
        <v>728</v>
      </c>
      <c r="F327" s="180" t="s">
        <v>729</v>
      </c>
      <c r="G327" s="181" t="s">
        <v>467</v>
      </c>
      <c r="H327" s="182">
        <v>4</v>
      </c>
      <c r="I327" s="183"/>
      <c r="J327" s="184"/>
      <c r="K327" s="185">
        <f>ROUND(P327*H327,2)</f>
        <v>0</v>
      </c>
      <c r="L327" s="184"/>
      <c r="M327" s="186"/>
      <c r="N327" s="187" t="s">
        <v>1</v>
      </c>
      <c r="O327" s="151" t="s">
        <v>43</v>
      </c>
      <c r="P327" s="152">
        <f>I327+J327</f>
        <v>0</v>
      </c>
      <c r="Q327" s="152">
        <f>ROUND(I327*H327,2)</f>
        <v>0</v>
      </c>
      <c r="R327" s="152">
        <f>ROUND(J327*H327,2)</f>
        <v>0</v>
      </c>
      <c r="T327" s="153">
        <f>S327*H327</f>
        <v>0</v>
      </c>
      <c r="U327" s="153">
        <v>4.4999999999999998E-2</v>
      </c>
      <c r="V327" s="153">
        <f>U327*H327</f>
        <v>0.18</v>
      </c>
      <c r="W327" s="153">
        <v>0</v>
      </c>
      <c r="X327" s="154">
        <f>W327*H327</f>
        <v>0</v>
      </c>
      <c r="AR327" s="155" t="s">
        <v>254</v>
      </c>
      <c r="AT327" s="155" t="s">
        <v>460</v>
      </c>
      <c r="AU327" s="155" t="s">
        <v>93</v>
      </c>
      <c r="AY327" s="15" t="s">
        <v>219</v>
      </c>
      <c r="BE327" s="156">
        <f>IF(O327="základní",K327,0)</f>
        <v>0</v>
      </c>
      <c r="BF327" s="156">
        <f>IF(O327="snížená",K327,0)</f>
        <v>0</v>
      </c>
      <c r="BG327" s="156">
        <f>IF(O327="zákl. přenesená",K327,0)</f>
        <v>0</v>
      </c>
      <c r="BH327" s="156">
        <f>IF(O327="sníž. přenesená",K327,0)</f>
        <v>0</v>
      </c>
      <c r="BI327" s="156">
        <f>IF(O327="nulová",K327,0)</f>
        <v>0</v>
      </c>
      <c r="BJ327" s="15" t="s">
        <v>87</v>
      </c>
      <c r="BK327" s="156">
        <f>ROUND(P327*H327,2)</f>
        <v>0</v>
      </c>
      <c r="BL327" s="15" t="s">
        <v>158</v>
      </c>
      <c r="BM327" s="155" t="s">
        <v>1739</v>
      </c>
    </row>
    <row r="328" spans="2:65" s="1" customFormat="1" ht="11.25">
      <c r="B328" s="30"/>
      <c r="D328" s="157" t="s">
        <v>226</v>
      </c>
      <c r="F328" s="158" t="s">
        <v>729</v>
      </c>
      <c r="I328" s="159"/>
      <c r="J328" s="159"/>
      <c r="M328" s="30"/>
      <c r="N328" s="160"/>
      <c r="X328" s="54"/>
      <c r="AT328" s="15" t="s">
        <v>226</v>
      </c>
      <c r="AU328" s="15" t="s">
        <v>93</v>
      </c>
    </row>
    <row r="329" spans="2:65" s="12" customFormat="1" ht="11.25">
      <c r="B329" s="161"/>
      <c r="D329" s="157" t="s">
        <v>303</v>
      </c>
      <c r="E329" s="162" t="s">
        <v>1</v>
      </c>
      <c r="F329" s="163" t="s">
        <v>158</v>
      </c>
      <c r="H329" s="164">
        <v>4</v>
      </c>
      <c r="I329" s="165"/>
      <c r="J329" s="165"/>
      <c r="M329" s="161"/>
      <c r="N329" s="166"/>
      <c r="X329" s="167"/>
      <c r="AT329" s="162" t="s">
        <v>303</v>
      </c>
      <c r="AU329" s="162" t="s">
        <v>93</v>
      </c>
      <c r="AV329" s="12" t="s">
        <v>93</v>
      </c>
      <c r="AW329" s="12" t="s">
        <v>5</v>
      </c>
      <c r="AX329" s="12" t="s">
        <v>87</v>
      </c>
      <c r="AY329" s="162" t="s">
        <v>219</v>
      </c>
    </row>
    <row r="330" spans="2:65" s="1" customFormat="1" ht="24.2" customHeight="1">
      <c r="B330" s="30"/>
      <c r="C330" s="178" t="s">
        <v>643</v>
      </c>
      <c r="D330" s="178" t="s">
        <v>460</v>
      </c>
      <c r="E330" s="179" t="s">
        <v>732</v>
      </c>
      <c r="F330" s="180" t="s">
        <v>733</v>
      </c>
      <c r="G330" s="181" t="s">
        <v>467</v>
      </c>
      <c r="H330" s="182">
        <v>4</v>
      </c>
      <c r="I330" s="183"/>
      <c r="J330" s="184"/>
      <c r="K330" s="185">
        <f>ROUND(P330*H330,2)</f>
        <v>0</v>
      </c>
      <c r="L330" s="184"/>
      <c r="M330" s="186"/>
      <c r="N330" s="187" t="s">
        <v>1</v>
      </c>
      <c r="O330" s="151" t="s">
        <v>43</v>
      </c>
      <c r="P330" s="152">
        <f>I330+J330</f>
        <v>0</v>
      </c>
      <c r="Q330" s="152">
        <f>ROUND(I330*H330,2)</f>
        <v>0</v>
      </c>
      <c r="R330" s="152">
        <f>ROUND(J330*H330,2)</f>
        <v>0</v>
      </c>
      <c r="T330" s="153">
        <f>S330*H330</f>
        <v>0</v>
      </c>
      <c r="U330" s="153">
        <v>5.6000000000000001E-2</v>
      </c>
      <c r="V330" s="153">
        <f>U330*H330</f>
        <v>0.224</v>
      </c>
      <c r="W330" s="153">
        <v>0</v>
      </c>
      <c r="X330" s="154">
        <f>W330*H330</f>
        <v>0</v>
      </c>
      <c r="AR330" s="155" t="s">
        <v>254</v>
      </c>
      <c r="AT330" s="155" t="s">
        <v>460</v>
      </c>
      <c r="AU330" s="155" t="s">
        <v>93</v>
      </c>
      <c r="AY330" s="15" t="s">
        <v>219</v>
      </c>
      <c r="BE330" s="156">
        <f>IF(O330="základní",K330,0)</f>
        <v>0</v>
      </c>
      <c r="BF330" s="156">
        <f>IF(O330="snížená",K330,0)</f>
        <v>0</v>
      </c>
      <c r="BG330" s="156">
        <f>IF(O330="zákl. přenesená",K330,0)</f>
        <v>0</v>
      </c>
      <c r="BH330" s="156">
        <f>IF(O330="sníž. přenesená",K330,0)</f>
        <v>0</v>
      </c>
      <c r="BI330" s="156">
        <f>IF(O330="nulová",K330,0)</f>
        <v>0</v>
      </c>
      <c r="BJ330" s="15" t="s">
        <v>87</v>
      </c>
      <c r="BK330" s="156">
        <f>ROUND(P330*H330,2)</f>
        <v>0</v>
      </c>
      <c r="BL330" s="15" t="s">
        <v>158</v>
      </c>
      <c r="BM330" s="155" t="s">
        <v>1740</v>
      </c>
    </row>
    <row r="331" spans="2:65" s="1" customFormat="1" ht="11.25">
      <c r="B331" s="30"/>
      <c r="D331" s="157" t="s">
        <v>226</v>
      </c>
      <c r="F331" s="158" t="s">
        <v>733</v>
      </c>
      <c r="I331" s="159"/>
      <c r="J331" s="159"/>
      <c r="M331" s="30"/>
      <c r="N331" s="160"/>
      <c r="X331" s="54"/>
      <c r="AT331" s="15" t="s">
        <v>226</v>
      </c>
      <c r="AU331" s="15" t="s">
        <v>93</v>
      </c>
    </row>
    <row r="332" spans="2:65" s="12" customFormat="1" ht="11.25">
      <c r="B332" s="161"/>
      <c r="D332" s="157" t="s">
        <v>303</v>
      </c>
      <c r="E332" s="162" t="s">
        <v>1</v>
      </c>
      <c r="F332" s="163" t="s">
        <v>158</v>
      </c>
      <c r="H332" s="164">
        <v>4</v>
      </c>
      <c r="I332" s="165"/>
      <c r="J332" s="165"/>
      <c r="M332" s="161"/>
      <c r="N332" s="166"/>
      <c r="X332" s="167"/>
      <c r="AT332" s="162" t="s">
        <v>303</v>
      </c>
      <c r="AU332" s="162" t="s">
        <v>93</v>
      </c>
      <c r="AV332" s="12" t="s">
        <v>93</v>
      </c>
      <c r="AW332" s="12" t="s">
        <v>5</v>
      </c>
      <c r="AX332" s="12" t="s">
        <v>87</v>
      </c>
      <c r="AY332" s="162" t="s">
        <v>219</v>
      </c>
    </row>
    <row r="333" spans="2:65" s="1" customFormat="1" ht="16.5" customHeight="1">
      <c r="B333" s="30"/>
      <c r="C333" s="178" t="s">
        <v>649</v>
      </c>
      <c r="D333" s="178" t="s">
        <v>460</v>
      </c>
      <c r="E333" s="179" t="s">
        <v>1741</v>
      </c>
      <c r="F333" s="180" t="s">
        <v>1742</v>
      </c>
      <c r="G333" s="181" t="s">
        <v>467</v>
      </c>
      <c r="H333" s="182">
        <v>6</v>
      </c>
      <c r="I333" s="183"/>
      <c r="J333" s="184"/>
      <c r="K333" s="185">
        <f>ROUND(P333*H333,2)</f>
        <v>0</v>
      </c>
      <c r="L333" s="184"/>
      <c r="M333" s="186"/>
      <c r="N333" s="187" t="s">
        <v>1</v>
      </c>
      <c r="O333" s="151" t="s">
        <v>43</v>
      </c>
      <c r="P333" s="152">
        <f>I333+J333</f>
        <v>0</v>
      </c>
      <c r="Q333" s="152">
        <f>ROUND(I333*H333,2)</f>
        <v>0</v>
      </c>
      <c r="R333" s="152">
        <f>ROUND(J333*H333,2)</f>
        <v>0</v>
      </c>
      <c r="T333" s="153">
        <f>S333*H333</f>
        <v>0</v>
      </c>
      <c r="U333" s="153">
        <v>1.9E-3</v>
      </c>
      <c r="V333" s="153">
        <f>U333*H333</f>
        <v>1.14E-2</v>
      </c>
      <c r="W333" s="153">
        <v>0</v>
      </c>
      <c r="X333" s="154">
        <f>W333*H333</f>
        <v>0</v>
      </c>
      <c r="AR333" s="155" t="s">
        <v>254</v>
      </c>
      <c r="AT333" s="155" t="s">
        <v>460</v>
      </c>
      <c r="AU333" s="155" t="s">
        <v>93</v>
      </c>
      <c r="AY333" s="15" t="s">
        <v>219</v>
      </c>
      <c r="BE333" s="156">
        <f>IF(O333="základní",K333,0)</f>
        <v>0</v>
      </c>
      <c r="BF333" s="156">
        <f>IF(O333="snížená",K333,0)</f>
        <v>0</v>
      </c>
      <c r="BG333" s="156">
        <f>IF(O333="zákl. přenesená",K333,0)</f>
        <v>0</v>
      </c>
      <c r="BH333" s="156">
        <f>IF(O333="sníž. přenesená",K333,0)</f>
        <v>0</v>
      </c>
      <c r="BI333" s="156">
        <f>IF(O333="nulová",K333,0)</f>
        <v>0</v>
      </c>
      <c r="BJ333" s="15" t="s">
        <v>87</v>
      </c>
      <c r="BK333" s="156">
        <f>ROUND(P333*H333,2)</f>
        <v>0</v>
      </c>
      <c r="BL333" s="15" t="s">
        <v>158</v>
      </c>
      <c r="BM333" s="155" t="s">
        <v>1743</v>
      </c>
    </row>
    <row r="334" spans="2:65" s="1" customFormat="1" ht="11.25">
      <c r="B334" s="30"/>
      <c r="D334" s="157" t="s">
        <v>226</v>
      </c>
      <c r="F334" s="158" t="s">
        <v>1742</v>
      </c>
      <c r="I334" s="159"/>
      <c r="J334" s="159"/>
      <c r="M334" s="30"/>
      <c r="N334" s="160"/>
      <c r="X334" s="54"/>
      <c r="AT334" s="15" t="s">
        <v>226</v>
      </c>
      <c r="AU334" s="15" t="s">
        <v>93</v>
      </c>
    </row>
    <row r="335" spans="2:65" s="12" customFormat="1" ht="11.25">
      <c r="B335" s="161"/>
      <c r="D335" s="157" t="s">
        <v>303</v>
      </c>
      <c r="E335" s="162" t="s">
        <v>1</v>
      </c>
      <c r="F335" s="163" t="s">
        <v>1590</v>
      </c>
      <c r="H335" s="164">
        <v>6</v>
      </c>
      <c r="I335" s="165"/>
      <c r="J335" s="165"/>
      <c r="M335" s="161"/>
      <c r="N335" s="166"/>
      <c r="X335" s="167"/>
      <c r="AT335" s="162" t="s">
        <v>303</v>
      </c>
      <c r="AU335" s="162" t="s">
        <v>93</v>
      </c>
      <c r="AV335" s="12" t="s">
        <v>93</v>
      </c>
      <c r="AW335" s="12" t="s">
        <v>5</v>
      </c>
      <c r="AX335" s="12" t="s">
        <v>87</v>
      </c>
      <c r="AY335" s="162" t="s">
        <v>219</v>
      </c>
    </row>
    <row r="336" spans="2:65" s="1" customFormat="1" ht="24.2" customHeight="1">
      <c r="B336" s="30"/>
      <c r="C336" s="178" t="s">
        <v>654</v>
      </c>
      <c r="D336" s="178" t="s">
        <v>460</v>
      </c>
      <c r="E336" s="179" t="s">
        <v>736</v>
      </c>
      <c r="F336" s="180" t="s">
        <v>737</v>
      </c>
      <c r="G336" s="181" t="s">
        <v>467</v>
      </c>
      <c r="H336" s="182">
        <v>8</v>
      </c>
      <c r="I336" s="183"/>
      <c r="J336" s="184"/>
      <c r="K336" s="185">
        <f>ROUND(P336*H336,2)</f>
        <v>0</v>
      </c>
      <c r="L336" s="184"/>
      <c r="M336" s="186"/>
      <c r="N336" s="187" t="s">
        <v>1</v>
      </c>
      <c r="O336" s="151" t="s">
        <v>43</v>
      </c>
      <c r="P336" s="152">
        <f>I336+J336</f>
        <v>0</v>
      </c>
      <c r="Q336" s="152">
        <f>ROUND(I336*H336,2)</f>
        <v>0</v>
      </c>
      <c r="R336" s="152">
        <f>ROUND(J336*H336,2)</f>
        <v>0</v>
      </c>
      <c r="T336" s="153">
        <f>S336*H336</f>
        <v>0</v>
      </c>
      <c r="U336" s="153">
        <v>1.0999999999999999E-2</v>
      </c>
      <c r="V336" s="153">
        <f>U336*H336</f>
        <v>8.7999999999999995E-2</v>
      </c>
      <c r="W336" s="153">
        <v>0</v>
      </c>
      <c r="X336" s="154">
        <f>W336*H336</f>
        <v>0</v>
      </c>
      <c r="AR336" s="155" t="s">
        <v>254</v>
      </c>
      <c r="AT336" s="155" t="s">
        <v>460</v>
      </c>
      <c r="AU336" s="155" t="s">
        <v>93</v>
      </c>
      <c r="AY336" s="15" t="s">
        <v>219</v>
      </c>
      <c r="BE336" s="156">
        <f>IF(O336="základní",K336,0)</f>
        <v>0</v>
      </c>
      <c r="BF336" s="156">
        <f>IF(O336="snížená",K336,0)</f>
        <v>0</v>
      </c>
      <c r="BG336" s="156">
        <f>IF(O336="zákl. přenesená",K336,0)</f>
        <v>0</v>
      </c>
      <c r="BH336" s="156">
        <f>IF(O336="sníž. přenesená",K336,0)</f>
        <v>0</v>
      </c>
      <c r="BI336" s="156">
        <f>IF(O336="nulová",K336,0)</f>
        <v>0</v>
      </c>
      <c r="BJ336" s="15" t="s">
        <v>87</v>
      </c>
      <c r="BK336" s="156">
        <f>ROUND(P336*H336,2)</f>
        <v>0</v>
      </c>
      <c r="BL336" s="15" t="s">
        <v>158</v>
      </c>
      <c r="BM336" s="155" t="s">
        <v>1744</v>
      </c>
    </row>
    <row r="337" spans="2:65" s="1" customFormat="1" ht="19.5">
      <c r="B337" s="30"/>
      <c r="D337" s="157" t="s">
        <v>226</v>
      </c>
      <c r="F337" s="158" t="s">
        <v>737</v>
      </c>
      <c r="I337" s="159"/>
      <c r="J337" s="159"/>
      <c r="M337" s="30"/>
      <c r="N337" s="160"/>
      <c r="X337" s="54"/>
      <c r="AT337" s="15" t="s">
        <v>226</v>
      </c>
      <c r="AU337" s="15" t="s">
        <v>93</v>
      </c>
    </row>
    <row r="338" spans="2:65" s="12" customFormat="1" ht="11.25">
      <c r="B338" s="161"/>
      <c r="D338" s="157" t="s">
        <v>303</v>
      </c>
      <c r="E338" s="162" t="s">
        <v>1</v>
      </c>
      <c r="F338" s="163" t="s">
        <v>490</v>
      </c>
      <c r="H338" s="164">
        <v>8</v>
      </c>
      <c r="I338" s="165"/>
      <c r="J338" s="165"/>
      <c r="M338" s="161"/>
      <c r="N338" s="166"/>
      <c r="X338" s="167"/>
      <c r="AT338" s="162" t="s">
        <v>303</v>
      </c>
      <c r="AU338" s="162" t="s">
        <v>93</v>
      </c>
      <c r="AV338" s="12" t="s">
        <v>93</v>
      </c>
      <c r="AW338" s="12" t="s">
        <v>5</v>
      </c>
      <c r="AX338" s="12" t="s">
        <v>87</v>
      </c>
      <c r="AY338" s="162" t="s">
        <v>219</v>
      </c>
    </row>
    <row r="339" spans="2:65" s="1" customFormat="1" ht="24.2" customHeight="1">
      <c r="B339" s="30"/>
      <c r="C339" s="142" t="s">
        <v>660</v>
      </c>
      <c r="D339" s="142" t="s">
        <v>220</v>
      </c>
      <c r="E339" s="143" t="s">
        <v>745</v>
      </c>
      <c r="F339" s="144" t="s">
        <v>746</v>
      </c>
      <c r="G339" s="145" t="s">
        <v>467</v>
      </c>
      <c r="H339" s="146">
        <v>10</v>
      </c>
      <c r="I339" s="147"/>
      <c r="J339" s="147"/>
      <c r="K339" s="148">
        <f>ROUND(P339*H339,2)</f>
        <v>0</v>
      </c>
      <c r="L339" s="149"/>
      <c r="M339" s="30"/>
      <c r="N339" s="150" t="s">
        <v>1</v>
      </c>
      <c r="O339" s="151" t="s">
        <v>43</v>
      </c>
      <c r="P339" s="152">
        <f>I339+J339</f>
        <v>0</v>
      </c>
      <c r="Q339" s="152">
        <f>ROUND(I339*H339,2)</f>
        <v>0</v>
      </c>
      <c r="R339" s="152">
        <f>ROUND(J339*H339,2)</f>
        <v>0</v>
      </c>
      <c r="T339" s="153">
        <f>S339*H339</f>
        <v>0</v>
      </c>
      <c r="U339" s="153">
        <v>1.6000000000000001E-4</v>
      </c>
      <c r="V339" s="153">
        <f>U339*H339</f>
        <v>1.6000000000000001E-3</v>
      </c>
      <c r="W339" s="153">
        <v>0</v>
      </c>
      <c r="X339" s="154">
        <f>W339*H339</f>
        <v>0</v>
      </c>
      <c r="AR339" s="155" t="s">
        <v>158</v>
      </c>
      <c r="AT339" s="155" t="s">
        <v>220</v>
      </c>
      <c r="AU339" s="155" t="s">
        <v>93</v>
      </c>
      <c r="AY339" s="15" t="s">
        <v>219</v>
      </c>
      <c r="BE339" s="156">
        <f>IF(O339="základní",K339,0)</f>
        <v>0</v>
      </c>
      <c r="BF339" s="156">
        <f>IF(O339="snížená",K339,0)</f>
        <v>0</v>
      </c>
      <c r="BG339" s="156">
        <f>IF(O339="zákl. přenesená",K339,0)</f>
        <v>0</v>
      </c>
      <c r="BH339" s="156">
        <f>IF(O339="sníž. přenesená",K339,0)</f>
        <v>0</v>
      </c>
      <c r="BI339" s="156">
        <f>IF(O339="nulová",K339,0)</f>
        <v>0</v>
      </c>
      <c r="BJ339" s="15" t="s">
        <v>87</v>
      </c>
      <c r="BK339" s="156">
        <f>ROUND(P339*H339,2)</f>
        <v>0</v>
      </c>
      <c r="BL339" s="15" t="s">
        <v>158</v>
      </c>
      <c r="BM339" s="155" t="s">
        <v>1745</v>
      </c>
    </row>
    <row r="340" spans="2:65" s="1" customFormat="1" ht="19.5">
      <c r="B340" s="30"/>
      <c r="D340" s="157" t="s">
        <v>226</v>
      </c>
      <c r="F340" s="158" t="s">
        <v>748</v>
      </c>
      <c r="I340" s="159"/>
      <c r="J340" s="159"/>
      <c r="M340" s="30"/>
      <c r="N340" s="160"/>
      <c r="X340" s="54"/>
      <c r="AT340" s="15" t="s">
        <v>226</v>
      </c>
      <c r="AU340" s="15" t="s">
        <v>93</v>
      </c>
    </row>
    <row r="341" spans="2:65" s="12" customFormat="1" ht="11.25">
      <c r="B341" s="161"/>
      <c r="D341" s="157" t="s">
        <v>303</v>
      </c>
      <c r="E341" s="162" t="s">
        <v>1</v>
      </c>
      <c r="F341" s="163" t="s">
        <v>1746</v>
      </c>
      <c r="H341" s="164">
        <v>10</v>
      </c>
      <c r="I341" s="165"/>
      <c r="J341" s="165"/>
      <c r="M341" s="161"/>
      <c r="N341" s="166"/>
      <c r="X341" s="167"/>
      <c r="AT341" s="162" t="s">
        <v>303</v>
      </c>
      <c r="AU341" s="162" t="s">
        <v>93</v>
      </c>
      <c r="AV341" s="12" t="s">
        <v>93</v>
      </c>
      <c r="AW341" s="12" t="s">
        <v>5</v>
      </c>
      <c r="AX341" s="12" t="s">
        <v>87</v>
      </c>
      <c r="AY341" s="162" t="s">
        <v>219</v>
      </c>
    </row>
    <row r="342" spans="2:65" s="1" customFormat="1" ht="33" customHeight="1">
      <c r="B342" s="30"/>
      <c r="C342" s="178" t="s">
        <v>666</v>
      </c>
      <c r="D342" s="178" t="s">
        <v>460</v>
      </c>
      <c r="E342" s="179" t="s">
        <v>750</v>
      </c>
      <c r="F342" s="180" t="s">
        <v>751</v>
      </c>
      <c r="G342" s="181" t="s">
        <v>467</v>
      </c>
      <c r="H342" s="182">
        <v>10</v>
      </c>
      <c r="I342" s="183"/>
      <c r="J342" s="184"/>
      <c r="K342" s="185">
        <f>ROUND(P342*H342,2)</f>
        <v>0</v>
      </c>
      <c r="L342" s="184"/>
      <c r="M342" s="186"/>
      <c r="N342" s="187" t="s">
        <v>1</v>
      </c>
      <c r="O342" s="151" t="s">
        <v>43</v>
      </c>
      <c r="P342" s="152">
        <f>I342+J342</f>
        <v>0</v>
      </c>
      <c r="Q342" s="152">
        <f>ROUND(I342*H342,2)</f>
        <v>0</v>
      </c>
      <c r="R342" s="152">
        <f>ROUND(J342*H342,2)</f>
        <v>0</v>
      </c>
      <c r="T342" s="153">
        <f>S342*H342</f>
        <v>0</v>
      </c>
      <c r="U342" s="153">
        <v>7.2999999999999995E-2</v>
      </c>
      <c r="V342" s="153">
        <f>U342*H342</f>
        <v>0.73</v>
      </c>
      <c r="W342" s="153">
        <v>0</v>
      </c>
      <c r="X342" s="154">
        <f>W342*H342</f>
        <v>0</v>
      </c>
      <c r="AR342" s="155" t="s">
        <v>254</v>
      </c>
      <c r="AT342" s="155" t="s">
        <v>460</v>
      </c>
      <c r="AU342" s="155" t="s">
        <v>93</v>
      </c>
      <c r="AY342" s="15" t="s">
        <v>219</v>
      </c>
      <c r="BE342" s="156">
        <f>IF(O342="základní",K342,0)</f>
        <v>0</v>
      </c>
      <c r="BF342" s="156">
        <f>IF(O342="snížená",K342,0)</f>
        <v>0</v>
      </c>
      <c r="BG342" s="156">
        <f>IF(O342="zákl. přenesená",K342,0)</f>
        <v>0</v>
      </c>
      <c r="BH342" s="156">
        <f>IF(O342="sníž. přenesená",K342,0)</f>
        <v>0</v>
      </c>
      <c r="BI342" s="156">
        <f>IF(O342="nulová",K342,0)</f>
        <v>0</v>
      </c>
      <c r="BJ342" s="15" t="s">
        <v>87</v>
      </c>
      <c r="BK342" s="156">
        <f>ROUND(P342*H342,2)</f>
        <v>0</v>
      </c>
      <c r="BL342" s="15" t="s">
        <v>158</v>
      </c>
      <c r="BM342" s="155" t="s">
        <v>1747</v>
      </c>
    </row>
    <row r="343" spans="2:65" s="1" customFormat="1" ht="19.5">
      <c r="B343" s="30"/>
      <c r="D343" s="157" t="s">
        <v>226</v>
      </c>
      <c r="F343" s="158" t="s">
        <v>751</v>
      </c>
      <c r="I343" s="159"/>
      <c r="J343" s="159"/>
      <c r="M343" s="30"/>
      <c r="N343" s="160"/>
      <c r="X343" s="54"/>
      <c r="AT343" s="15" t="s">
        <v>226</v>
      </c>
      <c r="AU343" s="15" t="s">
        <v>93</v>
      </c>
    </row>
    <row r="344" spans="2:65" s="1" customFormat="1" ht="24.2" customHeight="1">
      <c r="B344" s="30"/>
      <c r="C344" s="142" t="s">
        <v>671</v>
      </c>
      <c r="D344" s="142" t="s">
        <v>220</v>
      </c>
      <c r="E344" s="143" t="s">
        <v>754</v>
      </c>
      <c r="F344" s="144" t="s">
        <v>755</v>
      </c>
      <c r="G344" s="145" t="s">
        <v>370</v>
      </c>
      <c r="H344" s="146">
        <v>100</v>
      </c>
      <c r="I344" s="147"/>
      <c r="J344" s="147"/>
      <c r="K344" s="148">
        <f>ROUND(P344*H344,2)</f>
        <v>0</v>
      </c>
      <c r="L344" s="149"/>
      <c r="M344" s="30"/>
      <c r="N344" s="150" t="s">
        <v>1</v>
      </c>
      <c r="O344" s="151" t="s">
        <v>43</v>
      </c>
      <c r="P344" s="152">
        <f>I344+J344</f>
        <v>0</v>
      </c>
      <c r="Q344" s="152">
        <f>ROUND(I344*H344,2)</f>
        <v>0</v>
      </c>
      <c r="R344" s="152">
        <f>ROUND(J344*H344,2)</f>
        <v>0</v>
      </c>
      <c r="T344" s="153">
        <f>S344*H344</f>
        <v>0</v>
      </c>
      <c r="U344" s="153">
        <v>0</v>
      </c>
      <c r="V344" s="153">
        <f>U344*H344</f>
        <v>0</v>
      </c>
      <c r="W344" s="153">
        <v>0</v>
      </c>
      <c r="X344" s="154">
        <f>W344*H344</f>
        <v>0</v>
      </c>
      <c r="AR344" s="155" t="s">
        <v>158</v>
      </c>
      <c r="AT344" s="155" t="s">
        <v>220</v>
      </c>
      <c r="AU344" s="155" t="s">
        <v>93</v>
      </c>
      <c r="AY344" s="15" t="s">
        <v>219</v>
      </c>
      <c r="BE344" s="156">
        <f>IF(O344="základní",K344,0)</f>
        <v>0</v>
      </c>
      <c r="BF344" s="156">
        <f>IF(O344="snížená",K344,0)</f>
        <v>0</v>
      </c>
      <c r="BG344" s="156">
        <f>IF(O344="zákl. přenesená",K344,0)</f>
        <v>0</v>
      </c>
      <c r="BH344" s="156">
        <f>IF(O344="sníž. přenesená",K344,0)</f>
        <v>0</v>
      </c>
      <c r="BI344" s="156">
        <f>IF(O344="nulová",K344,0)</f>
        <v>0</v>
      </c>
      <c r="BJ344" s="15" t="s">
        <v>87</v>
      </c>
      <c r="BK344" s="156">
        <f>ROUND(P344*H344,2)</f>
        <v>0</v>
      </c>
      <c r="BL344" s="15" t="s">
        <v>158</v>
      </c>
      <c r="BM344" s="155" t="s">
        <v>1748</v>
      </c>
    </row>
    <row r="345" spans="2:65" s="1" customFormat="1" ht="19.5">
      <c r="B345" s="30"/>
      <c r="D345" s="157" t="s">
        <v>226</v>
      </c>
      <c r="F345" s="158" t="s">
        <v>757</v>
      </c>
      <c r="I345" s="159"/>
      <c r="J345" s="159"/>
      <c r="M345" s="30"/>
      <c r="N345" s="160"/>
      <c r="X345" s="54"/>
      <c r="AT345" s="15" t="s">
        <v>226</v>
      </c>
      <c r="AU345" s="15" t="s">
        <v>93</v>
      </c>
    </row>
    <row r="346" spans="2:65" s="12" customFormat="1" ht="11.25">
      <c r="B346" s="161"/>
      <c r="D346" s="157" t="s">
        <v>303</v>
      </c>
      <c r="E346" s="162" t="s">
        <v>1</v>
      </c>
      <c r="F346" s="163" t="s">
        <v>390</v>
      </c>
      <c r="H346" s="164">
        <v>100</v>
      </c>
      <c r="I346" s="165"/>
      <c r="J346" s="165"/>
      <c r="M346" s="161"/>
      <c r="N346" s="166"/>
      <c r="X346" s="167"/>
      <c r="AT346" s="162" t="s">
        <v>303</v>
      </c>
      <c r="AU346" s="162" t="s">
        <v>93</v>
      </c>
      <c r="AV346" s="12" t="s">
        <v>93</v>
      </c>
      <c r="AW346" s="12" t="s">
        <v>5</v>
      </c>
      <c r="AX346" s="12" t="s">
        <v>87</v>
      </c>
      <c r="AY346" s="162" t="s">
        <v>219</v>
      </c>
    </row>
    <row r="347" spans="2:65" s="1" customFormat="1" ht="37.9" customHeight="1">
      <c r="B347" s="30"/>
      <c r="C347" s="178" t="s">
        <v>676</v>
      </c>
      <c r="D347" s="178" t="s">
        <v>460</v>
      </c>
      <c r="E347" s="179" t="s">
        <v>760</v>
      </c>
      <c r="F347" s="180" t="s">
        <v>761</v>
      </c>
      <c r="G347" s="181" t="s">
        <v>370</v>
      </c>
      <c r="H347" s="182">
        <v>103</v>
      </c>
      <c r="I347" s="183"/>
      <c r="J347" s="184"/>
      <c r="K347" s="185">
        <f>ROUND(P347*H347,2)</f>
        <v>0</v>
      </c>
      <c r="L347" s="184"/>
      <c r="M347" s="186"/>
      <c r="N347" s="187" t="s">
        <v>1</v>
      </c>
      <c r="O347" s="151" t="s">
        <v>43</v>
      </c>
      <c r="P347" s="152">
        <f>I347+J347</f>
        <v>0</v>
      </c>
      <c r="Q347" s="152">
        <f>ROUND(I347*H347,2)</f>
        <v>0</v>
      </c>
      <c r="R347" s="152">
        <f>ROUND(J347*H347,2)</f>
        <v>0</v>
      </c>
      <c r="T347" s="153">
        <f>S347*H347</f>
        <v>0</v>
      </c>
      <c r="U347" s="153">
        <v>3.5E-4</v>
      </c>
      <c r="V347" s="153">
        <f>U347*H347</f>
        <v>3.6049999999999999E-2</v>
      </c>
      <c r="W347" s="153">
        <v>0</v>
      </c>
      <c r="X347" s="154">
        <f>W347*H347</f>
        <v>0</v>
      </c>
      <c r="AR347" s="155" t="s">
        <v>254</v>
      </c>
      <c r="AT347" s="155" t="s">
        <v>460</v>
      </c>
      <c r="AU347" s="155" t="s">
        <v>93</v>
      </c>
      <c r="AY347" s="15" t="s">
        <v>219</v>
      </c>
      <c r="BE347" s="156">
        <f>IF(O347="základní",K347,0)</f>
        <v>0</v>
      </c>
      <c r="BF347" s="156">
        <f>IF(O347="snížená",K347,0)</f>
        <v>0</v>
      </c>
      <c r="BG347" s="156">
        <f>IF(O347="zákl. přenesená",K347,0)</f>
        <v>0</v>
      </c>
      <c r="BH347" s="156">
        <f>IF(O347="sníž. přenesená",K347,0)</f>
        <v>0</v>
      </c>
      <c r="BI347" s="156">
        <f>IF(O347="nulová",K347,0)</f>
        <v>0</v>
      </c>
      <c r="BJ347" s="15" t="s">
        <v>87</v>
      </c>
      <c r="BK347" s="156">
        <f>ROUND(P347*H347,2)</f>
        <v>0</v>
      </c>
      <c r="BL347" s="15" t="s">
        <v>158</v>
      </c>
      <c r="BM347" s="155" t="s">
        <v>1749</v>
      </c>
    </row>
    <row r="348" spans="2:65" s="1" customFormat="1" ht="19.5">
      <c r="B348" s="30"/>
      <c r="D348" s="157" t="s">
        <v>226</v>
      </c>
      <c r="F348" s="158" t="s">
        <v>761</v>
      </c>
      <c r="I348" s="159"/>
      <c r="J348" s="159"/>
      <c r="M348" s="30"/>
      <c r="N348" s="160"/>
      <c r="X348" s="54"/>
      <c r="AT348" s="15" t="s">
        <v>226</v>
      </c>
      <c r="AU348" s="15" t="s">
        <v>93</v>
      </c>
    </row>
    <row r="349" spans="2:65" s="12" customFormat="1" ht="11.25">
      <c r="B349" s="161"/>
      <c r="D349" s="157" t="s">
        <v>303</v>
      </c>
      <c r="E349" s="162" t="s">
        <v>1</v>
      </c>
      <c r="F349" s="163" t="s">
        <v>390</v>
      </c>
      <c r="H349" s="164">
        <v>100</v>
      </c>
      <c r="I349" s="165"/>
      <c r="J349" s="165"/>
      <c r="M349" s="161"/>
      <c r="N349" s="166"/>
      <c r="X349" s="167"/>
      <c r="AT349" s="162" t="s">
        <v>303</v>
      </c>
      <c r="AU349" s="162" t="s">
        <v>93</v>
      </c>
      <c r="AV349" s="12" t="s">
        <v>93</v>
      </c>
      <c r="AW349" s="12" t="s">
        <v>5</v>
      </c>
      <c r="AX349" s="12" t="s">
        <v>80</v>
      </c>
      <c r="AY349" s="162" t="s">
        <v>219</v>
      </c>
    </row>
    <row r="350" spans="2:65" s="12" customFormat="1" ht="11.25">
      <c r="B350" s="161"/>
      <c r="D350" s="157" t="s">
        <v>303</v>
      </c>
      <c r="E350" s="162" t="s">
        <v>1</v>
      </c>
      <c r="F350" s="163" t="s">
        <v>1103</v>
      </c>
      <c r="H350" s="164">
        <v>103</v>
      </c>
      <c r="I350" s="165"/>
      <c r="J350" s="165"/>
      <c r="M350" s="161"/>
      <c r="N350" s="166"/>
      <c r="X350" s="167"/>
      <c r="AT350" s="162" t="s">
        <v>303</v>
      </c>
      <c r="AU350" s="162" t="s">
        <v>93</v>
      </c>
      <c r="AV350" s="12" t="s">
        <v>93</v>
      </c>
      <c r="AW350" s="12" t="s">
        <v>5</v>
      </c>
      <c r="AX350" s="12" t="s">
        <v>87</v>
      </c>
      <c r="AY350" s="162" t="s">
        <v>219</v>
      </c>
    </row>
    <row r="351" spans="2:65" s="1" customFormat="1" ht="21.75" customHeight="1">
      <c r="B351" s="30"/>
      <c r="C351" s="142" t="s">
        <v>682</v>
      </c>
      <c r="D351" s="142" t="s">
        <v>220</v>
      </c>
      <c r="E351" s="143" t="s">
        <v>786</v>
      </c>
      <c r="F351" s="144" t="s">
        <v>787</v>
      </c>
      <c r="G351" s="145" t="s">
        <v>467</v>
      </c>
      <c r="H351" s="146">
        <v>1</v>
      </c>
      <c r="I351" s="147"/>
      <c r="J351" s="147"/>
      <c r="K351" s="148">
        <f>ROUND(P351*H351,2)</f>
        <v>0</v>
      </c>
      <c r="L351" s="149"/>
      <c r="M351" s="30"/>
      <c r="N351" s="150" t="s">
        <v>1</v>
      </c>
      <c r="O351" s="151" t="s">
        <v>43</v>
      </c>
      <c r="P351" s="152">
        <f>I351+J351</f>
        <v>0</v>
      </c>
      <c r="Q351" s="152">
        <f>ROUND(I351*H351,2)</f>
        <v>0</v>
      </c>
      <c r="R351" s="152">
        <f>ROUND(J351*H351,2)</f>
        <v>0</v>
      </c>
      <c r="T351" s="153">
        <f>S351*H351</f>
        <v>0</v>
      </c>
      <c r="U351" s="153">
        <v>8.7419999999999998E-2</v>
      </c>
      <c r="V351" s="153">
        <f>U351*H351</f>
        <v>8.7419999999999998E-2</v>
      </c>
      <c r="W351" s="153">
        <v>0</v>
      </c>
      <c r="X351" s="154">
        <f>W351*H351</f>
        <v>0</v>
      </c>
      <c r="AR351" s="155" t="s">
        <v>158</v>
      </c>
      <c r="AT351" s="155" t="s">
        <v>220</v>
      </c>
      <c r="AU351" s="155" t="s">
        <v>93</v>
      </c>
      <c r="AY351" s="15" t="s">
        <v>219</v>
      </c>
      <c r="BE351" s="156">
        <f>IF(O351="základní",K351,0)</f>
        <v>0</v>
      </c>
      <c r="BF351" s="156">
        <f>IF(O351="snížená",K351,0)</f>
        <v>0</v>
      </c>
      <c r="BG351" s="156">
        <f>IF(O351="zákl. přenesená",K351,0)</f>
        <v>0</v>
      </c>
      <c r="BH351" s="156">
        <f>IF(O351="sníž. přenesená",K351,0)</f>
        <v>0</v>
      </c>
      <c r="BI351" s="156">
        <f>IF(O351="nulová",K351,0)</f>
        <v>0</v>
      </c>
      <c r="BJ351" s="15" t="s">
        <v>87</v>
      </c>
      <c r="BK351" s="156">
        <f>ROUND(P351*H351,2)</f>
        <v>0</v>
      </c>
      <c r="BL351" s="15" t="s">
        <v>158</v>
      </c>
      <c r="BM351" s="155" t="s">
        <v>1750</v>
      </c>
    </row>
    <row r="352" spans="2:65" s="1" customFormat="1" ht="19.5">
      <c r="B352" s="30"/>
      <c r="D352" s="157" t="s">
        <v>226</v>
      </c>
      <c r="F352" s="158" t="s">
        <v>789</v>
      </c>
      <c r="I352" s="159"/>
      <c r="J352" s="159"/>
      <c r="M352" s="30"/>
      <c r="N352" s="160"/>
      <c r="X352" s="54"/>
      <c r="AT352" s="15" t="s">
        <v>226</v>
      </c>
      <c r="AU352" s="15" t="s">
        <v>93</v>
      </c>
    </row>
    <row r="353" spans="2:65" s="12" customFormat="1" ht="11.25">
      <c r="B353" s="161"/>
      <c r="D353" s="157" t="s">
        <v>303</v>
      </c>
      <c r="E353" s="162" t="s">
        <v>1</v>
      </c>
      <c r="F353" s="163" t="s">
        <v>87</v>
      </c>
      <c r="H353" s="164">
        <v>1</v>
      </c>
      <c r="I353" s="165"/>
      <c r="J353" s="165"/>
      <c r="M353" s="161"/>
      <c r="N353" s="166"/>
      <c r="X353" s="167"/>
      <c r="AT353" s="162" t="s">
        <v>303</v>
      </c>
      <c r="AU353" s="162" t="s">
        <v>93</v>
      </c>
      <c r="AV353" s="12" t="s">
        <v>93</v>
      </c>
      <c r="AW353" s="12" t="s">
        <v>5</v>
      </c>
      <c r="AX353" s="12" t="s">
        <v>87</v>
      </c>
      <c r="AY353" s="162" t="s">
        <v>219</v>
      </c>
    </row>
    <row r="354" spans="2:65" s="1" customFormat="1" ht="21.75" customHeight="1">
      <c r="B354" s="30"/>
      <c r="C354" s="178" t="s">
        <v>688</v>
      </c>
      <c r="D354" s="178" t="s">
        <v>460</v>
      </c>
      <c r="E354" s="179" t="s">
        <v>791</v>
      </c>
      <c r="F354" s="180" t="s">
        <v>792</v>
      </c>
      <c r="G354" s="181" t="s">
        <v>467</v>
      </c>
      <c r="H354" s="182">
        <v>1</v>
      </c>
      <c r="I354" s="183"/>
      <c r="J354" s="184"/>
      <c r="K354" s="185">
        <f>ROUND(P354*H354,2)</f>
        <v>0</v>
      </c>
      <c r="L354" s="184"/>
      <c r="M354" s="186"/>
      <c r="N354" s="187" t="s">
        <v>1</v>
      </c>
      <c r="O354" s="151" t="s">
        <v>43</v>
      </c>
      <c r="P354" s="152">
        <f>I354+J354</f>
        <v>0</v>
      </c>
      <c r="Q354" s="152">
        <f>ROUND(I354*H354,2)</f>
        <v>0</v>
      </c>
      <c r="R354" s="152">
        <f>ROUND(J354*H354,2)</f>
        <v>0</v>
      </c>
      <c r="T354" s="153">
        <f>S354*H354</f>
        <v>0</v>
      </c>
      <c r="U354" s="153">
        <v>8.1000000000000003E-2</v>
      </c>
      <c r="V354" s="153">
        <f>U354*H354</f>
        <v>8.1000000000000003E-2</v>
      </c>
      <c r="W354" s="153">
        <v>0</v>
      </c>
      <c r="X354" s="154">
        <f>W354*H354</f>
        <v>0</v>
      </c>
      <c r="AR354" s="155" t="s">
        <v>254</v>
      </c>
      <c r="AT354" s="155" t="s">
        <v>460</v>
      </c>
      <c r="AU354" s="155" t="s">
        <v>93</v>
      </c>
      <c r="AY354" s="15" t="s">
        <v>219</v>
      </c>
      <c r="BE354" s="156">
        <f>IF(O354="základní",K354,0)</f>
        <v>0</v>
      </c>
      <c r="BF354" s="156">
        <f>IF(O354="snížená",K354,0)</f>
        <v>0</v>
      </c>
      <c r="BG354" s="156">
        <f>IF(O354="zákl. přenesená",K354,0)</f>
        <v>0</v>
      </c>
      <c r="BH354" s="156">
        <f>IF(O354="sníž. přenesená",K354,0)</f>
        <v>0</v>
      </c>
      <c r="BI354" s="156">
        <f>IF(O354="nulová",K354,0)</f>
        <v>0</v>
      </c>
      <c r="BJ354" s="15" t="s">
        <v>87</v>
      </c>
      <c r="BK354" s="156">
        <f>ROUND(P354*H354,2)</f>
        <v>0</v>
      </c>
      <c r="BL354" s="15" t="s">
        <v>158</v>
      </c>
      <c r="BM354" s="155" t="s">
        <v>1751</v>
      </c>
    </row>
    <row r="355" spans="2:65" s="1" customFormat="1" ht="11.25">
      <c r="B355" s="30"/>
      <c r="D355" s="157" t="s">
        <v>226</v>
      </c>
      <c r="F355" s="158" t="s">
        <v>792</v>
      </c>
      <c r="I355" s="159"/>
      <c r="J355" s="159"/>
      <c r="M355" s="30"/>
      <c r="N355" s="160"/>
      <c r="X355" s="54"/>
      <c r="AT355" s="15" t="s">
        <v>226</v>
      </c>
      <c r="AU355" s="15" t="s">
        <v>93</v>
      </c>
    </row>
    <row r="356" spans="2:65" s="12" customFormat="1" ht="11.25">
      <c r="B356" s="161"/>
      <c r="D356" s="157" t="s">
        <v>303</v>
      </c>
      <c r="E356" s="162" t="s">
        <v>1</v>
      </c>
      <c r="F356" s="163" t="s">
        <v>87</v>
      </c>
      <c r="H356" s="164">
        <v>1</v>
      </c>
      <c r="I356" s="165"/>
      <c r="J356" s="165"/>
      <c r="M356" s="161"/>
      <c r="N356" s="166"/>
      <c r="X356" s="167"/>
      <c r="AT356" s="162" t="s">
        <v>303</v>
      </c>
      <c r="AU356" s="162" t="s">
        <v>93</v>
      </c>
      <c r="AV356" s="12" t="s">
        <v>93</v>
      </c>
      <c r="AW356" s="12" t="s">
        <v>5</v>
      </c>
      <c r="AX356" s="12" t="s">
        <v>87</v>
      </c>
      <c r="AY356" s="162" t="s">
        <v>219</v>
      </c>
    </row>
    <row r="357" spans="2:65" s="1" customFormat="1" ht="24.2" customHeight="1">
      <c r="B357" s="30"/>
      <c r="C357" s="142" t="s">
        <v>432</v>
      </c>
      <c r="D357" s="142" t="s">
        <v>220</v>
      </c>
      <c r="E357" s="143" t="s">
        <v>765</v>
      </c>
      <c r="F357" s="144" t="s">
        <v>766</v>
      </c>
      <c r="G357" s="145" t="s">
        <v>467</v>
      </c>
      <c r="H357" s="146">
        <v>8</v>
      </c>
      <c r="I357" s="147"/>
      <c r="J357" s="147"/>
      <c r="K357" s="148">
        <f>ROUND(P357*H357,2)</f>
        <v>0</v>
      </c>
      <c r="L357" s="149"/>
      <c r="M357" s="30"/>
      <c r="N357" s="150" t="s">
        <v>1</v>
      </c>
      <c r="O357" s="151" t="s">
        <v>43</v>
      </c>
      <c r="P357" s="152">
        <f>I357+J357</f>
        <v>0</v>
      </c>
      <c r="Q357" s="152">
        <f>ROUND(I357*H357,2)</f>
        <v>0</v>
      </c>
      <c r="R357" s="152">
        <f>ROUND(J357*H357,2)</f>
        <v>0</v>
      </c>
      <c r="T357" s="153">
        <f>S357*H357</f>
        <v>0</v>
      </c>
      <c r="U357" s="153">
        <v>8.7419999999999998E-2</v>
      </c>
      <c r="V357" s="153">
        <f>U357*H357</f>
        <v>0.69935999999999998</v>
      </c>
      <c r="W357" s="153">
        <v>0</v>
      </c>
      <c r="X357" s="154">
        <f>W357*H357</f>
        <v>0</v>
      </c>
      <c r="AR357" s="155" t="s">
        <v>158</v>
      </c>
      <c r="AT357" s="155" t="s">
        <v>220</v>
      </c>
      <c r="AU357" s="155" t="s">
        <v>93</v>
      </c>
      <c r="AY357" s="15" t="s">
        <v>219</v>
      </c>
      <c r="BE357" s="156">
        <f>IF(O357="základní",K357,0)</f>
        <v>0</v>
      </c>
      <c r="BF357" s="156">
        <f>IF(O357="snížená",K357,0)</f>
        <v>0</v>
      </c>
      <c r="BG357" s="156">
        <f>IF(O357="zákl. přenesená",K357,0)</f>
        <v>0</v>
      </c>
      <c r="BH357" s="156">
        <f>IF(O357="sníž. přenesená",K357,0)</f>
        <v>0</v>
      </c>
      <c r="BI357" s="156">
        <f>IF(O357="nulová",K357,0)</f>
        <v>0</v>
      </c>
      <c r="BJ357" s="15" t="s">
        <v>87</v>
      </c>
      <c r="BK357" s="156">
        <f>ROUND(P357*H357,2)</f>
        <v>0</v>
      </c>
      <c r="BL357" s="15" t="s">
        <v>158</v>
      </c>
      <c r="BM357" s="155" t="s">
        <v>1752</v>
      </c>
    </row>
    <row r="358" spans="2:65" s="1" customFormat="1" ht="19.5">
      <c r="B358" s="30"/>
      <c r="D358" s="157" t="s">
        <v>226</v>
      </c>
      <c r="F358" s="158" t="s">
        <v>768</v>
      </c>
      <c r="I358" s="159"/>
      <c r="J358" s="159"/>
      <c r="M358" s="30"/>
      <c r="N358" s="160"/>
      <c r="X358" s="54"/>
      <c r="AT358" s="15" t="s">
        <v>226</v>
      </c>
      <c r="AU358" s="15" t="s">
        <v>93</v>
      </c>
    </row>
    <row r="359" spans="2:65" s="12" customFormat="1" ht="11.25">
      <c r="B359" s="161"/>
      <c r="D359" s="157" t="s">
        <v>303</v>
      </c>
      <c r="E359" s="162" t="s">
        <v>1</v>
      </c>
      <c r="F359" s="163" t="s">
        <v>1753</v>
      </c>
      <c r="H359" s="164">
        <v>8</v>
      </c>
      <c r="I359" s="165"/>
      <c r="J359" s="165"/>
      <c r="M359" s="161"/>
      <c r="N359" s="166"/>
      <c r="X359" s="167"/>
      <c r="AT359" s="162" t="s">
        <v>303</v>
      </c>
      <c r="AU359" s="162" t="s">
        <v>93</v>
      </c>
      <c r="AV359" s="12" t="s">
        <v>93</v>
      </c>
      <c r="AW359" s="12" t="s">
        <v>5</v>
      </c>
      <c r="AX359" s="12" t="s">
        <v>87</v>
      </c>
      <c r="AY359" s="162" t="s">
        <v>219</v>
      </c>
    </row>
    <row r="360" spans="2:65" s="1" customFormat="1" ht="21.75" customHeight="1">
      <c r="B360" s="30"/>
      <c r="C360" s="178" t="s">
        <v>700</v>
      </c>
      <c r="D360" s="178" t="s">
        <v>460</v>
      </c>
      <c r="E360" s="179" t="s">
        <v>770</v>
      </c>
      <c r="F360" s="180" t="s">
        <v>771</v>
      </c>
      <c r="G360" s="181" t="s">
        <v>467</v>
      </c>
      <c r="H360" s="182">
        <v>3</v>
      </c>
      <c r="I360" s="183"/>
      <c r="J360" s="184"/>
      <c r="K360" s="185">
        <f>ROUND(P360*H360,2)</f>
        <v>0</v>
      </c>
      <c r="L360" s="184"/>
      <c r="M360" s="186"/>
      <c r="N360" s="187" t="s">
        <v>1</v>
      </c>
      <c r="O360" s="151" t="s">
        <v>43</v>
      </c>
      <c r="P360" s="152">
        <f>I360+J360</f>
        <v>0</v>
      </c>
      <c r="Q360" s="152">
        <f>ROUND(I360*H360,2)</f>
        <v>0</v>
      </c>
      <c r="R360" s="152">
        <f>ROUND(J360*H360,2)</f>
        <v>0</v>
      </c>
      <c r="T360" s="153">
        <f>S360*H360</f>
        <v>0</v>
      </c>
      <c r="U360" s="153">
        <v>6.8000000000000005E-2</v>
      </c>
      <c r="V360" s="153">
        <f>U360*H360</f>
        <v>0.20400000000000001</v>
      </c>
      <c r="W360" s="153">
        <v>0</v>
      </c>
      <c r="X360" s="154">
        <f>W360*H360</f>
        <v>0</v>
      </c>
      <c r="AR360" s="155" t="s">
        <v>254</v>
      </c>
      <c r="AT360" s="155" t="s">
        <v>460</v>
      </c>
      <c r="AU360" s="155" t="s">
        <v>93</v>
      </c>
      <c r="AY360" s="15" t="s">
        <v>219</v>
      </c>
      <c r="BE360" s="156">
        <f>IF(O360="základní",K360,0)</f>
        <v>0</v>
      </c>
      <c r="BF360" s="156">
        <f>IF(O360="snížená",K360,0)</f>
        <v>0</v>
      </c>
      <c r="BG360" s="156">
        <f>IF(O360="zákl. přenesená",K360,0)</f>
        <v>0</v>
      </c>
      <c r="BH360" s="156">
        <f>IF(O360="sníž. přenesená",K360,0)</f>
        <v>0</v>
      </c>
      <c r="BI360" s="156">
        <f>IF(O360="nulová",K360,0)</f>
        <v>0</v>
      </c>
      <c r="BJ360" s="15" t="s">
        <v>87</v>
      </c>
      <c r="BK360" s="156">
        <f>ROUND(P360*H360,2)</f>
        <v>0</v>
      </c>
      <c r="BL360" s="15" t="s">
        <v>158</v>
      </c>
      <c r="BM360" s="155" t="s">
        <v>1754</v>
      </c>
    </row>
    <row r="361" spans="2:65" s="1" customFormat="1" ht="11.25">
      <c r="B361" s="30"/>
      <c r="D361" s="157" t="s">
        <v>226</v>
      </c>
      <c r="F361" s="158" t="s">
        <v>771</v>
      </c>
      <c r="I361" s="159"/>
      <c r="J361" s="159"/>
      <c r="M361" s="30"/>
      <c r="N361" s="160"/>
      <c r="X361" s="54"/>
      <c r="AT361" s="15" t="s">
        <v>226</v>
      </c>
      <c r="AU361" s="15" t="s">
        <v>93</v>
      </c>
    </row>
    <row r="362" spans="2:65" s="12" customFormat="1" ht="11.25">
      <c r="B362" s="161"/>
      <c r="D362" s="157" t="s">
        <v>303</v>
      </c>
      <c r="E362" s="162" t="s">
        <v>1</v>
      </c>
      <c r="F362" s="163" t="s">
        <v>150</v>
      </c>
      <c r="H362" s="164">
        <v>3</v>
      </c>
      <c r="I362" s="165"/>
      <c r="J362" s="165"/>
      <c r="M362" s="161"/>
      <c r="N362" s="166"/>
      <c r="X362" s="167"/>
      <c r="AT362" s="162" t="s">
        <v>303</v>
      </c>
      <c r="AU362" s="162" t="s">
        <v>93</v>
      </c>
      <c r="AV362" s="12" t="s">
        <v>93</v>
      </c>
      <c r="AW362" s="12" t="s">
        <v>5</v>
      </c>
      <c r="AX362" s="12" t="s">
        <v>87</v>
      </c>
      <c r="AY362" s="162" t="s">
        <v>219</v>
      </c>
    </row>
    <row r="363" spans="2:65" s="1" customFormat="1" ht="16.5" customHeight="1">
      <c r="B363" s="30"/>
      <c r="C363" s="178" t="s">
        <v>706</v>
      </c>
      <c r="D363" s="178" t="s">
        <v>460</v>
      </c>
      <c r="E363" s="179" t="s">
        <v>782</v>
      </c>
      <c r="F363" s="180" t="s">
        <v>783</v>
      </c>
      <c r="G363" s="181" t="s">
        <v>467</v>
      </c>
      <c r="H363" s="182">
        <v>4</v>
      </c>
      <c r="I363" s="183"/>
      <c r="J363" s="184"/>
      <c r="K363" s="185">
        <f>ROUND(P363*H363,2)</f>
        <v>0</v>
      </c>
      <c r="L363" s="184"/>
      <c r="M363" s="186"/>
      <c r="N363" s="187" t="s">
        <v>1</v>
      </c>
      <c r="O363" s="151" t="s">
        <v>43</v>
      </c>
      <c r="P363" s="152">
        <f>I363+J363</f>
        <v>0</v>
      </c>
      <c r="Q363" s="152">
        <f>ROUND(I363*H363,2)</f>
        <v>0</v>
      </c>
      <c r="R363" s="152">
        <f>ROUND(J363*H363,2)</f>
        <v>0</v>
      </c>
      <c r="T363" s="153">
        <f>S363*H363</f>
        <v>0</v>
      </c>
      <c r="U363" s="153">
        <v>5.0999999999999997E-2</v>
      </c>
      <c r="V363" s="153">
        <f>U363*H363</f>
        <v>0.20399999999999999</v>
      </c>
      <c r="W363" s="153">
        <v>0</v>
      </c>
      <c r="X363" s="154">
        <f>W363*H363</f>
        <v>0</v>
      </c>
      <c r="AR363" s="155" t="s">
        <v>254</v>
      </c>
      <c r="AT363" s="155" t="s">
        <v>460</v>
      </c>
      <c r="AU363" s="155" t="s">
        <v>93</v>
      </c>
      <c r="AY363" s="15" t="s">
        <v>219</v>
      </c>
      <c r="BE363" s="156">
        <f>IF(O363="základní",K363,0)</f>
        <v>0</v>
      </c>
      <c r="BF363" s="156">
        <f>IF(O363="snížená",K363,0)</f>
        <v>0</v>
      </c>
      <c r="BG363" s="156">
        <f>IF(O363="zákl. přenesená",K363,0)</f>
        <v>0</v>
      </c>
      <c r="BH363" s="156">
        <f>IF(O363="sníž. přenesená",K363,0)</f>
        <v>0</v>
      </c>
      <c r="BI363" s="156">
        <f>IF(O363="nulová",K363,0)</f>
        <v>0</v>
      </c>
      <c r="BJ363" s="15" t="s">
        <v>87</v>
      </c>
      <c r="BK363" s="156">
        <f>ROUND(P363*H363,2)</f>
        <v>0</v>
      </c>
      <c r="BL363" s="15" t="s">
        <v>158</v>
      </c>
      <c r="BM363" s="155" t="s">
        <v>1755</v>
      </c>
    </row>
    <row r="364" spans="2:65" s="1" customFormat="1" ht="11.25">
      <c r="B364" s="30"/>
      <c r="D364" s="157" t="s">
        <v>226</v>
      </c>
      <c r="F364" s="158" t="s">
        <v>783</v>
      </c>
      <c r="I364" s="159"/>
      <c r="J364" s="159"/>
      <c r="M364" s="30"/>
      <c r="N364" s="160"/>
      <c r="X364" s="54"/>
      <c r="AT364" s="15" t="s">
        <v>226</v>
      </c>
      <c r="AU364" s="15" t="s">
        <v>93</v>
      </c>
    </row>
    <row r="365" spans="2:65" s="12" customFormat="1" ht="11.25">
      <c r="B365" s="161"/>
      <c r="D365" s="157" t="s">
        <v>303</v>
      </c>
      <c r="E365" s="162" t="s">
        <v>1</v>
      </c>
      <c r="F365" s="163" t="s">
        <v>158</v>
      </c>
      <c r="H365" s="164">
        <v>4</v>
      </c>
      <c r="I365" s="165"/>
      <c r="J365" s="165"/>
      <c r="M365" s="161"/>
      <c r="N365" s="166"/>
      <c r="X365" s="167"/>
      <c r="AT365" s="162" t="s">
        <v>303</v>
      </c>
      <c r="AU365" s="162" t="s">
        <v>93</v>
      </c>
      <c r="AV365" s="12" t="s">
        <v>93</v>
      </c>
      <c r="AW365" s="12" t="s">
        <v>5</v>
      </c>
      <c r="AX365" s="12" t="s">
        <v>87</v>
      </c>
      <c r="AY365" s="162" t="s">
        <v>219</v>
      </c>
    </row>
    <row r="366" spans="2:65" s="1" customFormat="1" ht="16.5" customHeight="1">
      <c r="B366" s="30"/>
      <c r="C366" s="178" t="s">
        <v>710</v>
      </c>
      <c r="D366" s="178" t="s">
        <v>460</v>
      </c>
      <c r="E366" s="179" t="s">
        <v>774</v>
      </c>
      <c r="F366" s="180" t="s">
        <v>775</v>
      </c>
      <c r="G366" s="181" t="s">
        <v>467</v>
      </c>
      <c r="H366" s="182">
        <v>1</v>
      </c>
      <c r="I366" s="183"/>
      <c r="J366" s="184"/>
      <c r="K366" s="185">
        <f>ROUND(P366*H366,2)</f>
        <v>0</v>
      </c>
      <c r="L366" s="184"/>
      <c r="M366" s="186"/>
      <c r="N366" s="187" t="s">
        <v>1</v>
      </c>
      <c r="O366" s="151" t="s">
        <v>43</v>
      </c>
      <c r="P366" s="152">
        <f>I366+J366</f>
        <v>0</v>
      </c>
      <c r="Q366" s="152">
        <f>ROUND(I366*H366,2)</f>
        <v>0</v>
      </c>
      <c r="R366" s="152">
        <f>ROUND(J366*H366,2)</f>
        <v>0</v>
      </c>
      <c r="T366" s="153">
        <f>S366*H366</f>
        <v>0</v>
      </c>
      <c r="U366" s="153">
        <v>0.04</v>
      </c>
      <c r="V366" s="153">
        <f>U366*H366</f>
        <v>0.04</v>
      </c>
      <c r="W366" s="153">
        <v>0</v>
      </c>
      <c r="X366" s="154">
        <f>W366*H366</f>
        <v>0</v>
      </c>
      <c r="AR366" s="155" t="s">
        <v>254</v>
      </c>
      <c r="AT366" s="155" t="s">
        <v>460</v>
      </c>
      <c r="AU366" s="155" t="s">
        <v>93</v>
      </c>
      <c r="AY366" s="15" t="s">
        <v>219</v>
      </c>
      <c r="BE366" s="156">
        <f>IF(O366="základní",K366,0)</f>
        <v>0</v>
      </c>
      <c r="BF366" s="156">
        <f>IF(O366="snížená",K366,0)</f>
        <v>0</v>
      </c>
      <c r="BG366" s="156">
        <f>IF(O366="zákl. přenesená",K366,0)</f>
        <v>0</v>
      </c>
      <c r="BH366" s="156">
        <f>IF(O366="sníž. přenesená",K366,0)</f>
        <v>0</v>
      </c>
      <c r="BI366" s="156">
        <f>IF(O366="nulová",K366,0)</f>
        <v>0</v>
      </c>
      <c r="BJ366" s="15" t="s">
        <v>87</v>
      </c>
      <c r="BK366" s="156">
        <f>ROUND(P366*H366,2)</f>
        <v>0</v>
      </c>
      <c r="BL366" s="15" t="s">
        <v>158</v>
      </c>
      <c r="BM366" s="155" t="s">
        <v>1756</v>
      </c>
    </row>
    <row r="367" spans="2:65" s="1" customFormat="1" ht="11.25">
      <c r="B367" s="30"/>
      <c r="D367" s="157" t="s">
        <v>226</v>
      </c>
      <c r="F367" s="158" t="s">
        <v>775</v>
      </c>
      <c r="I367" s="159"/>
      <c r="J367" s="159"/>
      <c r="M367" s="30"/>
      <c r="N367" s="160"/>
      <c r="X367" s="54"/>
      <c r="AT367" s="15" t="s">
        <v>226</v>
      </c>
      <c r="AU367" s="15" t="s">
        <v>93</v>
      </c>
    </row>
    <row r="368" spans="2:65" s="1" customFormat="1" ht="24.2" customHeight="1">
      <c r="B368" s="30"/>
      <c r="C368" s="178" t="s">
        <v>716</v>
      </c>
      <c r="D368" s="178" t="s">
        <v>460</v>
      </c>
      <c r="E368" s="179" t="s">
        <v>795</v>
      </c>
      <c r="F368" s="180" t="s">
        <v>796</v>
      </c>
      <c r="G368" s="181" t="s">
        <v>467</v>
      </c>
      <c r="H368" s="182">
        <v>11</v>
      </c>
      <c r="I368" s="183"/>
      <c r="J368" s="184"/>
      <c r="K368" s="185">
        <f>ROUND(P368*H368,2)</f>
        <v>0</v>
      </c>
      <c r="L368" s="184"/>
      <c r="M368" s="186"/>
      <c r="N368" s="187" t="s">
        <v>1</v>
      </c>
      <c r="O368" s="151" t="s">
        <v>43</v>
      </c>
      <c r="P368" s="152">
        <f>I368+J368</f>
        <v>0</v>
      </c>
      <c r="Q368" s="152">
        <f>ROUND(I368*H368,2)</f>
        <v>0</v>
      </c>
      <c r="R368" s="152">
        <f>ROUND(J368*H368,2)</f>
        <v>0</v>
      </c>
      <c r="T368" s="153">
        <f>S368*H368</f>
        <v>0</v>
      </c>
      <c r="U368" s="153">
        <v>2E-3</v>
      </c>
      <c r="V368" s="153">
        <f>U368*H368</f>
        <v>2.1999999999999999E-2</v>
      </c>
      <c r="W368" s="153">
        <v>0</v>
      </c>
      <c r="X368" s="154">
        <f>W368*H368</f>
        <v>0</v>
      </c>
      <c r="AR368" s="155" t="s">
        <v>254</v>
      </c>
      <c r="AT368" s="155" t="s">
        <v>460</v>
      </c>
      <c r="AU368" s="155" t="s">
        <v>93</v>
      </c>
      <c r="AY368" s="15" t="s">
        <v>219</v>
      </c>
      <c r="BE368" s="156">
        <f>IF(O368="základní",K368,0)</f>
        <v>0</v>
      </c>
      <c r="BF368" s="156">
        <f>IF(O368="snížená",K368,0)</f>
        <v>0</v>
      </c>
      <c r="BG368" s="156">
        <f>IF(O368="zákl. přenesená",K368,0)</f>
        <v>0</v>
      </c>
      <c r="BH368" s="156">
        <f>IF(O368="sníž. přenesená",K368,0)</f>
        <v>0</v>
      </c>
      <c r="BI368" s="156">
        <f>IF(O368="nulová",K368,0)</f>
        <v>0</v>
      </c>
      <c r="BJ368" s="15" t="s">
        <v>87</v>
      </c>
      <c r="BK368" s="156">
        <f>ROUND(P368*H368,2)</f>
        <v>0</v>
      </c>
      <c r="BL368" s="15" t="s">
        <v>158</v>
      </c>
      <c r="BM368" s="155" t="s">
        <v>1757</v>
      </c>
    </row>
    <row r="369" spans="2:65" s="1" customFormat="1" ht="11.25">
      <c r="B369" s="30"/>
      <c r="D369" s="157" t="s">
        <v>226</v>
      </c>
      <c r="F369" s="158" t="s">
        <v>796</v>
      </c>
      <c r="I369" s="159"/>
      <c r="J369" s="159"/>
      <c r="M369" s="30"/>
      <c r="N369" s="160"/>
      <c r="X369" s="54"/>
      <c r="AT369" s="15" t="s">
        <v>226</v>
      </c>
      <c r="AU369" s="15" t="s">
        <v>93</v>
      </c>
    </row>
    <row r="370" spans="2:65" s="12" customFormat="1" ht="11.25">
      <c r="B370" s="161"/>
      <c r="D370" s="157" t="s">
        <v>303</v>
      </c>
      <c r="E370" s="162" t="s">
        <v>1</v>
      </c>
      <c r="F370" s="163" t="s">
        <v>270</v>
      </c>
      <c r="H370" s="164">
        <v>11</v>
      </c>
      <c r="I370" s="165"/>
      <c r="J370" s="165"/>
      <c r="M370" s="161"/>
      <c r="N370" s="166"/>
      <c r="X370" s="167"/>
      <c r="AT370" s="162" t="s">
        <v>303</v>
      </c>
      <c r="AU370" s="162" t="s">
        <v>93</v>
      </c>
      <c r="AV370" s="12" t="s">
        <v>93</v>
      </c>
      <c r="AW370" s="12" t="s">
        <v>5</v>
      </c>
      <c r="AX370" s="12" t="s">
        <v>87</v>
      </c>
      <c r="AY370" s="162" t="s">
        <v>219</v>
      </c>
    </row>
    <row r="371" spans="2:65" s="1" customFormat="1" ht="24.2" customHeight="1">
      <c r="B371" s="30"/>
      <c r="C371" s="142" t="s">
        <v>722</v>
      </c>
      <c r="D371" s="142" t="s">
        <v>220</v>
      </c>
      <c r="E371" s="143" t="s">
        <v>804</v>
      </c>
      <c r="F371" s="144" t="s">
        <v>805</v>
      </c>
      <c r="G371" s="145" t="s">
        <v>467</v>
      </c>
      <c r="H371" s="146">
        <v>7</v>
      </c>
      <c r="I371" s="147"/>
      <c r="J371" s="147"/>
      <c r="K371" s="148">
        <f>ROUND(P371*H371,2)</f>
        <v>0</v>
      </c>
      <c r="L371" s="149"/>
      <c r="M371" s="30"/>
      <c r="N371" s="150" t="s">
        <v>1</v>
      </c>
      <c r="O371" s="151" t="s">
        <v>43</v>
      </c>
      <c r="P371" s="152">
        <f>I371+J371</f>
        <v>0</v>
      </c>
      <c r="Q371" s="152">
        <f>ROUND(I371*H371,2)</f>
        <v>0</v>
      </c>
      <c r="R371" s="152">
        <f>ROUND(J371*H371,2)</f>
        <v>0</v>
      </c>
      <c r="T371" s="153">
        <f>S371*H371</f>
        <v>0</v>
      </c>
      <c r="U371" s="153">
        <v>1.0189999999999999E-2</v>
      </c>
      <c r="V371" s="153">
        <f>U371*H371</f>
        <v>7.1329999999999991E-2</v>
      </c>
      <c r="W371" s="153">
        <v>0</v>
      </c>
      <c r="X371" s="154">
        <f>W371*H371</f>
        <v>0</v>
      </c>
      <c r="AR371" s="155" t="s">
        <v>158</v>
      </c>
      <c r="AT371" s="155" t="s">
        <v>220</v>
      </c>
      <c r="AU371" s="155" t="s">
        <v>93</v>
      </c>
      <c r="AY371" s="15" t="s">
        <v>219</v>
      </c>
      <c r="BE371" s="156">
        <f>IF(O371="základní",K371,0)</f>
        <v>0</v>
      </c>
      <c r="BF371" s="156">
        <f>IF(O371="snížená",K371,0)</f>
        <v>0</v>
      </c>
      <c r="BG371" s="156">
        <f>IF(O371="zákl. přenesená",K371,0)</f>
        <v>0</v>
      </c>
      <c r="BH371" s="156">
        <f>IF(O371="sníž. přenesená",K371,0)</f>
        <v>0</v>
      </c>
      <c r="BI371" s="156">
        <f>IF(O371="nulová",K371,0)</f>
        <v>0</v>
      </c>
      <c r="BJ371" s="15" t="s">
        <v>87</v>
      </c>
      <c r="BK371" s="156">
        <f>ROUND(P371*H371,2)</f>
        <v>0</v>
      </c>
      <c r="BL371" s="15" t="s">
        <v>158</v>
      </c>
      <c r="BM371" s="155" t="s">
        <v>1758</v>
      </c>
    </row>
    <row r="372" spans="2:65" s="1" customFormat="1" ht="11.25">
      <c r="B372" s="30"/>
      <c r="D372" s="157" t="s">
        <v>226</v>
      </c>
      <c r="F372" s="158" t="s">
        <v>805</v>
      </c>
      <c r="I372" s="159"/>
      <c r="J372" s="159"/>
      <c r="M372" s="30"/>
      <c r="N372" s="160"/>
      <c r="X372" s="54"/>
      <c r="AT372" s="15" t="s">
        <v>226</v>
      </c>
      <c r="AU372" s="15" t="s">
        <v>93</v>
      </c>
    </row>
    <row r="373" spans="2:65" s="12" customFormat="1" ht="11.25">
      <c r="B373" s="161"/>
      <c r="D373" s="157" t="s">
        <v>303</v>
      </c>
      <c r="E373" s="162" t="s">
        <v>1</v>
      </c>
      <c r="F373" s="163" t="s">
        <v>249</v>
      </c>
      <c r="H373" s="164">
        <v>7</v>
      </c>
      <c r="I373" s="165"/>
      <c r="J373" s="165"/>
      <c r="M373" s="161"/>
      <c r="N373" s="166"/>
      <c r="X373" s="167"/>
      <c r="AT373" s="162" t="s">
        <v>303</v>
      </c>
      <c r="AU373" s="162" t="s">
        <v>93</v>
      </c>
      <c r="AV373" s="12" t="s">
        <v>93</v>
      </c>
      <c r="AW373" s="12" t="s">
        <v>5</v>
      </c>
      <c r="AX373" s="12" t="s">
        <v>87</v>
      </c>
      <c r="AY373" s="162" t="s">
        <v>219</v>
      </c>
    </row>
    <row r="374" spans="2:65" s="1" customFormat="1" ht="16.5" customHeight="1">
      <c r="B374" s="30"/>
      <c r="C374" s="178" t="s">
        <v>727</v>
      </c>
      <c r="D374" s="178" t="s">
        <v>460</v>
      </c>
      <c r="E374" s="179" t="s">
        <v>808</v>
      </c>
      <c r="F374" s="180" t="s">
        <v>809</v>
      </c>
      <c r="G374" s="181" t="s">
        <v>467</v>
      </c>
      <c r="H374" s="182">
        <v>4</v>
      </c>
      <c r="I374" s="183"/>
      <c r="J374" s="184"/>
      <c r="K374" s="185">
        <f>ROUND(P374*H374,2)</f>
        <v>0</v>
      </c>
      <c r="L374" s="184"/>
      <c r="M374" s="186"/>
      <c r="N374" s="187" t="s">
        <v>1</v>
      </c>
      <c r="O374" s="151" t="s">
        <v>43</v>
      </c>
      <c r="P374" s="152">
        <f>I374+J374</f>
        <v>0</v>
      </c>
      <c r="Q374" s="152">
        <f>ROUND(I374*H374,2)</f>
        <v>0</v>
      </c>
      <c r="R374" s="152">
        <f>ROUND(J374*H374,2)</f>
        <v>0</v>
      </c>
      <c r="T374" s="153">
        <f>S374*H374</f>
        <v>0</v>
      </c>
      <c r="U374" s="153">
        <v>0.52600000000000002</v>
      </c>
      <c r="V374" s="153">
        <f>U374*H374</f>
        <v>2.1040000000000001</v>
      </c>
      <c r="W374" s="153">
        <v>0</v>
      </c>
      <c r="X374" s="154">
        <f>W374*H374</f>
        <v>0</v>
      </c>
      <c r="AR374" s="155" t="s">
        <v>254</v>
      </c>
      <c r="AT374" s="155" t="s">
        <v>460</v>
      </c>
      <c r="AU374" s="155" t="s">
        <v>93</v>
      </c>
      <c r="AY374" s="15" t="s">
        <v>219</v>
      </c>
      <c r="BE374" s="156">
        <f>IF(O374="základní",K374,0)</f>
        <v>0</v>
      </c>
      <c r="BF374" s="156">
        <f>IF(O374="snížená",K374,0)</f>
        <v>0</v>
      </c>
      <c r="BG374" s="156">
        <f>IF(O374="zákl. přenesená",K374,0)</f>
        <v>0</v>
      </c>
      <c r="BH374" s="156">
        <f>IF(O374="sníž. přenesená",K374,0)</f>
        <v>0</v>
      </c>
      <c r="BI374" s="156">
        <f>IF(O374="nulová",K374,0)</f>
        <v>0</v>
      </c>
      <c r="BJ374" s="15" t="s">
        <v>87</v>
      </c>
      <c r="BK374" s="156">
        <f>ROUND(P374*H374,2)</f>
        <v>0</v>
      </c>
      <c r="BL374" s="15" t="s">
        <v>158</v>
      </c>
      <c r="BM374" s="155" t="s">
        <v>1759</v>
      </c>
    </row>
    <row r="375" spans="2:65" s="1" customFormat="1" ht="11.25">
      <c r="B375" s="30"/>
      <c r="D375" s="157" t="s">
        <v>226</v>
      </c>
      <c r="F375" s="158" t="s">
        <v>809</v>
      </c>
      <c r="I375" s="159"/>
      <c r="J375" s="159"/>
      <c r="M375" s="30"/>
      <c r="N375" s="160"/>
      <c r="X375" s="54"/>
      <c r="AT375" s="15" t="s">
        <v>226</v>
      </c>
      <c r="AU375" s="15" t="s">
        <v>93</v>
      </c>
    </row>
    <row r="376" spans="2:65" s="12" customFormat="1" ht="11.25">
      <c r="B376" s="161"/>
      <c r="D376" s="157" t="s">
        <v>303</v>
      </c>
      <c r="E376" s="162" t="s">
        <v>1</v>
      </c>
      <c r="F376" s="163" t="s">
        <v>158</v>
      </c>
      <c r="H376" s="164">
        <v>4</v>
      </c>
      <c r="I376" s="165"/>
      <c r="J376" s="165"/>
      <c r="M376" s="161"/>
      <c r="N376" s="166"/>
      <c r="X376" s="167"/>
      <c r="AT376" s="162" t="s">
        <v>303</v>
      </c>
      <c r="AU376" s="162" t="s">
        <v>93</v>
      </c>
      <c r="AV376" s="12" t="s">
        <v>93</v>
      </c>
      <c r="AW376" s="12" t="s">
        <v>5</v>
      </c>
      <c r="AX376" s="12" t="s">
        <v>87</v>
      </c>
      <c r="AY376" s="162" t="s">
        <v>219</v>
      </c>
    </row>
    <row r="377" spans="2:65" s="1" customFormat="1" ht="16.5" customHeight="1">
      <c r="B377" s="30"/>
      <c r="C377" s="178" t="s">
        <v>731</v>
      </c>
      <c r="D377" s="178" t="s">
        <v>460</v>
      </c>
      <c r="E377" s="179" t="s">
        <v>815</v>
      </c>
      <c r="F377" s="180" t="s">
        <v>816</v>
      </c>
      <c r="G377" s="181" t="s">
        <v>467</v>
      </c>
      <c r="H377" s="182">
        <v>3</v>
      </c>
      <c r="I377" s="183"/>
      <c r="J377" s="184"/>
      <c r="K377" s="185">
        <f>ROUND(P377*H377,2)</f>
        <v>0</v>
      </c>
      <c r="L377" s="184"/>
      <c r="M377" s="186"/>
      <c r="N377" s="187" t="s">
        <v>1</v>
      </c>
      <c r="O377" s="151" t="s">
        <v>43</v>
      </c>
      <c r="P377" s="152">
        <f>I377+J377</f>
        <v>0</v>
      </c>
      <c r="Q377" s="152">
        <f>ROUND(I377*H377,2)</f>
        <v>0</v>
      </c>
      <c r="R377" s="152">
        <f>ROUND(J377*H377,2)</f>
        <v>0</v>
      </c>
      <c r="T377" s="153">
        <f>S377*H377</f>
        <v>0</v>
      </c>
      <c r="U377" s="153">
        <v>0.26200000000000001</v>
      </c>
      <c r="V377" s="153">
        <f>U377*H377</f>
        <v>0.78600000000000003</v>
      </c>
      <c r="W377" s="153">
        <v>0</v>
      </c>
      <c r="X377" s="154">
        <f>W377*H377</f>
        <v>0</v>
      </c>
      <c r="AR377" s="155" t="s">
        <v>254</v>
      </c>
      <c r="AT377" s="155" t="s">
        <v>460</v>
      </c>
      <c r="AU377" s="155" t="s">
        <v>93</v>
      </c>
      <c r="AY377" s="15" t="s">
        <v>219</v>
      </c>
      <c r="BE377" s="156">
        <f>IF(O377="základní",K377,0)</f>
        <v>0</v>
      </c>
      <c r="BF377" s="156">
        <f>IF(O377="snížená",K377,0)</f>
        <v>0</v>
      </c>
      <c r="BG377" s="156">
        <f>IF(O377="zákl. přenesená",K377,0)</f>
        <v>0</v>
      </c>
      <c r="BH377" s="156">
        <f>IF(O377="sníž. přenesená",K377,0)</f>
        <v>0</v>
      </c>
      <c r="BI377" s="156">
        <f>IF(O377="nulová",K377,0)</f>
        <v>0</v>
      </c>
      <c r="BJ377" s="15" t="s">
        <v>87</v>
      </c>
      <c r="BK377" s="156">
        <f>ROUND(P377*H377,2)</f>
        <v>0</v>
      </c>
      <c r="BL377" s="15" t="s">
        <v>158</v>
      </c>
      <c r="BM377" s="155" t="s">
        <v>1760</v>
      </c>
    </row>
    <row r="378" spans="2:65" s="1" customFormat="1" ht="11.25">
      <c r="B378" s="30"/>
      <c r="D378" s="157" t="s">
        <v>226</v>
      </c>
      <c r="F378" s="158" t="s">
        <v>816</v>
      </c>
      <c r="I378" s="159"/>
      <c r="J378" s="159"/>
      <c r="M378" s="30"/>
      <c r="N378" s="160"/>
      <c r="X378" s="54"/>
      <c r="AT378" s="15" t="s">
        <v>226</v>
      </c>
      <c r="AU378" s="15" t="s">
        <v>93</v>
      </c>
    </row>
    <row r="379" spans="2:65" s="12" customFormat="1" ht="11.25">
      <c r="B379" s="161"/>
      <c r="D379" s="157" t="s">
        <v>303</v>
      </c>
      <c r="E379" s="162" t="s">
        <v>1</v>
      </c>
      <c r="F379" s="163" t="s">
        <v>150</v>
      </c>
      <c r="H379" s="164">
        <v>3</v>
      </c>
      <c r="I379" s="165"/>
      <c r="J379" s="165"/>
      <c r="M379" s="161"/>
      <c r="N379" s="166"/>
      <c r="X379" s="167"/>
      <c r="AT379" s="162" t="s">
        <v>303</v>
      </c>
      <c r="AU379" s="162" t="s">
        <v>93</v>
      </c>
      <c r="AV379" s="12" t="s">
        <v>93</v>
      </c>
      <c r="AW379" s="12" t="s">
        <v>5</v>
      </c>
      <c r="AX379" s="12" t="s">
        <v>87</v>
      </c>
      <c r="AY379" s="162" t="s">
        <v>219</v>
      </c>
    </row>
    <row r="380" spans="2:65" s="1" customFormat="1" ht="24.2" customHeight="1">
      <c r="B380" s="30"/>
      <c r="C380" s="142" t="s">
        <v>735</v>
      </c>
      <c r="D380" s="142" t="s">
        <v>220</v>
      </c>
      <c r="E380" s="143" t="s">
        <v>831</v>
      </c>
      <c r="F380" s="144" t="s">
        <v>832</v>
      </c>
      <c r="G380" s="145" t="s">
        <v>467</v>
      </c>
      <c r="H380" s="146">
        <v>4</v>
      </c>
      <c r="I380" s="147"/>
      <c r="J380" s="147"/>
      <c r="K380" s="148">
        <f>ROUND(P380*H380,2)</f>
        <v>0</v>
      </c>
      <c r="L380" s="149"/>
      <c r="M380" s="30"/>
      <c r="N380" s="150" t="s">
        <v>1</v>
      </c>
      <c r="O380" s="151" t="s">
        <v>43</v>
      </c>
      <c r="P380" s="152">
        <f>I380+J380</f>
        <v>0</v>
      </c>
      <c r="Q380" s="152">
        <f>ROUND(I380*H380,2)</f>
        <v>0</v>
      </c>
      <c r="R380" s="152">
        <f>ROUND(J380*H380,2)</f>
        <v>0</v>
      </c>
      <c r="T380" s="153">
        <f>S380*H380</f>
        <v>0</v>
      </c>
      <c r="U380" s="153">
        <v>1.248E-2</v>
      </c>
      <c r="V380" s="153">
        <f>U380*H380</f>
        <v>4.9919999999999999E-2</v>
      </c>
      <c r="W380" s="153">
        <v>0</v>
      </c>
      <c r="X380" s="154">
        <f>W380*H380</f>
        <v>0</v>
      </c>
      <c r="AR380" s="155" t="s">
        <v>158</v>
      </c>
      <c r="AT380" s="155" t="s">
        <v>220</v>
      </c>
      <c r="AU380" s="155" t="s">
        <v>93</v>
      </c>
      <c r="AY380" s="15" t="s">
        <v>219</v>
      </c>
      <c r="BE380" s="156">
        <f>IF(O380="základní",K380,0)</f>
        <v>0</v>
      </c>
      <c r="BF380" s="156">
        <f>IF(O380="snížená",K380,0)</f>
        <v>0</v>
      </c>
      <c r="BG380" s="156">
        <f>IF(O380="zákl. přenesená",K380,0)</f>
        <v>0</v>
      </c>
      <c r="BH380" s="156">
        <f>IF(O380="sníž. přenesená",K380,0)</f>
        <v>0</v>
      </c>
      <c r="BI380" s="156">
        <f>IF(O380="nulová",K380,0)</f>
        <v>0</v>
      </c>
      <c r="BJ380" s="15" t="s">
        <v>87</v>
      </c>
      <c r="BK380" s="156">
        <f>ROUND(P380*H380,2)</f>
        <v>0</v>
      </c>
      <c r="BL380" s="15" t="s">
        <v>158</v>
      </c>
      <c r="BM380" s="155" t="s">
        <v>1761</v>
      </c>
    </row>
    <row r="381" spans="2:65" s="1" customFormat="1" ht="11.25">
      <c r="B381" s="30"/>
      <c r="D381" s="157" t="s">
        <v>226</v>
      </c>
      <c r="F381" s="158" t="s">
        <v>832</v>
      </c>
      <c r="I381" s="159"/>
      <c r="J381" s="159"/>
      <c r="M381" s="30"/>
      <c r="N381" s="160"/>
      <c r="X381" s="54"/>
      <c r="AT381" s="15" t="s">
        <v>226</v>
      </c>
      <c r="AU381" s="15" t="s">
        <v>93</v>
      </c>
    </row>
    <row r="382" spans="2:65" s="12" customFormat="1" ht="11.25">
      <c r="B382" s="161"/>
      <c r="D382" s="157" t="s">
        <v>303</v>
      </c>
      <c r="E382" s="162" t="s">
        <v>1</v>
      </c>
      <c r="F382" s="163" t="s">
        <v>158</v>
      </c>
      <c r="H382" s="164">
        <v>4</v>
      </c>
      <c r="I382" s="165"/>
      <c r="J382" s="165"/>
      <c r="M382" s="161"/>
      <c r="N382" s="166"/>
      <c r="X382" s="167"/>
      <c r="AT382" s="162" t="s">
        <v>303</v>
      </c>
      <c r="AU382" s="162" t="s">
        <v>93</v>
      </c>
      <c r="AV382" s="12" t="s">
        <v>93</v>
      </c>
      <c r="AW382" s="12" t="s">
        <v>5</v>
      </c>
      <c r="AX382" s="12" t="s">
        <v>87</v>
      </c>
      <c r="AY382" s="162" t="s">
        <v>219</v>
      </c>
    </row>
    <row r="383" spans="2:65" s="1" customFormat="1" ht="24.2" customHeight="1">
      <c r="B383" s="30"/>
      <c r="C383" s="178" t="s">
        <v>740</v>
      </c>
      <c r="D383" s="178" t="s">
        <v>460</v>
      </c>
      <c r="E383" s="179" t="s">
        <v>835</v>
      </c>
      <c r="F383" s="180" t="s">
        <v>836</v>
      </c>
      <c r="G383" s="181" t="s">
        <v>467</v>
      </c>
      <c r="H383" s="182">
        <v>4</v>
      </c>
      <c r="I383" s="183"/>
      <c r="J383" s="184"/>
      <c r="K383" s="185">
        <f>ROUND(P383*H383,2)</f>
        <v>0</v>
      </c>
      <c r="L383" s="184"/>
      <c r="M383" s="186"/>
      <c r="N383" s="187" t="s">
        <v>1</v>
      </c>
      <c r="O383" s="151" t="s">
        <v>43</v>
      </c>
      <c r="P383" s="152">
        <f>I383+J383</f>
        <v>0</v>
      </c>
      <c r="Q383" s="152">
        <f>ROUND(I383*H383,2)</f>
        <v>0</v>
      </c>
      <c r="R383" s="152">
        <f>ROUND(J383*H383,2)</f>
        <v>0</v>
      </c>
      <c r="T383" s="153">
        <f>S383*H383</f>
        <v>0</v>
      </c>
      <c r="U383" s="153">
        <v>0.56999999999999995</v>
      </c>
      <c r="V383" s="153">
        <f>U383*H383</f>
        <v>2.2799999999999998</v>
      </c>
      <c r="W383" s="153">
        <v>0</v>
      </c>
      <c r="X383" s="154">
        <f>W383*H383</f>
        <v>0</v>
      </c>
      <c r="AR383" s="155" t="s">
        <v>254</v>
      </c>
      <c r="AT383" s="155" t="s">
        <v>460</v>
      </c>
      <c r="AU383" s="155" t="s">
        <v>93</v>
      </c>
      <c r="AY383" s="15" t="s">
        <v>219</v>
      </c>
      <c r="BE383" s="156">
        <f>IF(O383="základní",K383,0)</f>
        <v>0</v>
      </c>
      <c r="BF383" s="156">
        <f>IF(O383="snížená",K383,0)</f>
        <v>0</v>
      </c>
      <c r="BG383" s="156">
        <f>IF(O383="zákl. přenesená",K383,0)</f>
        <v>0</v>
      </c>
      <c r="BH383" s="156">
        <f>IF(O383="sníž. přenesená",K383,0)</f>
        <v>0</v>
      </c>
      <c r="BI383" s="156">
        <f>IF(O383="nulová",K383,0)</f>
        <v>0</v>
      </c>
      <c r="BJ383" s="15" t="s">
        <v>87</v>
      </c>
      <c r="BK383" s="156">
        <f>ROUND(P383*H383,2)</f>
        <v>0</v>
      </c>
      <c r="BL383" s="15" t="s">
        <v>158</v>
      </c>
      <c r="BM383" s="155" t="s">
        <v>1762</v>
      </c>
    </row>
    <row r="384" spans="2:65" s="1" customFormat="1" ht="19.5">
      <c r="B384" s="30"/>
      <c r="D384" s="157" t="s">
        <v>226</v>
      </c>
      <c r="F384" s="158" t="s">
        <v>836</v>
      </c>
      <c r="I384" s="159"/>
      <c r="J384" s="159"/>
      <c r="M384" s="30"/>
      <c r="N384" s="160"/>
      <c r="X384" s="54"/>
      <c r="AT384" s="15" t="s">
        <v>226</v>
      </c>
      <c r="AU384" s="15" t="s">
        <v>93</v>
      </c>
    </row>
    <row r="385" spans="2:65" s="12" customFormat="1" ht="11.25">
      <c r="B385" s="161"/>
      <c r="D385" s="157" t="s">
        <v>303</v>
      </c>
      <c r="E385" s="162" t="s">
        <v>1</v>
      </c>
      <c r="F385" s="163" t="s">
        <v>158</v>
      </c>
      <c r="H385" s="164">
        <v>4</v>
      </c>
      <c r="I385" s="165"/>
      <c r="J385" s="165"/>
      <c r="M385" s="161"/>
      <c r="N385" s="166"/>
      <c r="X385" s="167"/>
      <c r="AT385" s="162" t="s">
        <v>303</v>
      </c>
      <c r="AU385" s="162" t="s">
        <v>93</v>
      </c>
      <c r="AV385" s="12" t="s">
        <v>93</v>
      </c>
      <c r="AW385" s="12" t="s">
        <v>5</v>
      </c>
      <c r="AX385" s="12" t="s">
        <v>87</v>
      </c>
      <c r="AY385" s="162" t="s">
        <v>219</v>
      </c>
    </row>
    <row r="386" spans="2:65" s="1" customFormat="1" ht="24.2" customHeight="1">
      <c r="B386" s="30"/>
      <c r="C386" s="142" t="s">
        <v>744</v>
      </c>
      <c r="D386" s="142" t="s">
        <v>220</v>
      </c>
      <c r="E386" s="143" t="s">
        <v>839</v>
      </c>
      <c r="F386" s="144" t="s">
        <v>840</v>
      </c>
      <c r="G386" s="145" t="s">
        <v>467</v>
      </c>
      <c r="H386" s="146">
        <v>4</v>
      </c>
      <c r="I386" s="147"/>
      <c r="J386" s="147"/>
      <c r="K386" s="148">
        <f>ROUND(P386*H386,2)</f>
        <v>0</v>
      </c>
      <c r="L386" s="149"/>
      <c r="M386" s="30"/>
      <c r="N386" s="150" t="s">
        <v>1</v>
      </c>
      <c r="O386" s="151" t="s">
        <v>43</v>
      </c>
      <c r="P386" s="152">
        <f>I386+J386</f>
        <v>0</v>
      </c>
      <c r="Q386" s="152">
        <f>ROUND(I386*H386,2)</f>
        <v>0</v>
      </c>
      <c r="R386" s="152">
        <f>ROUND(J386*H386,2)</f>
        <v>0</v>
      </c>
      <c r="T386" s="153">
        <f>S386*H386</f>
        <v>0</v>
      </c>
      <c r="U386" s="153">
        <v>2.8539999999999999E-2</v>
      </c>
      <c r="V386" s="153">
        <f>U386*H386</f>
        <v>0.11416</v>
      </c>
      <c r="W386" s="153">
        <v>0</v>
      </c>
      <c r="X386" s="154">
        <f>W386*H386</f>
        <v>0</v>
      </c>
      <c r="AR386" s="155" t="s">
        <v>158</v>
      </c>
      <c r="AT386" s="155" t="s">
        <v>220</v>
      </c>
      <c r="AU386" s="155" t="s">
        <v>93</v>
      </c>
      <c r="AY386" s="15" t="s">
        <v>219</v>
      </c>
      <c r="BE386" s="156">
        <f>IF(O386="základní",K386,0)</f>
        <v>0</v>
      </c>
      <c r="BF386" s="156">
        <f>IF(O386="snížená",K386,0)</f>
        <v>0</v>
      </c>
      <c r="BG386" s="156">
        <f>IF(O386="zákl. přenesená",K386,0)</f>
        <v>0</v>
      </c>
      <c r="BH386" s="156">
        <f>IF(O386="sníž. přenesená",K386,0)</f>
        <v>0</v>
      </c>
      <c r="BI386" s="156">
        <f>IF(O386="nulová",K386,0)</f>
        <v>0</v>
      </c>
      <c r="BJ386" s="15" t="s">
        <v>87</v>
      </c>
      <c r="BK386" s="156">
        <f>ROUND(P386*H386,2)</f>
        <v>0</v>
      </c>
      <c r="BL386" s="15" t="s">
        <v>158</v>
      </c>
      <c r="BM386" s="155" t="s">
        <v>1763</v>
      </c>
    </row>
    <row r="387" spans="2:65" s="1" customFormat="1" ht="19.5">
      <c r="B387" s="30"/>
      <c r="D387" s="157" t="s">
        <v>226</v>
      </c>
      <c r="F387" s="158" t="s">
        <v>840</v>
      </c>
      <c r="I387" s="159"/>
      <c r="J387" s="159"/>
      <c r="M387" s="30"/>
      <c r="N387" s="160"/>
      <c r="X387" s="54"/>
      <c r="AT387" s="15" t="s">
        <v>226</v>
      </c>
      <c r="AU387" s="15" t="s">
        <v>93</v>
      </c>
    </row>
    <row r="388" spans="2:65" s="12" customFormat="1" ht="11.25">
      <c r="B388" s="161"/>
      <c r="D388" s="157" t="s">
        <v>303</v>
      </c>
      <c r="E388" s="162" t="s">
        <v>1</v>
      </c>
      <c r="F388" s="163" t="s">
        <v>158</v>
      </c>
      <c r="H388" s="164">
        <v>4</v>
      </c>
      <c r="I388" s="165"/>
      <c r="J388" s="165"/>
      <c r="M388" s="161"/>
      <c r="N388" s="166"/>
      <c r="X388" s="167"/>
      <c r="AT388" s="162" t="s">
        <v>303</v>
      </c>
      <c r="AU388" s="162" t="s">
        <v>93</v>
      </c>
      <c r="AV388" s="12" t="s">
        <v>93</v>
      </c>
      <c r="AW388" s="12" t="s">
        <v>5</v>
      </c>
      <c r="AX388" s="12" t="s">
        <v>87</v>
      </c>
      <c r="AY388" s="162" t="s">
        <v>219</v>
      </c>
    </row>
    <row r="389" spans="2:65" s="1" customFormat="1" ht="16.5" customHeight="1">
      <c r="B389" s="30"/>
      <c r="C389" s="178" t="s">
        <v>749</v>
      </c>
      <c r="D389" s="178" t="s">
        <v>460</v>
      </c>
      <c r="E389" s="179" t="s">
        <v>843</v>
      </c>
      <c r="F389" s="180" t="s">
        <v>1122</v>
      </c>
      <c r="G389" s="181" t="s">
        <v>467</v>
      </c>
      <c r="H389" s="182">
        <v>4</v>
      </c>
      <c r="I389" s="183"/>
      <c r="J389" s="184"/>
      <c r="K389" s="185">
        <f>ROUND(P389*H389,2)</f>
        <v>0</v>
      </c>
      <c r="L389" s="184"/>
      <c r="M389" s="186"/>
      <c r="N389" s="187" t="s">
        <v>1</v>
      </c>
      <c r="O389" s="151" t="s">
        <v>43</v>
      </c>
      <c r="P389" s="152">
        <f>I389+J389</f>
        <v>0</v>
      </c>
      <c r="Q389" s="152">
        <f>ROUND(I389*H389,2)</f>
        <v>0</v>
      </c>
      <c r="R389" s="152">
        <f>ROUND(J389*H389,2)</f>
        <v>0</v>
      </c>
      <c r="T389" s="153">
        <f>S389*H389</f>
        <v>0</v>
      </c>
      <c r="U389" s="153">
        <v>1.8169999999999999</v>
      </c>
      <c r="V389" s="153">
        <f>U389*H389</f>
        <v>7.2679999999999998</v>
      </c>
      <c r="W389" s="153">
        <v>0</v>
      </c>
      <c r="X389" s="154">
        <f>W389*H389</f>
        <v>0</v>
      </c>
      <c r="AR389" s="155" t="s">
        <v>254</v>
      </c>
      <c r="AT389" s="155" t="s">
        <v>460</v>
      </c>
      <c r="AU389" s="155" t="s">
        <v>93</v>
      </c>
      <c r="AY389" s="15" t="s">
        <v>219</v>
      </c>
      <c r="BE389" s="156">
        <f>IF(O389="základní",K389,0)</f>
        <v>0</v>
      </c>
      <c r="BF389" s="156">
        <f>IF(O389="snížená",K389,0)</f>
        <v>0</v>
      </c>
      <c r="BG389" s="156">
        <f>IF(O389="zákl. přenesená",K389,0)</f>
        <v>0</v>
      </c>
      <c r="BH389" s="156">
        <f>IF(O389="sníž. přenesená",K389,0)</f>
        <v>0</v>
      </c>
      <c r="BI389" s="156">
        <f>IF(O389="nulová",K389,0)</f>
        <v>0</v>
      </c>
      <c r="BJ389" s="15" t="s">
        <v>87</v>
      </c>
      <c r="BK389" s="156">
        <f>ROUND(P389*H389,2)</f>
        <v>0</v>
      </c>
      <c r="BL389" s="15" t="s">
        <v>158</v>
      </c>
      <c r="BM389" s="155" t="s">
        <v>1764</v>
      </c>
    </row>
    <row r="390" spans="2:65" s="1" customFormat="1" ht="11.25">
      <c r="B390" s="30"/>
      <c r="D390" s="157" t="s">
        <v>226</v>
      </c>
      <c r="F390" s="158" t="s">
        <v>846</v>
      </c>
      <c r="I390" s="159"/>
      <c r="J390" s="159"/>
      <c r="M390" s="30"/>
      <c r="N390" s="160"/>
      <c r="X390" s="54"/>
      <c r="AT390" s="15" t="s">
        <v>226</v>
      </c>
      <c r="AU390" s="15" t="s">
        <v>93</v>
      </c>
    </row>
    <row r="391" spans="2:65" s="12" customFormat="1" ht="11.25">
      <c r="B391" s="161"/>
      <c r="D391" s="157" t="s">
        <v>303</v>
      </c>
      <c r="E391" s="162" t="s">
        <v>1</v>
      </c>
      <c r="F391" s="163" t="s">
        <v>158</v>
      </c>
      <c r="H391" s="164">
        <v>4</v>
      </c>
      <c r="I391" s="165"/>
      <c r="J391" s="165"/>
      <c r="M391" s="161"/>
      <c r="N391" s="166"/>
      <c r="X391" s="167"/>
      <c r="AT391" s="162" t="s">
        <v>303</v>
      </c>
      <c r="AU391" s="162" t="s">
        <v>93</v>
      </c>
      <c r="AV391" s="12" t="s">
        <v>93</v>
      </c>
      <c r="AW391" s="12" t="s">
        <v>5</v>
      </c>
      <c r="AX391" s="12" t="s">
        <v>87</v>
      </c>
      <c r="AY391" s="162" t="s">
        <v>219</v>
      </c>
    </row>
    <row r="392" spans="2:65" s="1" customFormat="1" ht="24.2" customHeight="1">
      <c r="B392" s="30"/>
      <c r="C392" s="142" t="s">
        <v>753</v>
      </c>
      <c r="D392" s="142" t="s">
        <v>220</v>
      </c>
      <c r="E392" s="143" t="s">
        <v>1765</v>
      </c>
      <c r="F392" s="144" t="s">
        <v>1766</v>
      </c>
      <c r="G392" s="145" t="s">
        <v>467</v>
      </c>
      <c r="H392" s="146">
        <v>3</v>
      </c>
      <c r="I392" s="147"/>
      <c r="J392" s="147"/>
      <c r="K392" s="148">
        <f>ROUND(P392*H392,2)</f>
        <v>0</v>
      </c>
      <c r="L392" s="149"/>
      <c r="M392" s="30"/>
      <c r="N392" s="150" t="s">
        <v>1</v>
      </c>
      <c r="O392" s="151" t="s">
        <v>43</v>
      </c>
      <c r="P392" s="152">
        <f>I392+J392</f>
        <v>0</v>
      </c>
      <c r="Q392" s="152">
        <f>ROUND(I392*H392,2)</f>
        <v>0</v>
      </c>
      <c r="R392" s="152">
        <f>ROUND(J392*H392,2)</f>
        <v>0</v>
      </c>
      <c r="T392" s="153">
        <f>S392*H392</f>
        <v>0</v>
      </c>
      <c r="U392" s="153">
        <v>0.11121</v>
      </c>
      <c r="V392" s="153">
        <f>U392*H392</f>
        <v>0.33362999999999998</v>
      </c>
      <c r="W392" s="153">
        <v>0</v>
      </c>
      <c r="X392" s="154">
        <f>W392*H392</f>
        <v>0</v>
      </c>
      <c r="AR392" s="155" t="s">
        <v>158</v>
      </c>
      <c r="AT392" s="155" t="s">
        <v>220</v>
      </c>
      <c r="AU392" s="155" t="s">
        <v>93</v>
      </c>
      <c r="AY392" s="15" t="s">
        <v>219</v>
      </c>
      <c r="BE392" s="156">
        <f>IF(O392="základní",K392,0)</f>
        <v>0</v>
      </c>
      <c r="BF392" s="156">
        <f>IF(O392="snížená",K392,0)</f>
        <v>0</v>
      </c>
      <c r="BG392" s="156">
        <f>IF(O392="zákl. přenesená",K392,0)</f>
        <v>0</v>
      </c>
      <c r="BH392" s="156">
        <f>IF(O392="sníž. přenesená",K392,0)</f>
        <v>0</v>
      </c>
      <c r="BI392" s="156">
        <f>IF(O392="nulová",K392,0)</f>
        <v>0</v>
      </c>
      <c r="BJ392" s="15" t="s">
        <v>87</v>
      </c>
      <c r="BK392" s="156">
        <f>ROUND(P392*H392,2)</f>
        <v>0</v>
      </c>
      <c r="BL392" s="15" t="s">
        <v>158</v>
      </c>
      <c r="BM392" s="155" t="s">
        <v>1767</v>
      </c>
    </row>
    <row r="393" spans="2:65" s="1" customFormat="1" ht="29.25">
      <c r="B393" s="30"/>
      <c r="D393" s="157" t="s">
        <v>226</v>
      </c>
      <c r="F393" s="158" t="s">
        <v>1768</v>
      </c>
      <c r="I393" s="159"/>
      <c r="J393" s="159"/>
      <c r="M393" s="30"/>
      <c r="N393" s="160"/>
      <c r="X393" s="54"/>
      <c r="AT393" s="15" t="s">
        <v>226</v>
      </c>
      <c r="AU393" s="15" t="s">
        <v>93</v>
      </c>
    </row>
    <row r="394" spans="2:65" s="1" customFormat="1" ht="24.2" customHeight="1">
      <c r="B394" s="30"/>
      <c r="C394" s="142" t="s">
        <v>759</v>
      </c>
      <c r="D394" s="142" t="s">
        <v>220</v>
      </c>
      <c r="E394" s="143" t="s">
        <v>1769</v>
      </c>
      <c r="F394" s="144" t="s">
        <v>1770</v>
      </c>
      <c r="G394" s="145" t="s">
        <v>467</v>
      </c>
      <c r="H394" s="146">
        <v>3</v>
      </c>
      <c r="I394" s="147"/>
      <c r="J394" s="147"/>
      <c r="K394" s="148">
        <f>ROUND(P394*H394,2)</f>
        <v>0</v>
      </c>
      <c r="L394" s="149"/>
      <c r="M394" s="30"/>
      <c r="N394" s="150" t="s">
        <v>1</v>
      </c>
      <c r="O394" s="151" t="s">
        <v>43</v>
      </c>
      <c r="P394" s="152">
        <f>I394+J394</f>
        <v>0</v>
      </c>
      <c r="Q394" s="152">
        <f>ROUND(I394*H394,2)</f>
        <v>0</v>
      </c>
      <c r="R394" s="152">
        <f>ROUND(J394*H394,2)</f>
        <v>0</v>
      </c>
      <c r="T394" s="153">
        <f>S394*H394</f>
        <v>0</v>
      </c>
      <c r="U394" s="153">
        <v>2.4240000000000001E-2</v>
      </c>
      <c r="V394" s="153">
        <f>U394*H394</f>
        <v>7.2720000000000007E-2</v>
      </c>
      <c r="W394" s="153">
        <v>0</v>
      </c>
      <c r="X394" s="154">
        <f>W394*H394</f>
        <v>0</v>
      </c>
      <c r="AR394" s="155" t="s">
        <v>158</v>
      </c>
      <c r="AT394" s="155" t="s">
        <v>220</v>
      </c>
      <c r="AU394" s="155" t="s">
        <v>93</v>
      </c>
      <c r="AY394" s="15" t="s">
        <v>219</v>
      </c>
      <c r="BE394" s="156">
        <f>IF(O394="základní",K394,0)</f>
        <v>0</v>
      </c>
      <c r="BF394" s="156">
        <f>IF(O394="snížená",K394,0)</f>
        <v>0</v>
      </c>
      <c r="BG394" s="156">
        <f>IF(O394="zákl. přenesená",K394,0)</f>
        <v>0</v>
      </c>
      <c r="BH394" s="156">
        <f>IF(O394="sníž. přenesená",K394,0)</f>
        <v>0</v>
      </c>
      <c r="BI394" s="156">
        <f>IF(O394="nulová",K394,0)</f>
        <v>0</v>
      </c>
      <c r="BJ394" s="15" t="s">
        <v>87</v>
      </c>
      <c r="BK394" s="156">
        <f>ROUND(P394*H394,2)</f>
        <v>0</v>
      </c>
      <c r="BL394" s="15" t="s">
        <v>158</v>
      </c>
      <c r="BM394" s="155" t="s">
        <v>1771</v>
      </c>
    </row>
    <row r="395" spans="2:65" s="1" customFormat="1" ht="19.5">
      <c r="B395" s="30"/>
      <c r="D395" s="157" t="s">
        <v>226</v>
      </c>
      <c r="F395" s="158" t="s">
        <v>1772</v>
      </c>
      <c r="I395" s="159"/>
      <c r="J395" s="159"/>
      <c r="M395" s="30"/>
      <c r="N395" s="160"/>
      <c r="X395" s="54"/>
      <c r="AT395" s="15" t="s">
        <v>226</v>
      </c>
      <c r="AU395" s="15" t="s">
        <v>93</v>
      </c>
    </row>
    <row r="396" spans="2:65" s="12" customFormat="1" ht="11.25">
      <c r="B396" s="161"/>
      <c r="D396" s="157" t="s">
        <v>303</v>
      </c>
      <c r="E396" s="162" t="s">
        <v>1</v>
      </c>
      <c r="F396" s="163" t="s">
        <v>150</v>
      </c>
      <c r="H396" s="164">
        <v>3</v>
      </c>
      <c r="I396" s="165"/>
      <c r="J396" s="165"/>
      <c r="M396" s="161"/>
      <c r="N396" s="166"/>
      <c r="X396" s="167"/>
      <c r="AT396" s="162" t="s">
        <v>303</v>
      </c>
      <c r="AU396" s="162" t="s">
        <v>93</v>
      </c>
      <c r="AV396" s="12" t="s">
        <v>93</v>
      </c>
      <c r="AW396" s="12" t="s">
        <v>5</v>
      </c>
      <c r="AX396" s="12" t="s">
        <v>87</v>
      </c>
      <c r="AY396" s="162" t="s">
        <v>219</v>
      </c>
    </row>
    <row r="397" spans="2:65" s="1" customFormat="1" ht="24.2" customHeight="1">
      <c r="B397" s="30"/>
      <c r="C397" s="142" t="s">
        <v>764</v>
      </c>
      <c r="D397" s="142" t="s">
        <v>220</v>
      </c>
      <c r="E397" s="143" t="s">
        <v>1773</v>
      </c>
      <c r="F397" s="144" t="s">
        <v>1774</v>
      </c>
      <c r="G397" s="145" t="s">
        <v>467</v>
      </c>
      <c r="H397" s="146">
        <v>3</v>
      </c>
      <c r="I397" s="147"/>
      <c r="J397" s="147"/>
      <c r="K397" s="148">
        <f>ROUND(P397*H397,2)</f>
        <v>0</v>
      </c>
      <c r="L397" s="149"/>
      <c r="M397" s="30"/>
      <c r="N397" s="150" t="s">
        <v>1</v>
      </c>
      <c r="O397" s="151" t="s">
        <v>43</v>
      </c>
      <c r="P397" s="152">
        <f>I397+J397</f>
        <v>0</v>
      </c>
      <c r="Q397" s="152">
        <f>ROUND(I397*H397,2)</f>
        <v>0</v>
      </c>
      <c r="R397" s="152">
        <f>ROUND(J397*H397,2)</f>
        <v>0</v>
      </c>
      <c r="T397" s="153">
        <f>S397*H397</f>
        <v>0</v>
      </c>
      <c r="U397" s="153">
        <v>0</v>
      </c>
      <c r="V397" s="153">
        <f>U397*H397</f>
        <v>0</v>
      </c>
      <c r="W397" s="153">
        <v>0</v>
      </c>
      <c r="X397" s="154">
        <f>W397*H397</f>
        <v>0</v>
      </c>
      <c r="AR397" s="155" t="s">
        <v>158</v>
      </c>
      <c r="AT397" s="155" t="s">
        <v>220</v>
      </c>
      <c r="AU397" s="155" t="s">
        <v>93</v>
      </c>
      <c r="AY397" s="15" t="s">
        <v>219</v>
      </c>
      <c r="BE397" s="156">
        <f>IF(O397="základní",K397,0)</f>
        <v>0</v>
      </c>
      <c r="BF397" s="156">
        <f>IF(O397="snížená",K397,0)</f>
        <v>0</v>
      </c>
      <c r="BG397" s="156">
        <f>IF(O397="zákl. přenesená",K397,0)</f>
        <v>0</v>
      </c>
      <c r="BH397" s="156">
        <f>IF(O397="sníž. přenesená",K397,0)</f>
        <v>0</v>
      </c>
      <c r="BI397" s="156">
        <f>IF(O397="nulová",K397,0)</f>
        <v>0</v>
      </c>
      <c r="BJ397" s="15" t="s">
        <v>87</v>
      </c>
      <c r="BK397" s="156">
        <f>ROUND(P397*H397,2)</f>
        <v>0</v>
      </c>
      <c r="BL397" s="15" t="s">
        <v>158</v>
      </c>
      <c r="BM397" s="155" t="s">
        <v>1775</v>
      </c>
    </row>
    <row r="398" spans="2:65" s="1" customFormat="1" ht="29.25">
      <c r="B398" s="30"/>
      <c r="D398" s="157" t="s">
        <v>226</v>
      </c>
      <c r="F398" s="158" t="s">
        <v>1776</v>
      </c>
      <c r="I398" s="159"/>
      <c r="J398" s="159"/>
      <c r="M398" s="30"/>
      <c r="N398" s="160"/>
      <c r="X398" s="54"/>
      <c r="AT398" s="15" t="s">
        <v>226</v>
      </c>
      <c r="AU398" s="15" t="s">
        <v>93</v>
      </c>
    </row>
    <row r="399" spans="2:65" s="12" customFormat="1" ht="11.25">
      <c r="B399" s="161"/>
      <c r="D399" s="157" t="s">
        <v>303</v>
      </c>
      <c r="E399" s="162" t="s">
        <v>1</v>
      </c>
      <c r="F399" s="163" t="s">
        <v>150</v>
      </c>
      <c r="H399" s="164">
        <v>3</v>
      </c>
      <c r="I399" s="165"/>
      <c r="J399" s="165"/>
      <c r="M399" s="161"/>
      <c r="N399" s="166"/>
      <c r="X399" s="167"/>
      <c r="AT399" s="162" t="s">
        <v>303</v>
      </c>
      <c r="AU399" s="162" t="s">
        <v>93</v>
      </c>
      <c r="AV399" s="12" t="s">
        <v>93</v>
      </c>
      <c r="AW399" s="12" t="s">
        <v>5</v>
      </c>
      <c r="AX399" s="12" t="s">
        <v>87</v>
      </c>
      <c r="AY399" s="162" t="s">
        <v>219</v>
      </c>
    </row>
    <row r="400" spans="2:65" s="1" customFormat="1" ht="24.2" customHeight="1">
      <c r="B400" s="30"/>
      <c r="C400" s="178" t="s">
        <v>769</v>
      </c>
      <c r="D400" s="178" t="s">
        <v>460</v>
      </c>
      <c r="E400" s="179" t="s">
        <v>1777</v>
      </c>
      <c r="F400" s="180" t="s">
        <v>1778</v>
      </c>
      <c r="G400" s="181" t="s">
        <v>971</v>
      </c>
      <c r="H400" s="182">
        <v>3</v>
      </c>
      <c r="I400" s="183"/>
      <c r="J400" s="184"/>
      <c r="K400" s="185">
        <f>ROUND(P400*H400,2)</f>
        <v>0</v>
      </c>
      <c r="L400" s="184"/>
      <c r="M400" s="186"/>
      <c r="N400" s="187" t="s">
        <v>1</v>
      </c>
      <c r="O400" s="151" t="s">
        <v>43</v>
      </c>
      <c r="P400" s="152">
        <f>I400+J400</f>
        <v>0</v>
      </c>
      <c r="Q400" s="152">
        <f>ROUND(I400*H400,2)</f>
        <v>0</v>
      </c>
      <c r="R400" s="152">
        <f>ROUND(J400*H400,2)</f>
        <v>0</v>
      </c>
      <c r="T400" s="153">
        <f>S400*H400</f>
        <v>0</v>
      </c>
      <c r="U400" s="153">
        <v>3.2000000000000002E-3</v>
      </c>
      <c r="V400" s="153">
        <f>U400*H400</f>
        <v>9.6000000000000009E-3</v>
      </c>
      <c r="W400" s="153">
        <v>0</v>
      </c>
      <c r="X400" s="154">
        <f>W400*H400</f>
        <v>0</v>
      </c>
      <c r="AR400" s="155" t="s">
        <v>254</v>
      </c>
      <c r="AT400" s="155" t="s">
        <v>460</v>
      </c>
      <c r="AU400" s="155" t="s">
        <v>93</v>
      </c>
      <c r="AY400" s="15" t="s">
        <v>219</v>
      </c>
      <c r="BE400" s="156">
        <f>IF(O400="základní",K400,0)</f>
        <v>0</v>
      </c>
      <c r="BF400" s="156">
        <f>IF(O400="snížená",K400,0)</f>
        <v>0</v>
      </c>
      <c r="BG400" s="156">
        <f>IF(O400="zákl. přenesená",K400,0)</f>
        <v>0</v>
      </c>
      <c r="BH400" s="156">
        <f>IF(O400="sníž. přenesená",K400,0)</f>
        <v>0</v>
      </c>
      <c r="BI400" s="156">
        <f>IF(O400="nulová",K400,0)</f>
        <v>0</v>
      </c>
      <c r="BJ400" s="15" t="s">
        <v>87</v>
      </c>
      <c r="BK400" s="156">
        <f>ROUND(P400*H400,2)</f>
        <v>0</v>
      </c>
      <c r="BL400" s="15" t="s">
        <v>158</v>
      </c>
      <c r="BM400" s="155" t="s">
        <v>1779</v>
      </c>
    </row>
    <row r="401" spans="2:65" s="1" customFormat="1" ht="19.5">
      <c r="B401" s="30"/>
      <c r="D401" s="157" t="s">
        <v>226</v>
      </c>
      <c r="F401" s="158" t="s">
        <v>1778</v>
      </c>
      <c r="I401" s="159"/>
      <c r="J401" s="159"/>
      <c r="M401" s="30"/>
      <c r="N401" s="160"/>
      <c r="X401" s="54"/>
      <c r="AT401" s="15" t="s">
        <v>226</v>
      </c>
      <c r="AU401" s="15" t="s">
        <v>93</v>
      </c>
    </row>
    <row r="402" spans="2:65" s="12" customFormat="1" ht="11.25">
      <c r="B402" s="161"/>
      <c r="D402" s="157" t="s">
        <v>303</v>
      </c>
      <c r="E402" s="162" t="s">
        <v>1</v>
      </c>
      <c r="F402" s="163" t="s">
        <v>150</v>
      </c>
      <c r="H402" s="164">
        <v>3</v>
      </c>
      <c r="I402" s="165"/>
      <c r="J402" s="165"/>
      <c r="M402" s="161"/>
      <c r="N402" s="166"/>
      <c r="X402" s="167"/>
      <c r="AT402" s="162" t="s">
        <v>303</v>
      </c>
      <c r="AU402" s="162" t="s">
        <v>93</v>
      </c>
      <c r="AV402" s="12" t="s">
        <v>93</v>
      </c>
      <c r="AW402" s="12" t="s">
        <v>5</v>
      </c>
      <c r="AX402" s="12" t="s">
        <v>87</v>
      </c>
      <c r="AY402" s="162" t="s">
        <v>219</v>
      </c>
    </row>
    <row r="403" spans="2:65" s="1" customFormat="1" ht="24.2" customHeight="1">
      <c r="B403" s="30"/>
      <c r="C403" s="142" t="s">
        <v>773</v>
      </c>
      <c r="D403" s="142" t="s">
        <v>220</v>
      </c>
      <c r="E403" s="143" t="s">
        <v>1780</v>
      </c>
      <c r="F403" s="144" t="s">
        <v>1781</v>
      </c>
      <c r="G403" s="145" t="s">
        <v>467</v>
      </c>
      <c r="H403" s="146">
        <v>3</v>
      </c>
      <c r="I403" s="147"/>
      <c r="J403" s="147"/>
      <c r="K403" s="148">
        <f>ROUND(P403*H403,2)</f>
        <v>0</v>
      </c>
      <c r="L403" s="149"/>
      <c r="M403" s="30"/>
      <c r="N403" s="150" t="s">
        <v>1</v>
      </c>
      <c r="O403" s="151" t="s">
        <v>43</v>
      </c>
      <c r="P403" s="152">
        <f>I403+J403</f>
        <v>0</v>
      </c>
      <c r="Q403" s="152">
        <f>ROUND(I403*H403,2)</f>
        <v>0</v>
      </c>
      <c r="R403" s="152">
        <f>ROUND(J403*H403,2)</f>
        <v>0</v>
      </c>
      <c r="T403" s="153">
        <f>S403*H403</f>
        <v>0</v>
      </c>
      <c r="U403" s="153">
        <v>0.19885</v>
      </c>
      <c r="V403" s="153">
        <f>U403*H403</f>
        <v>0.59655000000000002</v>
      </c>
      <c r="W403" s="153">
        <v>0</v>
      </c>
      <c r="X403" s="154">
        <f>W403*H403</f>
        <v>0</v>
      </c>
      <c r="AR403" s="155" t="s">
        <v>158</v>
      </c>
      <c r="AT403" s="155" t="s">
        <v>220</v>
      </c>
      <c r="AU403" s="155" t="s">
        <v>93</v>
      </c>
      <c r="AY403" s="15" t="s">
        <v>219</v>
      </c>
      <c r="BE403" s="156">
        <f>IF(O403="základní",K403,0)</f>
        <v>0</v>
      </c>
      <c r="BF403" s="156">
        <f>IF(O403="snížená",K403,0)</f>
        <v>0</v>
      </c>
      <c r="BG403" s="156">
        <f>IF(O403="zákl. přenesená",K403,0)</f>
        <v>0</v>
      </c>
      <c r="BH403" s="156">
        <f>IF(O403="sníž. přenesená",K403,0)</f>
        <v>0</v>
      </c>
      <c r="BI403" s="156">
        <f>IF(O403="nulová",K403,0)</f>
        <v>0</v>
      </c>
      <c r="BJ403" s="15" t="s">
        <v>87</v>
      </c>
      <c r="BK403" s="156">
        <f>ROUND(P403*H403,2)</f>
        <v>0</v>
      </c>
      <c r="BL403" s="15" t="s">
        <v>158</v>
      </c>
      <c r="BM403" s="155" t="s">
        <v>1782</v>
      </c>
    </row>
    <row r="404" spans="2:65" s="1" customFormat="1" ht="19.5">
      <c r="B404" s="30"/>
      <c r="D404" s="157" t="s">
        <v>226</v>
      </c>
      <c r="F404" s="158" t="s">
        <v>1781</v>
      </c>
      <c r="I404" s="159"/>
      <c r="J404" s="159"/>
      <c r="M404" s="30"/>
      <c r="N404" s="160"/>
      <c r="X404" s="54"/>
      <c r="AT404" s="15" t="s">
        <v>226</v>
      </c>
      <c r="AU404" s="15" t="s">
        <v>93</v>
      </c>
    </row>
    <row r="405" spans="2:65" s="12" customFormat="1" ht="11.25">
      <c r="B405" s="161"/>
      <c r="D405" s="157" t="s">
        <v>303</v>
      </c>
      <c r="E405" s="162" t="s">
        <v>1</v>
      </c>
      <c r="F405" s="163" t="s">
        <v>150</v>
      </c>
      <c r="H405" s="164">
        <v>3</v>
      </c>
      <c r="I405" s="165"/>
      <c r="J405" s="165"/>
      <c r="M405" s="161"/>
      <c r="N405" s="166"/>
      <c r="X405" s="167"/>
      <c r="AT405" s="162" t="s">
        <v>303</v>
      </c>
      <c r="AU405" s="162" t="s">
        <v>93</v>
      </c>
      <c r="AV405" s="12" t="s">
        <v>93</v>
      </c>
      <c r="AW405" s="12" t="s">
        <v>5</v>
      </c>
      <c r="AX405" s="12" t="s">
        <v>87</v>
      </c>
      <c r="AY405" s="162" t="s">
        <v>219</v>
      </c>
    </row>
    <row r="406" spans="2:65" s="1" customFormat="1" ht="24.2" customHeight="1">
      <c r="B406" s="30"/>
      <c r="C406" s="178" t="s">
        <v>777</v>
      </c>
      <c r="D406" s="178" t="s">
        <v>460</v>
      </c>
      <c r="E406" s="179" t="s">
        <v>858</v>
      </c>
      <c r="F406" s="180" t="s">
        <v>859</v>
      </c>
      <c r="G406" s="181" t="s">
        <v>467</v>
      </c>
      <c r="H406" s="182">
        <v>4</v>
      </c>
      <c r="I406" s="183"/>
      <c r="J406" s="184"/>
      <c r="K406" s="185">
        <f>ROUND(P406*H406,2)</f>
        <v>0</v>
      </c>
      <c r="L406" s="184"/>
      <c r="M406" s="186"/>
      <c r="N406" s="187" t="s">
        <v>1</v>
      </c>
      <c r="O406" s="151" t="s">
        <v>43</v>
      </c>
      <c r="P406" s="152">
        <f>I406+J406</f>
        <v>0</v>
      </c>
      <c r="Q406" s="152">
        <f>ROUND(I406*H406,2)</f>
        <v>0</v>
      </c>
      <c r="R406" s="152">
        <f>ROUND(J406*H406,2)</f>
        <v>0</v>
      </c>
      <c r="T406" s="153">
        <f>S406*H406</f>
        <v>0</v>
      </c>
      <c r="U406" s="153">
        <v>5.4600000000000003E-2</v>
      </c>
      <c r="V406" s="153">
        <f>U406*H406</f>
        <v>0.21840000000000001</v>
      </c>
      <c r="W406" s="153">
        <v>0</v>
      </c>
      <c r="X406" s="154">
        <f>W406*H406</f>
        <v>0</v>
      </c>
      <c r="AR406" s="155" t="s">
        <v>254</v>
      </c>
      <c r="AT406" s="155" t="s">
        <v>460</v>
      </c>
      <c r="AU406" s="155" t="s">
        <v>93</v>
      </c>
      <c r="AY406" s="15" t="s">
        <v>219</v>
      </c>
      <c r="BE406" s="156">
        <f>IF(O406="základní",K406,0)</f>
        <v>0</v>
      </c>
      <c r="BF406" s="156">
        <f>IF(O406="snížená",K406,0)</f>
        <v>0</v>
      </c>
      <c r="BG406" s="156">
        <f>IF(O406="zákl. přenesená",K406,0)</f>
        <v>0</v>
      </c>
      <c r="BH406" s="156">
        <f>IF(O406="sníž. přenesená",K406,0)</f>
        <v>0</v>
      </c>
      <c r="BI406" s="156">
        <f>IF(O406="nulová",K406,0)</f>
        <v>0</v>
      </c>
      <c r="BJ406" s="15" t="s">
        <v>87</v>
      </c>
      <c r="BK406" s="156">
        <f>ROUND(P406*H406,2)</f>
        <v>0</v>
      </c>
      <c r="BL406" s="15" t="s">
        <v>158</v>
      </c>
      <c r="BM406" s="155" t="s">
        <v>1783</v>
      </c>
    </row>
    <row r="407" spans="2:65" s="1" customFormat="1" ht="19.5">
      <c r="B407" s="30"/>
      <c r="D407" s="157" t="s">
        <v>226</v>
      </c>
      <c r="F407" s="158" t="s">
        <v>859</v>
      </c>
      <c r="I407" s="159"/>
      <c r="J407" s="159"/>
      <c r="M407" s="30"/>
      <c r="N407" s="160"/>
      <c r="X407" s="54"/>
      <c r="AT407" s="15" t="s">
        <v>226</v>
      </c>
      <c r="AU407" s="15" t="s">
        <v>93</v>
      </c>
    </row>
    <row r="408" spans="2:65" s="12" customFormat="1" ht="11.25">
      <c r="B408" s="161"/>
      <c r="D408" s="157" t="s">
        <v>303</v>
      </c>
      <c r="E408" s="162" t="s">
        <v>1</v>
      </c>
      <c r="F408" s="163" t="s">
        <v>158</v>
      </c>
      <c r="H408" s="164">
        <v>4</v>
      </c>
      <c r="I408" s="165"/>
      <c r="J408" s="165"/>
      <c r="M408" s="161"/>
      <c r="N408" s="166"/>
      <c r="X408" s="167"/>
      <c r="AT408" s="162" t="s">
        <v>303</v>
      </c>
      <c r="AU408" s="162" t="s">
        <v>93</v>
      </c>
      <c r="AV408" s="12" t="s">
        <v>93</v>
      </c>
      <c r="AW408" s="12" t="s">
        <v>5</v>
      </c>
      <c r="AX408" s="12" t="s">
        <v>87</v>
      </c>
      <c r="AY408" s="162" t="s">
        <v>219</v>
      </c>
    </row>
    <row r="409" spans="2:65" s="1" customFormat="1" ht="24.2" customHeight="1">
      <c r="B409" s="30"/>
      <c r="C409" s="142" t="s">
        <v>781</v>
      </c>
      <c r="D409" s="142" t="s">
        <v>220</v>
      </c>
      <c r="E409" s="143" t="s">
        <v>852</v>
      </c>
      <c r="F409" s="144" t="s">
        <v>853</v>
      </c>
      <c r="G409" s="145" t="s">
        <v>467</v>
      </c>
      <c r="H409" s="146">
        <v>7</v>
      </c>
      <c r="I409" s="147"/>
      <c r="J409" s="147"/>
      <c r="K409" s="148">
        <f>ROUND(P409*H409,2)</f>
        <v>0</v>
      </c>
      <c r="L409" s="149"/>
      <c r="M409" s="30"/>
      <c r="N409" s="150" t="s">
        <v>1</v>
      </c>
      <c r="O409" s="151" t="s">
        <v>43</v>
      </c>
      <c r="P409" s="152">
        <f>I409+J409</f>
        <v>0</v>
      </c>
      <c r="Q409" s="152">
        <f>ROUND(I409*H409,2)</f>
        <v>0</v>
      </c>
      <c r="R409" s="152">
        <f>ROUND(J409*H409,2)</f>
        <v>0</v>
      </c>
      <c r="T409" s="153">
        <f>S409*H409</f>
        <v>0</v>
      </c>
      <c r="U409" s="153">
        <v>0.09</v>
      </c>
      <c r="V409" s="153">
        <f>U409*H409</f>
        <v>0.63</v>
      </c>
      <c r="W409" s="153">
        <v>0</v>
      </c>
      <c r="X409" s="154">
        <f>W409*H409</f>
        <v>0</v>
      </c>
      <c r="AR409" s="155" t="s">
        <v>158</v>
      </c>
      <c r="AT409" s="155" t="s">
        <v>220</v>
      </c>
      <c r="AU409" s="155" t="s">
        <v>93</v>
      </c>
      <c r="AY409" s="15" t="s">
        <v>219</v>
      </c>
      <c r="BE409" s="156">
        <f>IF(O409="základní",K409,0)</f>
        <v>0</v>
      </c>
      <c r="BF409" s="156">
        <f>IF(O409="snížená",K409,0)</f>
        <v>0</v>
      </c>
      <c r="BG409" s="156">
        <f>IF(O409="zákl. přenesená",K409,0)</f>
        <v>0</v>
      </c>
      <c r="BH409" s="156">
        <f>IF(O409="sníž. přenesená",K409,0)</f>
        <v>0</v>
      </c>
      <c r="BI409" s="156">
        <f>IF(O409="nulová",K409,0)</f>
        <v>0</v>
      </c>
      <c r="BJ409" s="15" t="s">
        <v>87</v>
      </c>
      <c r="BK409" s="156">
        <f>ROUND(P409*H409,2)</f>
        <v>0</v>
      </c>
      <c r="BL409" s="15" t="s">
        <v>158</v>
      </c>
      <c r="BM409" s="155" t="s">
        <v>1784</v>
      </c>
    </row>
    <row r="410" spans="2:65" s="1" customFormat="1" ht="19.5">
      <c r="B410" s="30"/>
      <c r="D410" s="157" t="s">
        <v>226</v>
      </c>
      <c r="F410" s="158" t="s">
        <v>855</v>
      </c>
      <c r="I410" s="159"/>
      <c r="J410" s="159"/>
      <c r="M410" s="30"/>
      <c r="N410" s="160"/>
      <c r="X410" s="54"/>
      <c r="AT410" s="15" t="s">
        <v>226</v>
      </c>
      <c r="AU410" s="15" t="s">
        <v>93</v>
      </c>
    </row>
    <row r="411" spans="2:65" s="12" customFormat="1" ht="11.25">
      <c r="B411" s="161"/>
      <c r="D411" s="157" t="s">
        <v>303</v>
      </c>
      <c r="E411" s="162" t="s">
        <v>1</v>
      </c>
      <c r="F411" s="163" t="s">
        <v>1785</v>
      </c>
      <c r="H411" s="164">
        <v>7</v>
      </c>
      <c r="I411" s="165"/>
      <c r="J411" s="165"/>
      <c r="M411" s="161"/>
      <c r="N411" s="166"/>
      <c r="X411" s="167"/>
      <c r="AT411" s="162" t="s">
        <v>303</v>
      </c>
      <c r="AU411" s="162" t="s">
        <v>93</v>
      </c>
      <c r="AV411" s="12" t="s">
        <v>93</v>
      </c>
      <c r="AW411" s="12" t="s">
        <v>5</v>
      </c>
      <c r="AX411" s="12" t="s">
        <v>87</v>
      </c>
      <c r="AY411" s="162" t="s">
        <v>219</v>
      </c>
    </row>
    <row r="412" spans="2:65" s="1" customFormat="1" ht="24.2" customHeight="1">
      <c r="B412" s="30"/>
      <c r="C412" s="142" t="s">
        <v>785</v>
      </c>
      <c r="D412" s="142" t="s">
        <v>220</v>
      </c>
      <c r="E412" s="143" t="s">
        <v>862</v>
      </c>
      <c r="F412" s="144" t="s">
        <v>863</v>
      </c>
      <c r="G412" s="145" t="s">
        <v>467</v>
      </c>
      <c r="H412" s="146">
        <v>7</v>
      </c>
      <c r="I412" s="147"/>
      <c r="J412" s="147"/>
      <c r="K412" s="148">
        <f>ROUND(P412*H412,2)</f>
        <v>0</v>
      </c>
      <c r="L412" s="149"/>
      <c r="M412" s="30"/>
      <c r="N412" s="150" t="s">
        <v>1</v>
      </c>
      <c r="O412" s="151" t="s">
        <v>43</v>
      </c>
      <c r="P412" s="152">
        <f>I412+J412</f>
        <v>0</v>
      </c>
      <c r="Q412" s="152">
        <f>ROUND(I412*H412,2)</f>
        <v>0</v>
      </c>
      <c r="R412" s="152">
        <f>ROUND(J412*H412,2)</f>
        <v>0</v>
      </c>
      <c r="T412" s="153">
        <f>S412*H412</f>
        <v>0</v>
      </c>
      <c r="U412" s="153">
        <v>0.42080000000000001</v>
      </c>
      <c r="V412" s="153">
        <f>U412*H412</f>
        <v>2.9456000000000002</v>
      </c>
      <c r="W412" s="153">
        <v>0</v>
      </c>
      <c r="X412" s="154">
        <f>W412*H412</f>
        <v>0</v>
      </c>
      <c r="AR412" s="155" t="s">
        <v>158</v>
      </c>
      <c r="AT412" s="155" t="s">
        <v>220</v>
      </c>
      <c r="AU412" s="155" t="s">
        <v>93</v>
      </c>
      <c r="AY412" s="15" t="s">
        <v>219</v>
      </c>
      <c r="BE412" s="156">
        <f>IF(O412="základní",K412,0)</f>
        <v>0</v>
      </c>
      <c r="BF412" s="156">
        <f>IF(O412="snížená",K412,0)</f>
        <v>0</v>
      </c>
      <c r="BG412" s="156">
        <f>IF(O412="zákl. přenesená",K412,0)</f>
        <v>0</v>
      </c>
      <c r="BH412" s="156">
        <f>IF(O412="sníž. přenesená",K412,0)</f>
        <v>0</v>
      </c>
      <c r="BI412" s="156">
        <f>IF(O412="nulová",K412,0)</f>
        <v>0</v>
      </c>
      <c r="BJ412" s="15" t="s">
        <v>87</v>
      </c>
      <c r="BK412" s="156">
        <f>ROUND(P412*H412,2)</f>
        <v>0</v>
      </c>
      <c r="BL412" s="15" t="s">
        <v>158</v>
      </c>
      <c r="BM412" s="155" t="s">
        <v>1786</v>
      </c>
    </row>
    <row r="413" spans="2:65" s="1" customFormat="1" ht="19.5">
      <c r="B413" s="30"/>
      <c r="D413" s="157" t="s">
        <v>226</v>
      </c>
      <c r="F413" s="158" t="s">
        <v>865</v>
      </c>
      <c r="I413" s="159"/>
      <c r="J413" s="159"/>
      <c r="M413" s="30"/>
      <c r="N413" s="160"/>
      <c r="X413" s="54"/>
      <c r="AT413" s="15" t="s">
        <v>226</v>
      </c>
      <c r="AU413" s="15" t="s">
        <v>93</v>
      </c>
    </row>
    <row r="414" spans="2:65" s="12" customFormat="1" ht="11.25">
      <c r="B414" s="161"/>
      <c r="D414" s="157" t="s">
        <v>303</v>
      </c>
      <c r="E414" s="162" t="s">
        <v>1</v>
      </c>
      <c r="F414" s="163" t="s">
        <v>1785</v>
      </c>
      <c r="H414" s="164">
        <v>7</v>
      </c>
      <c r="I414" s="165"/>
      <c r="J414" s="165"/>
      <c r="M414" s="161"/>
      <c r="N414" s="166"/>
      <c r="X414" s="167"/>
      <c r="AT414" s="162" t="s">
        <v>303</v>
      </c>
      <c r="AU414" s="162" t="s">
        <v>93</v>
      </c>
      <c r="AV414" s="12" t="s">
        <v>93</v>
      </c>
      <c r="AW414" s="12" t="s">
        <v>5</v>
      </c>
      <c r="AX414" s="12" t="s">
        <v>87</v>
      </c>
      <c r="AY414" s="162" t="s">
        <v>219</v>
      </c>
    </row>
    <row r="415" spans="2:65" s="1" customFormat="1" ht="21.75" customHeight="1">
      <c r="B415" s="30"/>
      <c r="C415" s="142" t="s">
        <v>790</v>
      </c>
      <c r="D415" s="142" t="s">
        <v>220</v>
      </c>
      <c r="E415" s="143" t="s">
        <v>872</v>
      </c>
      <c r="F415" s="144" t="s">
        <v>873</v>
      </c>
      <c r="G415" s="145" t="s">
        <v>370</v>
      </c>
      <c r="H415" s="146">
        <v>305.89999999999998</v>
      </c>
      <c r="I415" s="147"/>
      <c r="J415" s="147"/>
      <c r="K415" s="148">
        <f>ROUND(P415*H415,2)</f>
        <v>0</v>
      </c>
      <c r="L415" s="149"/>
      <c r="M415" s="30"/>
      <c r="N415" s="150" t="s">
        <v>1</v>
      </c>
      <c r="O415" s="151" t="s">
        <v>43</v>
      </c>
      <c r="P415" s="152">
        <f>I415+J415</f>
        <v>0</v>
      </c>
      <c r="Q415" s="152">
        <f>ROUND(I415*H415,2)</f>
        <v>0</v>
      </c>
      <c r="R415" s="152">
        <f>ROUND(J415*H415,2)</f>
        <v>0</v>
      </c>
      <c r="T415" s="153">
        <f>S415*H415</f>
        <v>0</v>
      </c>
      <c r="U415" s="153">
        <v>1.2999999999999999E-4</v>
      </c>
      <c r="V415" s="153">
        <f>U415*H415</f>
        <v>3.9766999999999997E-2</v>
      </c>
      <c r="W415" s="153">
        <v>0</v>
      </c>
      <c r="X415" s="154">
        <f>W415*H415</f>
        <v>0</v>
      </c>
      <c r="AR415" s="155" t="s">
        <v>158</v>
      </c>
      <c r="AT415" s="155" t="s">
        <v>220</v>
      </c>
      <c r="AU415" s="155" t="s">
        <v>93</v>
      </c>
      <c r="AY415" s="15" t="s">
        <v>219</v>
      </c>
      <c r="BE415" s="156">
        <f>IF(O415="základní",K415,0)</f>
        <v>0</v>
      </c>
      <c r="BF415" s="156">
        <f>IF(O415="snížená",K415,0)</f>
        <v>0</v>
      </c>
      <c r="BG415" s="156">
        <f>IF(O415="zákl. přenesená",K415,0)</f>
        <v>0</v>
      </c>
      <c r="BH415" s="156">
        <f>IF(O415="sníž. přenesená",K415,0)</f>
        <v>0</v>
      </c>
      <c r="BI415" s="156">
        <f>IF(O415="nulová",K415,0)</f>
        <v>0</v>
      </c>
      <c r="BJ415" s="15" t="s">
        <v>87</v>
      </c>
      <c r="BK415" s="156">
        <f>ROUND(P415*H415,2)</f>
        <v>0</v>
      </c>
      <c r="BL415" s="15" t="s">
        <v>158</v>
      </c>
      <c r="BM415" s="155" t="s">
        <v>1787</v>
      </c>
    </row>
    <row r="416" spans="2:65" s="1" customFormat="1" ht="11.25">
      <c r="B416" s="30"/>
      <c r="D416" s="157" t="s">
        <v>226</v>
      </c>
      <c r="F416" s="158" t="s">
        <v>875</v>
      </c>
      <c r="I416" s="159"/>
      <c r="J416" s="159"/>
      <c r="M416" s="30"/>
      <c r="N416" s="160"/>
      <c r="X416" s="54"/>
      <c r="AT416" s="15" t="s">
        <v>226</v>
      </c>
      <c r="AU416" s="15" t="s">
        <v>93</v>
      </c>
    </row>
    <row r="417" spans="2:65" s="12" customFormat="1" ht="11.25">
      <c r="B417" s="161"/>
      <c r="D417" s="157" t="s">
        <v>303</v>
      </c>
      <c r="E417" s="162" t="s">
        <v>1</v>
      </c>
      <c r="F417" s="163" t="s">
        <v>1716</v>
      </c>
      <c r="H417" s="164">
        <v>305.89999999999998</v>
      </c>
      <c r="I417" s="165"/>
      <c r="J417" s="165"/>
      <c r="M417" s="161"/>
      <c r="N417" s="166"/>
      <c r="X417" s="167"/>
      <c r="AT417" s="162" t="s">
        <v>303</v>
      </c>
      <c r="AU417" s="162" t="s">
        <v>93</v>
      </c>
      <c r="AV417" s="12" t="s">
        <v>93</v>
      </c>
      <c r="AW417" s="12" t="s">
        <v>5</v>
      </c>
      <c r="AX417" s="12" t="s">
        <v>87</v>
      </c>
      <c r="AY417" s="162" t="s">
        <v>219</v>
      </c>
    </row>
    <row r="418" spans="2:65" s="11" customFormat="1" ht="22.9" customHeight="1">
      <c r="B418" s="129"/>
      <c r="D418" s="130" t="s">
        <v>79</v>
      </c>
      <c r="E418" s="140" t="s">
        <v>260</v>
      </c>
      <c r="F418" s="140" t="s">
        <v>877</v>
      </c>
      <c r="I418" s="132"/>
      <c r="J418" s="132"/>
      <c r="K418" s="141">
        <f>BK418</f>
        <v>0</v>
      </c>
      <c r="M418" s="129"/>
      <c r="N418" s="134"/>
      <c r="Q418" s="135">
        <f>Q419+SUM(Q420:Q431)</f>
        <v>0</v>
      </c>
      <c r="R418" s="135">
        <f>R419+SUM(R420:R431)</f>
        <v>0</v>
      </c>
      <c r="T418" s="136">
        <f>T419+SUM(T420:T431)</f>
        <v>0</v>
      </c>
      <c r="V418" s="136">
        <f>V419+SUM(V420:V431)</f>
        <v>0.25083799999999995</v>
      </c>
      <c r="X418" s="137">
        <f>X419+SUM(X420:X431)</f>
        <v>12.235999999999999</v>
      </c>
      <c r="AR418" s="130" t="s">
        <v>87</v>
      </c>
      <c r="AT418" s="138" t="s">
        <v>79</v>
      </c>
      <c r="AU418" s="138" t="s">
        <v>87</v>
      </c>
      <c r="AY418" s="130" t="s">
        <v>219</v>
      </c>
      <c r="BK418" s="139">
        <f>BK419+SUM(BK420:BK431)</f>
        <v>0</v>
      </c>
    </row>
    <row r="419" spans="2:65" s="1" customFormat="1" ht="24.2" customHeight="1">
      <c r="B419" s="30"/>
      <c r="C419" s="142" t="s">
        <v>794</v>
      </c>
      <c r="D419" s="142" t="s">
        <v>220</v>
      </c>
      <c r="E419" s="143" t="s">
        <v>878</v>
      </c>
      <c r="F419" s="144" t="s">
        <v>879</v>
      </c>
      <c r="G419" s="145" t="s">
        <v>370</v>
      </c>
      <c r="H419" s="146">
        <v>611.79999999999995</v>
      </c>
      <c r="I419" s="147"/>
      <c r="J419" s="147"/>
      <c r="K419" s="148">
        <f>ROUND(P419*H419,2)</f>
        <v>0</v>
      </c>
      <c r="L419" s="149"/>
      <c r="M419" s="30"/>
      <c r="N419" s="150" t="s">
        <v>1</v>
      </c>
      <c r="O419" s="151" t="s">
        <v>43</v>
      </c>
      <c r="P419" s="152">
        <f>I419+J419</f>
        <v>0</v>
      </c>
      <c r="Q419" s="152">
        <f>ROUND(I419*H419,2)</f>
        <v>0</v>
      </c>
      <c r="R419" s="152">
        <f>ROUND(J419*H419,2)</f>
        <v>0</v>
      </c>
      <c r="T419" s="153">
        <f>S419*H419</f>
        <v>0</v>
      </c>
      <c r="U419" s="153">
        <v>4.0999999999999999E-4</v>
      </c>
      <c r="V419" s="153">
        <f>U419*H419</f>
        <v>0.25083799999999995</v>
      </c>
      <c r="W419" s="153">
        <v>0</v>
      </c>
      <c r="X419" s="154">
        <f>W419*H419</f>
        <v>0</v>
      </c>
      <c r="AR419" s="155" t="s">
        <v>158</v>
      </c>
      <c r="AT419" s="155" t="s">
        <v>220</v>
      </c>
      <c r="AU419" s="155" t="s">
        <v>93</v>
      </c>
      <c r="AY419" s="15" t="s">
        <v>219</v>
      </c>
      <c r="BE419" s="156">
        <f>IF(O419="základní",K419,0)</f>
        <v>0</v>
      </c>
      <c r="BF419" s="156">
        <f>IF(O419="snížená",K419,0)</f>
        <v>0</v>
      </c>
      <c r="BG419" s="156">
        <f>IF(O419="zákl. přenesená",K419,0)</f>
        <v>0</v>
      </c>
      <c r="BH419" s="156">
        <f>IF(O419="sníž. přenesená",K419,0)</f>
        <v>0</v>
      </c>
      <c r="BI419" s="156">
        <f>IF(O419="nulová",K419,0)</f>
        <v>0</v>
      </c>
      <c r="BJ419" s="15" t="s">
        <v>87</v>
      </c>
      <c r="BK419" s="156">
        <f>ROUND(P419*H419,2)</f>
        <v>0</v>
      </c>
      <c r="BL419" s="15" t="s">
        <v>158</v>
      </c>
      <c r="BM419" s="155" t="s">
        <v>1788</v>
      </c>
    </row>
    <row r="420" spans="2:65" s="1" customFormat="1" ht="19.5">
      <c r="B420" s="30"/>
      <c r="D420" s="157" t="s">
        <v>226</v>
      </c>
      <c r="F420" s="158" t="s">
        <v>881</v>
      </c>
      <c r="I420" s="159"/>
      <c r="J420" s="159"/>
      <c r="M420" s="30"/>
      <c r="N420" s="160"/>
      <c r="X420" s="54"/>
      <c r="AT420" s="15" t="s">
        <v>226</v>
      </c>
      <c r="AU420" s="15" t="s">
        <v>93</v>
      </c>
    </row>
    <row r="421" spans="2:65" s="12" customFormat="1" ht="11.25">
      <c r="B421" s="161"/>
      <c r="D421" s="157" t="s">
        <v>303</v>
      </c>
      <c r="E421" s="162" t="s">
        <v>1</v>
      </c>
      <c r="F421" s="163" t="s">
        <v>1789</v>
      </c>
      <c r="H421" s="164">
        <v>611.79999999999995</v>
      </c>
      <c r="I421" s="165"/>
      <c r="J421" s="165"/>
      <c r="M421" s="161"/>
      <c r="N421" s="166"/>
      <c r="X421" s="167"/>
      <c r="AT421" s="162" t="s">
        <v>303</v>
      </c>
      <c r="AU421" s="162" t="s">
        <v>93</v>
      </c>
      <c r="AV421" s="12" t="s">
        <v>93</v>
      </c>
      <c r="AW421" s="12" t="s">
        <v>5</v>
      </c>
      <c r="AX421" s="12" t="s">
        <v>87</v>
      </c>
      <c r="AY421" s="162" t="s">
        <v>219</v>
      </c>
    </row>
    <row r="422" spans="2:65" s="1" customFormat="1" ht="24.2" customHeight="1">
      <c r="B422" s="30"/>
      <c r="C422" s="142" t="s">
        <v>799</v>
      </c>
      <c r="D422" s="142" t="s">
        <v>220</v>
      </c>
      <c r="E422" s="143" t="s">
        <v>884</v>
      </c>
      <c r="F422" s="144" t="s">
        <v>885</v>
      </c>
      <c r="G422" s="145" t="s">
        <v>370</v>
      </c>
      <c r="H422" s="146">
        <v>611.79999999999995</v>
      </c>
      <c r="I422" s="147"/>
      <c r="J422" s="147"/>
      <c r="K422" s="148">
        <f>ROUND(P422*H422,2)</f>
        <v>0</v>
      </c>
      <c r="L422" s="149"/>
      <c r="M422" s="30"/>
      <c r="N422" s="150" t="s">
        <v>1</v>
      </c>
      <c r="O422" s="151" t="s">
        <v>43</v>
      </c>
      <c r="P422" s="152">
        <f>I422+J422</f>
        <v>0</v>
      </c>
      <c r="Q422" s="152">
        <f>ROUND(I422*H422,2)</f>
        <v>0</v>
      </c>
      <c r="R422" s="152">
        <f>ROUND(J422*H422,2)</f>
        <v>0</v>
      </c>
      <c r="T422" s="153">
        <f>S422*H422</f>
        <v>0</v>
      </c>
      <c r="U422" s="153">
        <v>0</v>
      </c>
      <c r="V422" s="153">
        <f>U422*H422</f>
        <v>0</v>
      </c>
      <c r="W422" s="153">
        <v>0</v>
      </c>
      <c r="X422" s="154">
        <f>W422*H422</f>
        <v>0</v>
      </c>
      <c r="AR422" s="155" t="s">
        <v>158</v>
      </c>
      <c r="AT422" s="155" t="s">
        <v>220</v>
      </c>
      <c r="AU422" s="155" t="s">
        <v>93</v>
      </c>
      <c r="AY422" s="15" t="s">
        <v>219</v>
      </c>
      <c r="BE422" s="156">
        <f>IF(O422="základní",K422,0)</f>
        <v>0</v>
      </c>
      <c r="BF422" s="156">
        <f>IF(O422="snížená",K422,0)</f>
        <v>0</v>
      </c>
      <c r="BG422" s="156">
        <f>IF(O422="zákl. přenesená",K422,0)</f>
        <v>0</v>
      </c>
      <c r="BH422" s="156">
        <f>IF(O422="sníž. přenesená",K422,0)</f>
        <v>0</v>
      </c>
      <c r="BI422" s="156">
        <f>IF(O422="nulová",K422,0)</f>
        <v>0</v>
      </c>
      <c r="BJ422" s="15" t="s">
        <v>87</v>
      </c>
      <c r="BK422" s="156">
        <f>ROUND(P422*H422,2)</f>
        <v>0</v>
      </c>
      <c r="BL422" s="15" t="s">
        <v>158</v>
      </c>
      <c r="BM422" s="155" t="s">
        <v>1790</v>
      </c>
    </row>
    <row r="423" spans="2:65" s="1" customFormat="1" ht="19.5">
      <c r="B423" s="30"/>
      <c r="D423" s="157" t="s">
        <v>226</v>
      </c>
      <c r="F423" s="158" t="s">
        <v>887</v>
      </c>
      <c r="I423" s="159"/>
      <c r="J423" s="159"/>
      <c r="M423" s="30"/>
      <c r="N423" s="160"/>
      <c r="X423" s="54"/>
      <c r="AT423" s="15" t="s">
        <v>226</v>
      </c>
      <c r="AU423" s="15" t="s">
        <v>93</v>
      </c>
    </row>
    <row r="424" spans="2:65" s="12" customFormat="1" ht="11.25">
      <c r="B424" s="161"/>
      <c r="D424" s="157" t="s">
        <v>303</v>
      </c>
      <c r="E424" s="162" t="s">
        <v>1</v>
      </c>
      <c r="F424" s="163" t="s">
        <v>1789</v>
      </c>
      <c r="H424" s="164">
        <v>611.79999999999995</v>
      </c>
      <c r="I424" s="165"/>
      <c r="J424" s="165"/>
      <c r="M424" s="161"/>
      <c r="N424" s="166"/>
      <c r="X424" s="167"/>
      <c r="AT424" s="162" t="s">
        <v>303</v>
      </c>
      <c r="AU424" s="162" t="s">
        <v>93</v>
      </c>
      <c r="AV424" s="12" t="s">
        <v>93</v>
      </c>
      <c r="AW424" s="12" t="s">
        <v>5</v>
      </c>
      <c r="AX424" s="12" t="s">
        <v>87</v>
      </c>
      <c r="AY424" s="162" t="s">
        <v>219</v>
      </c>
    </row>
    <row r="425" spans="2:65" s="1" customFormat="1" ht="16.5" customHeight="1">
      <c r="B425" s="30"/>
      <c r="C425" s="142" t="s">
        <v>803</v>
      </c>
      <c r="D425" s="142" t="s">
        <v>220</v>
      </c>
      <c r="E425" s="143" t="s">
        <v>889</v>
      </c>
      <c r="F425" s="144" t="s">
        <v>890</v>
      </c>
      <c r="G425" s="145" t="s">
        <v>370</v>
      </c>
      <c r="H425" s="146">
        <v>6.4</v>
      </c>
      <c r="I425" s="147"/>
      <c r="J425" s="147"/>
      <c r="K425" s="148">
        <f>ROUND(P425*H425,2)</f>
        <v>0</v>
      </c>
      <c r="L425" s="149"/>
      <c r="M425" s="30"/>
      <c r="N425" s="150" t="s">
        <v>1</v>
      </c>
      <c r="O425" s="151" t="s">
        <v>43</v>
      </c>
      <c r="P425" s="152">
        <f>I425+J425</f>
        <v>0</v>
      </c>
      <c r="Q425" s="152">
        <f>ROUND(I425*H425,2)</f>
        <v>0</v>
      </c>
      <c r="R425" s="152">
        <f>ROUND(J425*H425,2)</f>
        <v>0</v>
      </c>
      <c r="T425" s="153">
        <f>S425*H425</f>
        <v>0</v>
      </c>
      <c r="U425" s="153">
        <v>0</v>
      </c>
      <c r="V425" s="153">
        <f>U425*H425</f>
        <v>0</v>
      </c>
      <c r="W425" s="153">
        <v>0</v>
      </c>
      <c r="X425" s="154">
        <f>W425*H425</f>
        <v>0</v>
      </c>
      <c r="AR425" s="155" t="s">
        <v>158</v>
      </c>
      <c r="AT425" s="155" t="s">
        <v>220</v>
      </c>
      <c r="AU425" s="155" t="s">
        <v>93</v>
      </c>
      <c r="AY425" s="15" t="s">
        <v>219</v>
      </c>
      <c r="BE425" s="156">
        <f>IF(O425="základní",K425,0)</f>
        <v>0</v>
      </c>
      <c r="BF425" s="156">
        <f>IF(O425="snížená",K425,0)</f>
        <v>0</v>
      </c>
      <c r="BG425" s="156">
        <f>IF(O425="zákl. přenesená",K425,0)</f>
        <v>0</v>
      </c>
      <c r="BH425" s="156">
        <f>IF(O425="sníž. přenesená",K425,0)</f>
        <v>0</v>
      </c>
      <c r="BI425" s="156">
        <f>IF(O425="nulová",K425,0)</f>
        <v>0</v>
      </c>
      <c r="BJ425" s="15" t="s">
        <v>87</v>
      </c>
      <c r="BK425" s="156">
        <f>ROUND(P425*H425,2)</f>
        <v>0</v>
      </c>
      <c r="BL425" s="15" t="s">
        <v>158</v>
      </c>
      <c r="BM425" s="155" t="s">
        <v>1791</v>
      </c>
    </row>
    <row r="426" spans="2:65" s="1" customFormat="1" ht="19.5">
      <c r="B426" s="30"/>
      <c r="D426" s="157" t="s">
        <v>226</v>
      </c>
      <c r="F426" s="158" t="s">
        <v>892</v>
      </c>
      <c r="I426" s="159"/>
      <c r="J426" s="159"/>
      <c r="M426" s="30"/>
      <c r="N426" s="160"/>
      <c r="X426" s="54"/>
      <c r="AT426" s="15" t="s">
        <v>226</v>
      </c>
      <c r="AU426" s="15" t="s">
        <v>93</v>
      </c>
    </row>
    <row r="427" spans="2:65" s="12" customFormat="1" ht="11.25">
      <c r="B427" s="161"/>
      <c r="D427" s="157" t="s">
        <v>303</v>
      </c>
      <c r="E427" s="162" t="s">
        <v>1</v>
      </c>
      <c r="F427" s="163" t="s">
        <v>1731</v>
      </c>
      <c r="H427" s="164">
        <v>6.4</v>
      </c>
      <c r="I427" s="165"/>
      <c r="J427" s="165"/>
      <c r="M427" s="161"/>
      <c r="N427" s="166"/>
      <c r="X427" s="167"/>
      <c r="AT427" s="162" t="s">
        <v>303</v>
      </c>
      <c r="AU427" s="162" t="s">
        <v>93</v>
      </c>
      <c r="AV427" s="12" t="s">
        <v>93</v>
      </c>
      <c r="AW427" s="12" t="s">
        <v>5</v>
      </c>
      <c r="AX427" s="12" t="s">
        <v>87</v>
      </c>
      <c r="AY427" s="162" t="s">
        <v>219</v>
      </c>
    </row>
    <row r="428" spans="2:65" s="1" customFormat="1" ht="16.5" customHeight="1">
      <c r="B428" s="30"/>
      <c r="C428" s="142" t="s">
        <v>807</v>
      </c>
      <c r="D428" s="142" t="s">
        <v>220</v>
      </c>
      <c r="E428" s="143" t="s">
        <v>899</v>
      </c>
      <c r="F428" s="144" t="s">
        <v>900</v>
      </c>
      <c r="G428" s="145" t="s">
        <v>353</v>
      </c>
      <c r="H428" s="146">
        <v>1223.5999999999999</v>
      </c>
      <c r="I428" s="147"/>
      <c r="J428" s="147"/>
      <c r="K428" s="148">
        <f>ROUND(P428*H428,2)</f>
        <v>0</v>
      </c>
      <c r="L428" s="149"/>
      <c r="M428" s="30"/>
      <c r="N428" s="150" t="s">
        <v>1</v>
      </c>
      <c r="O428" s="151" t="s">
        <v>43</v>
      </c>
      <c r="P428" s="152">
        <f>I428+J428</f>
        <v>0</v>
      </c>
      <c r="Q428" s="152">
        <f>ROUND(I428*H428,2)</f>
        <v>0</v>
      </c>
      <c r="R428" s="152">
        <f>ROUND(J428*H428,2)</f>
        <v>0</v>
      </c>
      <c r="T428" s="153">
        <f>S428*H428</f>
        <v>0</v>
      </c>
      <c r="U428" s="153">
        <v>0</v>
      </c>
      <c r="V428" s="153">
        <f>U428*H428</f>
        <v>0</v>
      </c>
      <c r="W428" s="153">
        <v>0.01</v>
      </c>
      <c r="X428" s="154">
        <f>W428*H428</f>
        <v>12.235999999999999</v>
      </c>
      <c r="AR428" s="155" t="s">
        <v>158</v>
      </c>
      <c r="AT428" s="155" t="s">
        <v>220</v>
      </c>
      <c r="AU428" s="155" t="s">
        <v>93</v>
      </c>
      <c r="AY428" s="15" t="s">
        <v>219</v>
      </c>
      <c r="BE428" s="156">
        <f>IF(O428="základní",K428,0)</f>
        <v>0</v>
      </c>
      <c r="BF428" s="156">
        <f>IF(O428="snížená",K428,0)</f>
        <v>0</v>
      </c>
      <c r="BG428" s="156">
        <f>IF(O428="zákl. přenesená",K428,0)</f>
        <v>0</v>
      </c>
      <c r="BH428" s="156">
        <f>IF(O428="sníž. přenesená",K428,0)</f>
        <v>0</v>
      </c>
      <c r="BI428" s="156">
        <f>IF(O428="nulová",K428,0)</f>
        <v>0</v>
      </c>
      <c r="BJ428" s="15" t="s">
        <v>87</v>
      </c>
      <c r="BK428" s="156">
        <f>ROUND(P428*H428,2)</f>
        <v>0</v>
      </c>
      <c r="BL428" s="15" t="s">
        <v>158</v>
      </c>
      <c r="BM428" s="155" t="s">
        <v>1792</v>
      </c>
    </row>
    <row r="429" spans="2:65" s="1" customFormat="1" ht="19.5">
      <c r="B429" s="30"/>
      <c r="D429" s="157" t="s">
        <v>226</v>
      </c>
      <c r="F429" s="158" t="s">
        <v>902</v>
      </c>
      <c r="I429" s="159"/>
      <c r="J429" s="159"/>
      <c r="M429" s="30"/>
      <c r="N429" s="160"/>
      <c r="X429" s="54"/>
      <c r="AT429" s="15" t="s">
        <v>226</v>
      </c>
      <c r="AU429" s="15" t="s">
        <v>93</v>
      </c>
    </row>
    <row r="430" spans="2:65" s="12" customFormat="1" ht="11.25">
      <c r="B430" s="161"/>
      <c r="D430" s="157" t="s">
        <v>303</v>
      </c>
      <c r="E430" s="162" t="s">
        <v>1</v>
      </c>
      <c r="F430" s="163" t="s">
        <v>1793</v>
      </c>
      <c r="H430" s="164">
        <v>1223.5999999999999</v>
      </c>
      <c r="I430" s="165"/>
      <c r="J430" s="165"/>
      <c r="M430" s="161"/>
      <c r="N430" s="166"/>
      <c r="X430" s="167"/>
      <c r="AT430" s="162" t="s">
        <v>303</v>
      </c>
      <c r="AU430" s="162" t="s">
        <v>93</v>
      </c>
      <c r="AV430" s="12" t="s">
        <v>93</v>
      </c>
      <c r="AW430" s="12" t="s">
        <v>5</v>
      </c>
      <c r="AX430" s="12" t="s">
        <v>87</v>
      </c>
      <c r="AY430" s="162" t="s">
        <v>219</v>
      </c>
    </row>
    <row r="431" spans="2:65" s="11" customFormat="1" ht="20.85" customHeight="1">
      <c r="B431" s="129"/>
      <c r="D431" s="130" t="s">
        <v>79</v>
      </c>
      <c r="E431" s="140" t="s">
        <v>871</v>
      </c>
      <c r="F431" s="140" t="s">
        <v>904</v>
      </c>
      <c r="I431" s="132"/>
      <c r="J431" s="132"/>
      <c r="K431" s="141">
        <f>BK431</f>
        <v>0</v>
      </c>
      <c r="M431" s="129"/>
      <c r="N431" s="134"/>
      <c r="Q431" s="135">
        <f>SUM(Q432:Q459)</f>
        <v>0</v>
      </c>
      <c r="R431" s="135">
        <f>SUM(R432:R459)</f>
        <v>0</v>
      </c>
      <c r="T431" s="136">
        <f>SUM(T432:T459)</f>
        <v>0</v>
      </c>
      <c r="V431" s="136">
        <f>SUM(V432:V459)</f>
        <v>0</v>
      </c>
      <c r="X431" s="137">
        <f>SUM(X432:X459)</f>
        <v>0</v>
      </c>
      <c r="AR431" s="130" t="s">
        <v>87</v>
      </c>
      <c r="AT431" s="138" t="s">
        <v>79</v>
      </c>
      <c r="AU431" s="138" t="s">
        <v>93</v>
      </c>
      <c r="AY431" s="130" t="s">
        <v>219</v>
      </c>
      <c r="BK431" s="139">
        <f>SUM(BK432:BK459)</f>
        <v>0</v>
      </c>
    </row>
    <row r="432" spans="2:65" s="1" customFormat="1" ht="21.75" customHeight="1">
      <c r="B432" s="30"/>
      <c r="C432" s="142" t="s">
        <v>798</v>
      </c>
      <c r="D432" s="142" t="s">
        <v>220</v>
      </c>
      <c r="E432" s="143" t="s">
        <v>906</v>
      </c>
      <c r="F432" s="144" t="s">
        <v>907</v>
      </c>
      <c r="G432" s="145" t="s">
        <v>370</v>
      </c>
      <c r="H432" s="146">
        <v>6.4</v>
      </c>
      <c r="I432" s="147"/>
      <c r="J432" s="147"/>
      <c r="K432" s="148">
        <f>ROUND(P432*H432,2)</f>
        <v>0</v>
      </c>
      <c r="L432" s="149"/>
      <c r="M432" s="30"/>
      <c r="N432" s="150" t="s">
        <v>1</v>
      </c>
      <c r="O432" s="151" t="s">
        <v>43</v>
      </c>
      <c r="P432" s="152">
        <f>I432+J432</f>
        <v>0</v>
      </c>
      <c r="Q432" s="152">
        <f>ROUND(I432*H432,2)</f>
        <v>0</v>
      </c>
      <c r="R432" s="152">
        <f>ROUND(J432*H432,2)</f>
        <v>0</v>
      </c>
      <c r="T432" s="153">
        <f>S432*H432</f>
        <v>0</v>
      </c>
      <c r="U432" s="153">
        <v>0</v>
      </c>
      <c r="V432" s="153">
        <f>U432*H432</f>
        <v>0</v>
      </c>
      <c r="W432" s="153">
        <v>0</v>
      </c>
      <c r="X432" s="154">
        <f>W432*H432</f>
        <v>0</v>
      </c>
      <c r="AR432" s="155" t="s">
        <v>158</v>
      </c>
      <c r="AT432" s="155" t="s">
        <v>220</v>
      </c>
      <c r="AU432" s="155" t="s">
        <v>150</v>
      </c>
      <c r="AY432" s="15" t="s">
        <v>219</v>
      </c>
      <c r="BE432" s="156">
        <f>IF(O432="základní",K432,0)</f>
        <v>0</v>
      </c>
      <c r="BF432" s="156">
        <f>IF(O432="snížená",K432,0)</f>
        <v>0</v>
      </c>
      <c r="BG432" s="156">
        <f>IF(O432="zákl. přenesená",K432,0)</f>
        <v>0</v>
      </c>
      <c r="BH432" s="156">
        <f>IF(O432="sníž. přenesená",K432,0)</f>
        <v>0</v>
      </c>
      <c r="BI432" s="156">
        <f>IF(O432="nulová",K432,0)</f>
        <v>0</v>
      </c>
      <c r="BJ432" s="15" t="s">
        <v>87</v>
      </c>
      <c r="BK432" s="156">
        <f>ROUND(P432*H432,2)</f>
        <v>0</v>
      </c>
      <c r="BL432" s="15" t="s">
        <v>158</v>
      </c>
      <c r="BM432" s="155" t="s">
        <v>1794</v>
      </c>
    </row>
    <row r="433" spans="2:65" s="1" customFormat="1" ht="19.5">
      <c r="B433" s="30"/>
      <c r="D433" s="157" t="s">
        <v>226</v>
      </c>
      <c r="F433" s="158" t="s">
        <v>909</v>
      </c>
      <c r="I433" s="159"/>
      <c r="J433" s="159"/>
      <c r="M433" s="30"/>
      <c r="N433" s="160"/>
      <c r="X433" s="54"/>
      <c r="AT433" s="15" t="s">
        <v>226</v>
      </c>
      <c r="AU433" s="15" t="s">
        <v>150</v>
      </c>
    </row>
    <row r="434" spans="2:65" s="12" customFormat="1" ht="11.25">
      <c r="B434" s="161"/>
      <c r="D434" s="157" t="s">
        <v>303</v>
      </c>
      <c r="E434" s="162" t="s">
        <v>1</v>
      </c>
      <c r="F434" s="163" t="s">
        <v>1731</v>
      </c>
      <c r="H434" s="164">
        <v>6.4</v>
      </c>
      <c r="I434" s="165"/>
      <c r="J434" s="165"/>
      <c r="M434" s="161"/>
      <c r="N434" s="166"/>
      <c r="X434" s="167"/>
      <c r="AT434" s="162" t="s">
        <v>303</v>
      </c>
      <c r="AU434" s="162" t="s">
        <v>150</v>
      </c>
      <c r="AV434" s="12" t="s">
        <v>93</v>
      </c>
      <c r="AW434" s="12" t="s">
        <v>5</v>
      </c>
      <c r="AX434" s="12" t="s">
        <v>87</v>
      </c>
      <c r="AY434" s="162" t="s">
        <v>219</v>
      </c>
    </row>
    <row r="435" spans="2:65" s="1" customFormat="1" ht="24.2" customHeight="1">
      <c r="B435" s="30"/>
      <c r="C435" s="142" t="s">
        <v>814</v>
      </c>
      <c r="D435" s="142" t="s">
        <v>220</v>
      </c>
      <c r="E435" s="143" t="s">
        <v>911</v>
      </c>
      <c r="F435" s="144" t="s">
        <v>912</v>
      </c>
      <c r="G435" s="145" t="s">
        <v>565</v>
      </c>
      <c r="H435" s="146">
        <v>148.464</v>
      </c>
      <c r="I435" s="147"/>
      <c r="J435" s="147"/>
      <c r="K435" s="148">
        <f>ROUND(P435*H435,2)</f>
        <v>0</v>
      </c>
      <c r="L435" s="149"/>
      <c r="M435" s="30"/>
      <c r="N435" s="150" t="s">
        <v>1</v>
      </c>
      <c r="O435" s="151" t="s">
        <v>43</v>
      </c>
      <c r="P435" s="152">
        <f>I435+J435</f>
        <v>0</v>
      </c>
      <c r="Q435" s="152">
        <f>ROUND(I435*H435,2)</f>
        <v>0</v>
      </c>
      <c r="R435" s="152">
        <f>ROUND(J435*H435,2)</f>
        <v>0</v>
      </c>
      <c r="T435" s="153">
        <f>S435*H435</f>
        <v>0</v>
      </c>
      <c r="U435" s="153">
        <v>0</v>
      </c>
      <c r="V435" s="153">
        <f>U435*H435</f>
        <v>0</v>
      </c>
      <c r="W435" s="153">
        <v>0</v>
      </c>
      <c r="X435" s="154">
        <f>W435*H435</f>
        <v>0</v>
      </c>
      <c r="AR435" s="155" t="s">
        <v>158</v>
      </c>
      <c r="AT435" s="155" t="s">
        <v>220</v>
      </c>
      <c r="AU435" s="155" t="s">
        <v>150</v>
      </c>
      <c r="AY435" s="15" t="s">
        <v>219</v>
      </c>
      <c r="BE435" s="156">
        <f>IF(O435="základní",K435,0)</f>
        <v>0</v>
      </c>
      <c r="BF435" s="156">
        <f>IF(O435="snížená",K435,0)</f>
        <v>0</v>
      </c>
      <c r="BG435" s="156">
        <f>IF(O435="zákl. přenesená",K435,0)</f>
        <v>0</v>
      </c>
      <c r="BH435" s="156">
        <f>IF(O435="sníž. přenesená",K435,0)</f>
        <v>0</v>
      </c>
      <c r="BI435" s="156">
        <f>IF(O435="nulová",K435,0)</f>
        <v>0</v>
      </c>
      <c r="BJ435" s="15" t="s">
        <v>87</v>
      </c>
      <c r="BK435" s="156">
        <f>ROUND(P435*H435,2)</f>
        <v>0</v>
      </c>
      <c r="BL435" s="15" t="s">
        <v>158</v>
      </c>
      <c r="BM435" s="155" t="s">
        <v>1795</v>
      </c>
    </row>
    <row r="436" spans="2:65" s="1" customFormat="1" ht="19.5">
      <c r="B436" s="30"/>
      <c r="D436" s="157" t="s">
        <v>226</v>
      </c>
      <c r="F436" s="158" t="s">
        <v>914</v>
      </c>
      <c r="I436" s="159"/>
      <c r="J436" s="159"/>
      <c r="M436" s="30"/>
      <c r="N436" s="160"/>
      <c r="X436" s="54"/>
      <c r="AT436" s="15" t="s">
        <v>226</v>
      </c>
      <c r="AU436" s="15" t="s">
        <v>150</v>
      </c>
    </row>
    <row r="437" spans="2:65" s="12" customFormat="1" ht="11.25">
      <c r="B437" s="161"/>
      <c r="D437" s="157" t="s">
        <v>303</v>
      </c>
      <c r="E437" s="162" t="s">
        <v>1</v>
      </c>
      <c r="F437" s="163" t="s">
        <v>1796</v>
      </c>
      <c r="H437" s="164">
        <v>1.6320000000000001</v>
      </c>
      <c r="I437" s="165"/>
      <c r="J437" s="165"/>
      <c r="M437" s="161"/>
      <c r="N437" s="166"/>
      <c r="X437" s="167"/>
      <c r="AT437" s="162" t="s">
        <v>303</v>
      </c>
      <c r="AU437" s="162" t="s">
        <v>150</v>
      </c>
      <c r="AV437" s="12" t="s">
        <v>93</v>
      </c>
      <c r="AW437" s="12" t="s">
        <v>5</v>
      </c>
      <c r="AX437" s="12" t="s">
        <v>80</v>
      </c>
      <c r="AY437" s="162" t="s">
        <v>219</v>
      </c>
    </row>
    <row r="438" spans="2:65" s="12" customFormat="1" ht="11.25">
      <c r="B438" s="161"/>
      <c r="D438" s="157" t="s">
        <v>303</v>
      </c>
      <c r="E438" s="162" t="s">
        <v>1</v>
      </c>
      <c r="F438" s="163" t="s">
        <v>1797</v>
      </c>
      <c r="H438" s="164">
        <v>146.83199999999999</v>
      </c>
      <c r="I438" s="165"/>
      <c r="J438" s="165"/>
      <c r="M438" s="161"/>
      <c r="N438" s="166"/>
      <c r="X438" s="167"/>
      <c r="AT438" s="162" t="s">
        <v>303</v>
      </c>
      <c r="AU438" s="162" t="s">
        <v>150</v>
      </c>
      <c r="AV438" s="12" t="s">
        <v>93</v>
      </c>
      <c r="AW438" s="12" t="s">
        <v>5</v>
      </c>
      <c r="AX438" s="12" t="s">
        <v>80</v>
      </c>
      <c r="AY438" s="162" t="s">
        <v>219</v>
      </c>
    </row>
    <row r="439" spans="2:65" s="13" customFormat="1" ht="11.25">
      <c r="B439" s="171"/>
      <c r="D439" s="157" t="s">
        <v>303</v>
      </c>
      <c r="E439" s="172" t="s">
        <v>1</v>
      </c>
      <c r="F439" s="173" t="s">
        <v>362</v>
      </c>
      <c r="H439" s="174">
        <v>148.464</v>
      </c>
      <c r="I439" s="175"/>
      <c r="J439" s="175"/>
      <c r="M439" s="171"/>
      <c r="N439" s="176"/>
      <c r="X439" s="177"/>
      <c r="AT439" s="172" t="s">
        <v>303</v>
      </c>
      <c r="AU439" s="172" t="s">
        <v>150</v>
      </c>
      <c r="AV439" s="13" t="s">
        <v>158</v>
      </c>
      <c r="AW439" s="13" t="s">
        <v>4</v>
      </c>
      <c r="AX439" s="13" t="s">
        <v>87</v>
      </c>
      <c r="AY439" s="172" t="s">
        <v>219</v>
      </c>
    </row>
    <row r="440" spans="2:65" s="1" customFormat="1" ht="24.2" customHeight="1">
      <c r="B440" s="30"/>
      <c r="C440" s="142" t="s">
        <v>818</v>
      </c>
      <c r="D440" s="142" t="s">
        <v>220</v>
      </c>
      <c r="E440" s="143" t="s">
        <v>918</v>
      </c>
      <c r="F440" s="144" t="s">
        <v>919</v>
      </c>
      <c r="G440" s="145" t="s">
        <v>565</v>
      </c>
      <c r="H440" s="146">
        <v>1039.248</v>
      </c>
      <c r="I440" s="147"/>
      <c r="J440" s="147"/>
      <c r="K440" s="148">
        <f>ROUND(P440*H440,2)</f>
        <v>0</v>
      </c>
      <c r="L440" s="149"/>
      <c r="M440" s="30"/>
      <c r="N440" s="150" t="s">
        <v>1</v>
      </c>
      <c r="O440" s="151" t="s">
        <v>43</v>
      </c>
      <c r="P440" s="152">
        <f>I440+J440</f>
        <v>0</v>
      </c>
      <c r="Q440" s="152">
        <f>ROUND(I440*H440,2)</f>
        <v>0</v>
      </c>
      <c r="R440" s="152">
        <f>ROUND(J440*H440,2)</f>
        <v>0</v>
      </c>
      <c r="T440" s="153">
        <f>S440*H440</f>
        <v>0</v>
      </c>
      <c r="U440" s="153">
        <v>0</v>
      </c>
      <c r="V440" s="153">
        <f>U440*H440</f>
        <v>0</v>
      </c>
      <c r="W440" s="153">
        <v>0</v>
      </c>
      <c r="X440" s="154">
        <f>W440*H440</f>
        <v>0</v>
      </c>
      <c r="AR440" s="155" t="s">
        <v>158</v>
      </c>
      <c r="AT440" s="155" t="s">
        <v>220</v>
      </c>
      <c r="AU440" s="155" t="s">
        <v>150</v>
      </c>
      <c r="AY440" s="15" t="s">
        <v>219</v>
      </c>
      <c r="BE440" s="156">
        <f>IF(O440="základní",K440,0)</f>
        <v>0</v>
      </c>
      <c r="BF440" s="156">
        <f>IF(O440="snížená",K440,0)</f>
        <v>0</v>
      </c>
      <c r="BG440" s="156">
        <f>IF(O440="zákl. přenesená",K440,0)</f>
        <v>0</v>
      </c>
      <c r="BH440" s="156">
        <f>IF(O440="sníž. přenesená",K440,0)</f>
        <v>0</v>
      </c>
      <c r="BI440" s="156">
        <f>IF(O440="nulová",K440,0)</f>
        <v>0</v>
      </c>
      <c r="BJ440" s="15" t="s">
        <v>87</v>
      </c>
      <c r="BK440" s="156">
        <f>ROUND(P440*H440,2)</f>
        <v>0</v>
      </c>
      <c r="BL440" s="15" t="s">
        <v>158</v>
      </c>
      <c r="BM440" s="155" t="s">
        <v>1798</v>
      </c>
    </row>
    <row r="441" spans="2:65" s="1" customFormat="1" ht="19.5">
      <c r="B441" s="30"/>
      <c r="D441" s="157" t="s">
        <v>226</v>
      </c>
      <c r="F441" s="158" t="s">
        <v>919</v>
      </c>
      <c r="I441" s="159"/>
      <c r="J441" s="159"/>
      <c r="M441" s="30"/>
      <c r="N441" s="160"/>
      <c r="X441" s="54"/>
      <c r="AT441" s="15" t="s">
        <v>226</v>
      </c>
      <c r="AU441" s="15" t="s">
        <v>150</v>
      </c>
    </row>
    <row r="442" spans="2:65" s="12" customFormat="1" ht="11.25">
      <c r="B442" s="161"/>
      <c r="D442" s="157" t="s">
        <v>303</v>
      </c>
      <c r="E442" s="162" t="s">
        <v>1</v>
      </c>
      <c r="F442" s="163" t="s">
        <v>1799</v>
      </c>
      <c r="H442" s="164">
        <v>1039.248</v>
      </c>
      <c r="I442" s="165"/>
      <c r="J442" s="165"/>
      <c r="M442" s="161"/>
      <c r="N442" s="166"/>
      <c r="X442" s="167"/>
      <c r="AT442" s="162" t="s">
        <v>303</v>
      </c>
      <c r="AU442" s="162" t="s">
        <v>150</v>
      </c>
      <c r="AV442" s="12" t="s">
        <v>93</v>
      </c>
      <c r="AW442" s="12" t="s">
        <v>5</v>
      </c>
      <c r="AX442" s="12" t="s">
        <v>80</v>
      </c>
      <c r="AY442" s="162" t="s">
        <v>219</v>
      </c>
    </row>
    <row r="443" spans="2:65" s="13" customFormat="1" ht="11.25">
      <c r="B443" s="171"/>
      <c r="D443" s="157" t="s">
        <v>303</v>
      </c>
      <c r="E443" s="172" t="s">
        <v>1</v>
      </c>
      <c r="F443" s="173" t="s">
        <v>362</v>
      </c>
      <c r="H443" s="174">
        <v>1039.248</v>
      </c>
      <c r="I443" s="175"/>
      <c r="J443" s="175"/>
      <c r="M443" s="171"/>
      <c r="N443" s="176"/>
      <c r="X443" s="177"/>
      <c r="AT443" s="172" t="s">
        <v>303</v>
      </c>
      <c r="AU443" s="172" t="s">
        <v>150</v>
      </c>
      <c r="AV443" s="13" t="s">
        <v>158</v>
      </c>
      <c r="AW443" s="13" t="s">
        <v>4</v>
      </c>
      <c r="AX443" s="13" t="s">
        <v>87</v>
      </c>
      <c r="AY443" s="172" t="s">
        <v>219</v>
      </c>
    </row>
    <row r="444" spans="2:65" s="1" customFormat="1" ht="24.2" customHeight="1">
      <c r="B444" s="30"/>
      <c r="C444" s="142" t="s">
        <v>822</v>
      </c>
      <c r="D444" s="142" t="s">
        <v>220</v>
      </c>
      <c r="E444" s="143" t="s">
        <v>923</v>
      </c>
      <c r="F444" s="144" t="s">
        <v>924</v>
      </c>
      <c r="G444" s="145" t="s">
        <v>565</v>
      </c>
      <c r="H444" s="146">
        <v>148.464</v>
      </c>
      <c r="I444" s="147"/>
      <c r="J444" s="147"/>
      <c r="K444" s="148">
        <f>ROUND(P444*H444,2)</f>
        <v>0</v>
      </c>
      <c r="L444" s="149"/>
      <c r="M444" s="30"/>
      <c r="N444" s="150" t="s">
        <v>1</v>
      </c>
      <c r="O444" s="151" t="s">
        <v>43</v>
      </c>
      <c r="P444" s="152">
        <f>I444+J444</f>
        <v>0</v>
      </c>
      <c r="Q444" s="152">
        <f>ROUND(I444*H444,2)</f>
        <v>0</v>
      </c>
      <c r="R444" s="152">
        <f>ROUND(J444*H444,2)</f>
        <v>0</v>
      </c>
      <c r="T444" s="153">
        <f>S444*H444</f>
        <v>0</v>
      </c>
      <c r="U444" s="153">
        <v>0</v>
      </c>
      <c r="V444" s="153">
        <f>U444*H444</f>
        <v>0</v>
      </c>
      <c r="W444" s="153">
        <v>0</v>
      </c>
      <c r="X444" s="154">
        <f>W444*H444</f>
        <v>0</v>
      </c>
      <c r="AR444" s="155" t="s">
        <v>158</v>
      </c>
      <c r="AT444" s="155" t="s">
        <v>220</v>
      </c>
      <c r="AU444" s="155" t="s">
        <v>150</v>
      </c>
      <c r="AY444" s="15" t="s">
        <v>219</v>
      </c>
      <c r="BE444" s="156">
        <f>IF(O444="základní",K444,0)</f>
        <v>0</v>
      </c>
      <c r="BF444" s="156">
        <f>IF(O444="snížená",K444,0)</f>
        <v>0</v>
      </c>
      <c r="BG444" s="156">
        <f>IF(O444="zákl. přenesená",K444,0)</f>
        <v>0</v>
      </c>
      <c r="BH444" s="156">
        <f>IF(O444="sníž. přenesená",K444,0)</f>
        <v>0</v>
      </c>
      <c r="BI444" s="156">
        <f>IF(O444="nulová",K444,0)</f>
        <v>0</v>
      </c>
      <c r="BJ444" s="15" t="s">
        <v>87</v>
      </c>
      <c r="BK444" s="156">
        <f>ROUND(P444*H444,2)</f>
        <v>0</v>
      </c>
      <c r="BL444" s="15" t="s">
        <v>158</v>
      </c>
      <c r="BM444" s="155" t="s">
        <v>1800</v>
      </c>
    </row>
    <row r="445" spans="2:65" s="1" customFormat="1" ht="19.5">
      <c r="B445" s="30"/>
      <c r="D445" s="157" t="s">
        <v>226</v>
      </c>
      <c r="F445" s="158" t="s">
        <v>926</v>
      </c>
      <c r="I445" s="159"/>
      <c r="J445" s="159"/>
      <c r="M445" s="30"/>
      <c r="N445" s="160"/>
      <c r="X445" s="54"/>
      <c r="AT445" s="15" t="s">
        <v>226</v>
      </c>
      <c r="AU445" s="15" t="s">
        <v>150</v>
      </c>
    </row>
    <row r="446" spans="2:65" s="12" customFormat="1" ht="11.25">
      <c r="B446" s="161"/>
      <c r="D446" s="157" t="s">
        <v>303</v>
      </c>
      <c r="E446" s="162" t="s">
        <v>1</v>
      </c>
      <c r="F446" s="163" t="s">
        <v>1796</v>
      </c>
      <c r="H446" s="164">
        <v>1.6320000000000001</v>
      </c>
      <c r="I446" s="165"/>
      <c r="J446" s="165"/>
      <c r="M446" s="161"/>
      <c r="N446" s="166"/>
      <c r="X446" s="167"/>
      <c r="AT446" s="162" t="s">
        <v>303</v>
      </c>
      <c r="AU446" s="162" t="s">
        <v>150</v>
      </c>
      <c r="AV446" s="12" t="s">
        <v>93</v>
      </c>
      <c r="AW446" s="12" t="s">
        <v>5</v>
      </c>
      <c r="AX446" s="12" t="s">
        <v>80</v>
      </c>
      <c r="AY446" s="162" t="s">
        <v>219</v>
      </c>
    </row>
    <row r="447" spans="2:65" s="12" customFormat="1" ht="11.25">
      <c r="B447" s="161"/>
      <c r="D447" s="157" t="s">
        <v>303</v>
      </c>
      <c r="E447" s="162" t="s">
        <v>1</v>
      </c>
      <c r="F447" s="163" t="s">
        <v>1797</v>
      </c>
      <c r="H447" s="164">
        <v>146.83199999999999</v>
      </c>
      <c r="I447" s="165"/>
      <c r="J447" s="165"/>
      <c r="M447" s="161"/>
      <c r="N447" s="166"/>
      <c r="X447" s="167"/>
      <c r="AT447" s="162" t="s">
        <v>303</v>
      </c>
      <c r="AU447" s="162" t="s">
        <v>150</v>
      </c>
      <c r="AV447" s="12" t="s">
        <v>93</v>
      </c>
      <c r="AW447" s="12" t="s">
        <v>5</v>
      </c>
      <c r="AX447" s="12" t="s">
        <v>80</v>
      </c>
      <c r="AY447" s="162" t="s">
        <v>219</v>
      </c>
    </row>
    <row r="448" spans="2:65" s="13" customFormat="1" ht="11.25">
      <c r="B448" s="171"/>
      <c r="D448" s="157" t="s">
        <v>303</v>
      </c>
      <c r="E448" s="172" t="s">
        <v>1</v>
      </c>
      <c r="F448" s="173" t="s">
        <v>362</v>
      </c>
      <c r="H448" s="174">
        <v>148.464</v>
      </c>
      <c r="I448" s="175"/>
      <c r="J448" s="175"/>
      <c r="M448" s="171"/>
      <c r="N448" s="176"/>
      <c r="X448" s="177"/>
      <c r="AT448" s="172" t="s">
        <v>303</v>
      </c>
      <c r="AU448" s="172" t="s">
        <v>150</v>
      </c>
      <c r="AV448" s="13" t="s">
        <v>158</v>
      </c>
      <c r="AW448" s="13" t="s">
        <v>4</v>
      </c>
      <c r="AX448" s="13" t="s">
        <v>87</v>
      </c>
      <c r="AY448" s="172" t="s">
        <v>219</v>
      </c>
    </row>
    <row r="449" spans="2:65" s="1" customFormat="1" ht="33" customHeight="1">
      <c r="B449" s="30"/>
      <c r="C449" s="142" t="s">
        <v>826</v>
      </c>
      <c r="D449" s="142" t="s">
        <v>220</v>
      </c>
      <c r="E449" s="143" t="s">
        <v>928</v>
      </c>
      <c r="F449" s="144" t="s">
        <v>929</v>
      </c>
      <c r="G449" s="145" t="s">
        <v>565</v>
      </c>
      <c r="H449" s="146">
        <v>296.928</v>
      </c>
      <c r="I449" s="147"/>
      <c r="J449" s="147"/>
      <c r="K449" s="148">
        <f>ROUND(P449*H449,2)</f>
        <v>0</v>
      </c>
      <c r="L449" s="149"/>
      <c r="M449" s="30"/>
      <c r="N449" s="150" t="s">
        <v>1</v>
      </c>
      <c r="O449" s="151" t="s">
        <v>43</v>
      </c>
      <c r="P449" s="152">
        <f>I449+J449</f>
        <v>0</v>
      </c>
      <c r="Q449" s="152">
        <f>ROUND(I449*H449,2)</f>
        <v>0</v>
      </c>
      <c r="R449" s="152">
        <f>ROUND(J449*H449,2)</f>
        <v>0</v>
      </c>
      <c r="T449" s="153">
        <f>S449*H449</f>
        <v>0</v>
      </c>
      <c r="U449" s="153">
        <v>0</v>
      </c>
      <c r="V449" s="153">
        <f>U449*H449</f>
        <v>0</v>
      </c>
      <c r="W449" s="153">
        <v>0</v>
      </c>
      <c r="X449" s="154">
        <f>W449*H449</f>
        <v>0</v>
      </c>
      <c r="AR449" s="155" t="s">
        <v>158</v>
      </c>
      <c r="AT449" s="155" t="s">
        <v>220</v>
      </c>
      <c r="AU449" s="155" t="s">
        <v>150</v>
      </c>
      <c r="AY449" s="15" t="s">
        <v>219</v>
      </c>
      <c r="BE449" s="156">
        <f>IF(O449="základní",K449,0)</f>
        <v>0</v>
      </c>
      <c r="BF449" s="156">
        <f>IF(O449="snížená",K449,0)</f>
        <v>0</v>
      </c>
      <c r="BG449" s="156">
        <f>IF(O449="zákl. přenesená",K449,0)</f>
        <v>0</v>
      </c>
      <c r="BH449" s="156">
        <f>IF(O449="sníž. přenesená",K449,0)</f>
        <v>0</v>
      </c>
      <c r="BI449" s="156">
        <f>IF(O449="nulová",K449,0)</f>
        <v>0</v>
      </c>
      <c r="BJ449" s="15" t="s">
        <v>87</v>
      </c>
      <c r="BK449" s="156">
        <f>ROUND(P449*H449,2)</f>
        <v>0</v>
      </c>
      <c r="BL449" s="15" t="s">
        <v>158</v>
      </c>
      <c r="BM449" s="155" t="s">
        <v>1801</v>
      </c>
    </row>
    <row r="450" spans="2:65" s="1" customFormat="1" ht="29.25">
      <c r="B450" s="30"/>
      <c r="D450" s="157" t="s">
        <v>226</v>
      </c>
      <c r="F450" s="158" t="s">
        <v>931</v>
      </c>
      <c r="I450" s="159"/>
      <c r="J450" s="159"/>
      <c r="M450" s="30"/>
      <c r="N450" s="160"/>
      <c r="X450" s="54"/>
      <c r="AT450" s="15" t="s">
        <v>226</v>
      </c>
      <c r="AU450" s="15" t="s">
        <v>150</v>
      </c>
    </row>
    <row r="451" spans="2:65" s="12" customFormat="1" ht="11.25">
      <c r="B451" s="161"/>
      <c r="D451" s="157" t="s">
        <v>303</v>
      </c>
      <c r="E451" s="162" t="s">
        <v>1</v>
      </c>
      <c r="F451" s="163" t="s">
        <v>1802</v>
      </c>
      <c r="H451" s="164">
        <v>3.2640000000000002</v>
      </c>
      <c r="I451" s="165"/>
      <c r="J451" s="165"/>
      <c r="M451" s="161"/>
      <c r="N451" s="166"/>
      <c r="X451" s="167"/>
      <c r="AT451" s="162" t="s">
        <v>303</v>
      </c>
      <c r="AU451" s="162" t="s">
        <v>150</v>
      </c>
      <c r="AV451" s="12" t="s">
        <v>93</v>
      </c>
      <c r="AW451" s="12" t="s">
        <v>5</v>
      </c>
      <c r="AX451" s="12" t="s">
        <v>80</v>
      </c>
      <c r="AY451" s="162" t="s">
        <v>219</v>
      </c>
    </row>
    <row r="452" spans="2:65" s="12" customFormat="1" ht="11.25">
      <c r="B452" s="161"/>
      <c r="D452" s="157" t="s">
        <v>303</v>
      </c>
      <c r="E452" s="162" t="s">
        <v>1</v>
      </c>
      <c r="F452" s="163" t="s">
        <v>1803</v>
      </c>
      <c r="H452" s="164">
        <v>293.66399999999999</v>
      </c>
      <c r="I452" s="165"/>
      <c r="J452" s="165"/>
      <c r="M452" s="161"/>
      <c r="N452" s="166"/>
      <c r="X452" s="167"/>
      <c r="AT452" s="162" t="s">
        <v>303</v>
      </c>
      <c r="AU452" s="162" t="s">
        <v>150</v>
      </c>
      <c r="AV452" s="12" t="s">
        <v>93</v>
      </c>
      <c r="AW452" s="12" t="s">
        <v>5</v>
      </c>
      <c r="AX452" s="12" t="s">
        <v>80</v>
      </c>
      <c r="AY452" s="162" t="s">
        <v>219</v>
      </c>
    </row>
    <row r="453" spans="2:65" s="13" customFormat="1" ht="11.25">
      <c r="B453" s="171"/>
      <c r="D453" s="157" t="s">
        <v>303</v>
      </c>
      <c r="E453" s="172" t="s">
        <v>1</v>
      </c>
      <c r="F453" s="173" t="s">
        <v>362</v>
      </c>
      <c r="H453" s="174">
        <v>296.928</v>
      </c>
      <c r="I453" s="175"/>
      <c r="J453" s="175"/>
      <c r="M453" s="171"/>
      <c r="N453" s="176"/>
      <c r="X453" s="177"/>
      <c r="AT453" s="172" t="s">
        <v>303</v>
      </c>
      <c r="AU453" s="172" t="s">
        <v>150</v>
      </c>
      <c r="AV453" s="13" t="s">
        <v>158</v>
      </c>
      <c r="AW453" s="13" t="s">
        <v>4</v>
      </c>
      <c r="AX453" s="13" t="s">
        <v>87</v>
      </c>
      <c r="AY453" s="172" t="s">
        <v>219</v>
      </c>
    </row>
    <row r="454" spans="2:65" s="1" customFormat="1" ht="24.2" customHeight="1">
      <c r="B454" s="30"/>
      <c r="C454" s="142" t="s">
        <v>830</v>
      </c>
      <c r="D454" s="142" t="s">
        <v>220</v>
      </c>
      <c r="E454" s="143" t="s">
        <v>934</v>
      </c>
      <c r="F454" s="144" t="s">
        <v>935</v>
      </c>
      <c r="G454" s="145" t="s">
        <v>565</v>
      </c>
      <c r="H454" s="146">
        <v>12</v>
      </c>
      <c r="I454" s="147"/>
      <c r="J454" s="147"/>
      <c r="K454" s="148">
        <f>ROUND(P454*H454,2)</f>
        <v>0</v>
      </c>
      <c r="L454" s="149"/>
      <c r="M454" s="30"/>
      <c r="N454" s="150" t="s">
        <v>1</v>
      </c>
      <c r="O454" s="151" t="s">
        <v>43</v>
      </c>
      <c r="P454" s="152">
        <f>I454+J454</f>
        <v>0</v>
      </c>
      <c r="Q454" s="152">
        <f>ROUND(I454*H454,2)</f>
        <v>0</v>
      </c>
      <c r="R454" s="152">
        <f>ROUND(J454*H454,2)</f>
        <v>0</v>
      </c>
      <c r="T454" s="153">
        <f>S454*H454</f>
        <v>0</v>
      </c>
      <c r="U454" s="153">
        <v>0</v>
      </c>
      <c r="V454" s="153">
        <f>U454*H454</f>
        <v>0</v>
      </c>
      <c r="W454" s="153">
        <v>0</v>
      </c>
      <c r="X454" s="154">
        <f>W454*H454</f>
        <v>0</v>
      </c>
      <c r="AR454" s="155" t="s">
        <v>158</v>
      </c>
      <c r="AT454" s="155" t="s">
        <v>220</v>
      </c>
      <c r="AU454" s="155" t="s">
        <v>150</v>
      </c>
      <c r="AY454" s="15" t="s">
        <v>219</v>
      </c>
      <c r="BE454" s="156">
        <f>IF(O454="základní",K454,0)</f>
        <v>0</v>
      </c>
      <c r="BF454" s="156">
        <f>IF(O454="snížená",K454,0)</f>
        <v>0</v>
      </c>
      <c r="BG454" s="156">
        <f>IF(O454="zákl. přenesená",K454,0)</f>
        <v>0</v>
      </c>
      <c r="BH454" s="156">
        <f>IF(O454="sníž. přenesená",K454,0)</f>
        <v>0</v>
      </c>
      <c r="BI454" s="156">
        <f>IF(O454="nulová",K454,0)</f>
        <v>0</v>
      </c>
      <c r="BJ454" s="15" t="s">
        <v>87</v>
      </c>
      <c r="BK454" s="156">
        <f>ROUND(P454*H454,2)</f>
        <v>0</v>
      </c>
      <c r="BL454" s="15" t="s">
        <v>158</v>
      </c>
      <c r="BM454" s="155" t="s">
        <v>1804</v>
      </c>
    </row>
    <row r="455" spans="2:65" s="1" customFormat="1" ht="29.25">
      <c r="B455" s="30"/>
      <c r="D455" s="157" t="s">
        <v>226</v>
      </c>
      <c r="F455" s="158" t="s">
        <v>937</v>
      </c>
      <c r="I455" s="159"/>
      <c r="J455" s="159"/>
      <c r="M455" s="30"/>
      <c r="N455" s="160"/>
      <c r="X455" s="54"/>
      <c r="AT455" s="15" t="s">
        <v>226</v>
      </c>
      <c r="AU455" s="15" t="s">
        <v>150</v>
      </c>
    </row>
    <row r="456" spans="2:65" s="12" customFormat="1" ht="11.25">
      <c r="B456" s="161"/>
      <c r="D456" s="157" t="s">
        <v>303</v>
      </c>
      <c r="E456" s="162" t="s">
        <v>1</v>
      </c>
      <c r="F456" s="163" t="s">
        <v>1805</v>
      </c>
      <c r="H456" s="164">
        <v>12</v>
      </c>
      <c r="I456" s="165"/>
      <c r="J456" s="165"/>
      <c r="M456" s="161"/>
      <c r="N456" s="166"/>
      <c r="X456" s="167"/>
      <c r="AT456" s="162" t="s">
        <v>303</v>
      </c>
      <c r="AU456" s="162" t="s">
        <v>150</v>
      </c>
      <c r="AV456" s="12" t="s">
        <v>93</v>
      </c>
      <c r="AW456" s="12" t="s">
        <v>5</v>
      </c>
      <c r="AX456" s="12" t="s">
        <v>87</v>
      </c>
      <c r="AY456" s="162" t="s">
        <v>219</v>
      </c>
    </row>
    <row r="457" spans="2:65" s="1" customFormat="1" ht="24.2" customHeight="1">
      <c r="B457" s="30"/>
      <c r="C457" s="142" t="s">
        <v>834</v>
      </c>
      <c r="D457" s="142" t="s">
        <v>220</v>
      </c>
      <c r="E457" s="143" t="s">
        <v>1806</v>
      </c>
      <c r="F457" s="144" t="s">
        <v>1807</v>
      </c>
      <c r="G457" s="145" t="s">
        <v>565</v>
      </c>
      <c r="H457" s="146">
        <v>3</v>
      </c>
      <c r="I457" s="147"/>
      <c r="J457" s="147"/>
      <c r="K457" s="148">
        <f>ROUND(P457*H457,2)</f>
        <v>0</v>
      </c>
      <c r="L457" s="149"/>
      <c r="M457" s="30"/>
      <c r="N457" s="150" t="s">
        <v>1</v>
      </c>
      <c r="O457" s="151" t="s">
        <v>43</v>
      </c>
      <c r="P457" s="152">
        <f>I457+J457</f>
        <v>0</v>
      </c>
      <c r="Q457" s="152">
        <f>ROUND(I457*H457,2)</f>
        <v>0</v>
      </c>
      <c r="R457" s="152">
        <f>ROUND(J457*H457,2)</f>
        <v>0</v>
      </c>
      <c r="T457" s="153">
        <f>S457*H457</f>
        <v>0</v>
      </c>
      <c r="U457" s="153">
        <v>0</v>
      </c>
      <c r="V457" s="153">
        <f>U457*H457</f>
        <v>0</v>
      </c>
      <c r="W457" s="153">
        <v>0</v>
      </c>
      <c r="X457" s="154">
        <f>W457*H457</f>
        <v>0</v>
      </c>
      <c r="AR457" s="155" t="s">
        <v>158</v>
      </c>
      <c r="AT457" s="155" t="s">
        <v>220</v>
      </c>
      <c r="AU457" s="155" t="s">
        <v>150</v>
      </c>
      <c r="AY457" s="15" t="s">
        <v>219</v>
      </c>
      <c r="BE457" s="156">
        <f>IF(O457="základní",K457,0)</f>
        <v>0</v>
      </c>
      <c r="BF457" s="156">
        <f>IF(O457="snížená",K457,0)</f>
        <v>0</v>
      </c>
      <c r="BG457" s="156">
        <f>IF(O457="zákl. přenesená",K457,0)</f>
        <v>0</v>
      </c>
      <c r="BH457" s="156">
        <f>IF(O457="sníž. přenesená",K457,0)</f>
        <v>0</v>
      </c>
      <c r="BI457" s="156">
        <f>IF(O457="nulová",K457,0)</f>
        <v>0</v>
      </c>
      <c r="BJ457" s="15" t="s">
        <v>87</v>
      </c>
      <c r="BK457" s="156">
        <f>ROUND(P457*H457,2)</f>
        <v>0</v>
      </c>
      <c r="BL457" s="15" t="s">
        <v>158</v>
      </c>
      <c r="BM457" s="155" t="s">
        <v>1808</v>
      </c>
    </row>
    <row r="458" spans="2:65" s="1" customFormat="1" ht="29.25">
      <c r="B458" s="30"/>
      <c r="D458" s="157" t="s">
        <v>226</v>
      </c>
      <c r="F458" s="158" t="s">
        <v>1809</v>
      </c>
      <c r="I458" s="159"/>
      <c r="J458" s="159"/>
      <c r="M458" s="30"/>
      <c r="N458" s="160"/>
      <c r="X458" s="54"/>
      <c r="AT458" s="15" t="s">
        <v>226</v>
      </c>
      <c r="AU458" s="15" t="s">
        <v>150</v>
      </c>
    </row>
    <row r="459" spans="2:65" s="12" customFormat="1" ht="11.25">
      <c r="B459" s="161"/>
      <c r="D459" s="157" t="s">
        <v>303</v>
      </c>
      <c r="E459" s="162" t="s">
        <v>1</v>
      </c>
      <c r="F459" s="163" t="s">
        <v>150</v>
      </c>
      <c r="H459" s="164">
        <v>3</v>
      </c>
      <c r="I459" s="165"/>
      <c r="J459" s="165"/>
      <c r="M459" s="161"/>
      <c r="N459" s="166"/>
      <c r="X459" s="167"/>
      <c r="AT459" s="162" t="s">
        <v>303</v>
      </c>
      <c r="AU459" s="162" t="s">
        <v>150</v>
      </c>
      <c r="AV459" s="12" t="s">
        <v>93</v>
      </c>
      <c r="AW459" s="12" t="s">
        <v>5</v>
      </c>
      <c r="AX459" s="12" t="s">
        <v>87</v>
      </c>
      <c r="AY459" s="162" t="s">
        <v>219</v>
      </c>
    </row>
    <row r="460" spans="2:65" s="11" customFormat="1" ht="22.9" customHeight="1">
      <c r="B460" s="129"/>
      <c r="D460" s="130" t="s">
        <v>79</v>
      </c>
      <c r="E460" s="140" t="s">
        <v>939</v>
      </c>
      <c r="F460" s="140" t="s">
        <v>940</v>
      </c>
      <c r="I460" s="132"/>
      <c r="J460" s="132"/>
      <c r="K460" s="141">
        <f>BK460</f>
        <v>0</v>
      </c>
      <c r="M460" s="129"/>
      <c r="N460" s="134"/>
      <c r="Q460" s="135">
        <f>SUM(Q461:Q466)</f>
        <v>0</v>
      </c>
      <c r="R460" s="135">
        <f>SUM(R461:R466)</f>
        <v>0</v>
      </c>
      <c r="T460" s="136">
        <f>SUM(T461:T466)</f>
        <v>0</v>
      </c>
      <c r="V460" s="136">
        <f>SUM(V461:V466)</f>
        <v>0</v>
      </c>
      <c r="X460" s="137">
        <f>SUM(X461:X466)</f>
        <v>0</v>
      </c>
      <c r="AR460" s="130" t="s">
        <v>87</v>
      </c>
      <c r="AT460" s="138" t="s">
        <v>79</v>
      </c>
      <c r="AU460" s="138" t="s">
        <v>87</v>
      </c>
      <c r="AY460" s="130" t="s">
        <v>219</v>
      </c>
      <c r="BK460" s="139">
        <f>SUM(BK461:BK466)</f>
        <v>0</v>
      </c>
    </row>
    <row r="461" spans="2:65" s="1" customFormat="1" ht="33" customHeight="1">
      <c r="B461" s="30"/>
      <c r="C461" s="142" t="s">
        <v>838</v>
      </c>
      <c r="D461" s="142" t="s">
        <v>220</v>
      </c>
      <c r="E461" s="143" t="s">
        <v>942</v>
      </c>
      <c r="F461" s="144" t="s">
        <v>943</v>
      </c>
      <c r="G461" s="145" t="s">
        <v>565</v>
      </c>
      <c r="H461" s="146">
        <v>1.6319999999999999</v>
      </c>
      <c r="I461" s="147"/>
      <c r="J461" s="147"/>
      <c r="K461" s="148">
        <f>ROUND(P461*H461,2)</f>
        <v>0</v>
      </c>
      <c r="L461" s="149"/>
      <c r="M461" s="30"/>
      <c r="N461" s="150" t="s">
        <v>1</v>
      </c>
      <c r="O461" s="151" t="s">
        <v>43</v>
      </c>
      <c r="P461" s="152">
        <f>I461+J461</f>
        <v>0</v>
      </c>
      <c r="Q461" s="152">
        <f>ROUND(I461*H461,2)</f>
        <v>0</v>
      </c>
      <c r="R461" s="152">
        <f>ROUND(J461*H461,2)</f>
        <v>0</v>
      </c>
      <c r="T461" s="153">
        <f>S461*H461</f>
        <v>0</v>
      </c>
      <c r="U461" s="153">
        <v>0</v>
      </c>
      <c r="V461" s="153">
        <f>U461*H461</f>
        <v>0</v>
      </c>
      <c r="W461" s="153">
        <v>0</v>
      </c>
      <c r="X461" s="154">
        <f>W461*H461</f>
        <v>0</v>
      </c>
      <c r="AR461" s="155" t="s">
        <v>158</v>
      </c>
      <c r="AT461" s="155" t="s">
        <v>220</v>
      </c>
      <c r="AU461" s="155" t="s">
        <v>93</v>
      </c>
      <c r="AY461" s="15" t="s">
        <v>219</v>
      </c>
      <c r="BE461" s="156">
        <f>IF(O461="základní",K461,0)</f>
        <v>0</v>
      </c>
      <c r="BF461" s="156">
        <f>IF(O461="snížená",K461,0)</f>
        <v>0</v>
      </c>
      <c r="BG461" s="156">
        <f>IF(O461="zákl. přenesená",K461,0)</f>
        <v>0</v>
      </c>
      <c r="BH461" s="156">
        <f>IF(O461="sníž. přenesená",K461,0)</f>
        <v>0</v>
      </c>
      <c r="BI461" s="156">
        <f>IF(O461="nulová",K461,0)</f>
        <v>0</v>
      </c>
      <c r="BJ461" s="15" t="s">
        <v>87</v>
      </c>
      <c r="BK461" s="156">
        <f>ROUND(P461*H461,2)</f>
        <v>0</v>
      </c>
      <c r="BL461" s="15" t="s">
        <v>158</v>
      </c>
      <c r="BM461" s="155" t="s">
        <v>1810</v>
      </c>
    </row>
    <row r="462" spans="2:65" s="1" customFormat="1" ht="29.25">
      <c r="B462" s="30"/>
      <c r="D462" s="157" t="s">
        <v>226</v>
      </c>
      <c r="F462" s="158" t="s">
        <v>945</v>
      </c>
      <c r="I462" s="159"/>
      <c r="J462" s="159"/>
      <c r="M462" s="30"/>
      <c r="N462" s="160"/>
      <c r="X462" s="54"/>
      <c r="AT462" s="15" t="s">
        <v>226</v>
      </c>
      <c r="AU462" s="15" t="s">
        <v>93</v>
      </c>
    </row>
    <row r="463" spans="2:65" s="12" customFormat="1" ht="11.25">
      <c r="B463" s="161"/>
      <c r="D463" s="157" t="s">
        <v>303</v>
      </c>
      <c r="E463" s="162" t="s">
        <v>1</v>
      </c>
      <c r="F463" s="163" t="s">
        <v>1796</v>
      </c>
      <c r="H463" s="164">
        <v>1.6320000000000001</v>
      </c>
      <c r="I463" s="165"/>
      <c r="J463" s="165"/>
      <c r="M463" s="161"/>
      <c r="N463" s="166"/>
      <c r="X463" s="167"/>
      <c r="AT463" s="162" t="s">
        <v>303</v>
      </c>
      <c r="AU463" s="162" t="s">
        <v>93</v>
      </c>
      <c r="AV463" s="12" t="s">
        <v>93</v>
      </c>
      <c r="AW463" s="12" t="s">
        <v>5</v>
      </c>
      <c r="AX463" s="12" t="s">
        <v>87</v>
      </c>
      <c r="AY463" s="162" t="s">
        <v>219</v>
      </c>
    </row>
    <row r="464" spans="2:65" s="1" customFormat="1" ht="44.25" customHeight="1">
      <c r="B464" s="30"/>
      <c r="C464" s="142" t="s">
        <v>842</v>
      </c>
      <c r="D464" s="142" t="s">
        <v>220</v>
      </c>
      <c r="E464" s="143" t="s">
        <v>947</v>
      </c>
      <c r="F464" s="144" t="s">
        <v>948</v>
      </c>
      <c r="G464" s="145" t="s">
        <v>565</v>
      </c>
      <c r="H464" s="146">
        <v>220.24799999999999</v>
      </c>
      <c r="I464" s="147"/>
      <c r="J464" s="147"/>
      <c r="K464" s="148">
        <f>ROUND(P464*H464,2)</f>
        <v>0</v>
      </c>
      <c r="L464" s="149"/>
      <c r="M464" s="30"/>
      <c r="N464" s="150" t="s">
        <v>1</v>
      </c>
      <c r="O464" s="151" t="s">
        <v>43</v>
      </c>
      <c r="P464" s="152">
        <f>I464+J464</f>
        <v>0</v>
      </c>
      <c r="Q464" s="152">
        <f>ROUND(I464*H464,2)</f>
        <v>0</v>
      </c>
      <c r="R464" s="152">
        <f>ROUND(J464*H464,2)</f>
        <v>0</v>
      </c>
      <c r="T464" s="153">
        <f>S464*H464</f>
        <v>0</v>
      </c>
      <c r="U464" s="153">
        <v>0</v>
      </c>
      <c r="V464" s="153">
        <f>U464*H464</f>
        <v>0</v>
      </c>
      <c r="W464" s="153">
        <v>0</v>
      </c>
      <c r="X464" s="154">
        <f>W464*H464</f>
        <v>0</v>
      </c>
      <c r="AR464" s="155" t="s">
        <v>158</v>
      </c>
      <c r="AT464" s="155" t="s">
        <v>220</v>
      </c>
      <c r="AU464" s="155" t="s">
        <v>93</v>
      </c>
      <c r="AY464" s="15" t="s">
        <v>219</v>
      </c>
      <c r="BE464" s="156">
        <f>IF(O464="základní",K464,0)</f>
        <v>0</v>
      </c>
      <c r="BF464" s="156">
        <f>IF(O464="snížená",K464,0)</f>
        <v>0</v>
      </c>
      <c r="BG464" s="156">
        <f>IF(O464="zákl. přenesená",K464,0)</f>
        <v>0</v>
      </c>
      <c r="BH464" s="156">
        <f>IF(O464="sníž. přenesená",K464,0)</f>
        <v>0</v>
      </c>
      <c r="BI464" s="156">
        <f>IF(O464="nulová",K464,0)</f>
        <v>0</v>
      </c>
      <c r="BJ464" s="15" t="s">
        <v>87</v>
      </c>
      <c r="BK464" s="156">
        <f>ROUND(P464*H464,2)</f>
        <v>0</v>
      </c>
      <c r="BL464" s="15" t="s">
        <v>158</v>
      </c>
      <c r="BM464" s="155" t="s">
        <v>1811</v>
      </c>
    </row>
    <row r="465" spans="2:65" s="1" customFormat="1" ht="29.25">
      <c r="B465" s="30"/>
      <c r="D465" s="157" t="s">
        <v>226</v>
      </c>
      <c r="F465" s="158" t="s">
        <v>948</v>
      </c>
      <c r="I465" s="159"/>
      <c r="J465" s="159"/>
      <c r="M465" s="30"/>
      <c r="N465" s="160"/>
      <c r="X465" s="54"/>
      <c r="AT465" s="15" t="s">
        <v>226</v>
      </c>
      <c r="AU465" s="15" t="s">
        <v>93</v>
      </c>
    </row>
    <row r="466" spans="2:65" s="12" customFormat="1" ht="11.25">
      <c r="B466" s="161"/>
      <c r="D466" s="157" t="s">
        <v>303</v>
      </c>
      <c r="E466" s="162" t="s">
        <v>1</v>
      </c>
      <c r="F466" s="163" t="s">
        <v>1812</v>
      </c>
      <c r="H466" s="164">
        <v>220.24799999999999</v>
      </c>
      <c r="I466" s="165"/>
      <c r="J466" s="165"/>
      <c r="M466" s="161"/>
      <c r="N466" s="166"/>
      <c r="X466" s="167"/>
      <c r="AT466" s="162" t="s">
        <v>303</v>
      </c>
      <c r="AU466" s="162" t="s">
        <v>93</v>
      </c>
      <c r="AV466" s="12" t="s">
        <v>93</v>
      </c>
      <c r="AW466" s="12" t="s">
        <v>5</v>
      </c>
      <c r="AX466" s="12" t="s">
        <v>87</v>
      </c>
      <c r="AY466" s="162" t="s">
        <v>219</v>
      </c>
    </row>
    <row r="467" spans="2:65" s="11" customFormat="1" ht="22.9" customHeight="1">
      <c r="B467" s="129"/>
      <c r="D467" s="130" t="s">
        <v>79</v>
      </c>
      <c r="E467" s="140" t="s">
        <v>950</v>
      </c>
      <c r="F467" s="140" t="s">
        <v>904</v>
      </c>
      <c r="I467" s="132"/>
      <c r="J467" s="132"/>
      <c r="K467" s="141">
        <f>BK467</f>
        <v>0</v>
      </c>
      <c r="M467" s="129"/>
      <c r="N467" s="134"/>
      <c r="Q467" s="135">
        <f>SUM(Q468:Q470)</f>
        <v>0</v>
      </c>
      <c r="R467" s="135">
        <f>SUM(R468:R470)</f>
        <v>0</v>
      </c>
      <c r="T467" s="136">
        <f>SUM(T468:T470)</f>
        <v>0</v>
      </c>
      <c r="V467" s="136">
        <f>SUM(V468:V470)</f>
        <v>0</v>
      </c>
      <c r="X467" s="137">
        <f>SUM(X468:X470)</f>
        <v>0</v>
      </c>
      <c r="AR467" s="130" t="s">
        <v>87</v>
      </c>
      <c r="AT467" s="138" t="s">
        <v>79</v>
      </c>
      <c r="AU467" s="138" t="s">
        <v>87</v>
      </c>
      <c r="AY467" s="130" t="s">
        <v>219</v>
      </c>
      <c r="BK467" s="139">
        <f>SUM(BK468:BK470)</f>
        <v>0</v>
      </c>
    </row>
    <row r="468" spans="2:65" s="1" customFormat="1" ht="24.2" customHeight="1">
      <c r="B468" s="30"/>
      <c r="C468" s="142" t="s">
        <v>847</v>
      </c>
      <c r="D468" s="142" t="s">
        <v>220</v>
      </c>
      <c r="E468" s="143" t="s">
        <v>952</v>
      </c>
      <c r="F468" s="144" t="s">
        <v>953</v>
      </c>
      <c r="G468" s="145" t="s">
        <v>565</v>
      </c>
      <c r="H468" s="146">
        <v>236.72399999999999</v>
      </c>
      <c r="I468" s="147"/>
      <c r="J468" s="147"/>
      <c r="K468" s="148">
        <f>ROUND(P468*H468,2)</f>
        <v>0</v>
      </c>
      <c r="L468" s="149"/>
      <c r="M468" s="30"/>
      <c r="N468" s="150" t="s">
        <v>1</v>
      </c>
      <c r="O468" s="151" t="s">
        <v>43</v>
      </c>
      <c r="P468" s="152">
        <f>I468+J468</f>
        <v>0</v>
      </c>
      <c r="Q468" s="152">
        <f>ROUND(I468*H468,2)</f>
        <v>0</v>
      </c>
      <c r="R468" s="152">
        <f>ROUND(J468*H468,2)</f>
        <v>0</v>
      </c>
      <c r="T468" s="153">
        <f>S468*H468</f>
        <v>0</v>
      </c>
      <c r="U468" s="153">
        <v>0</v>
      </c>
      <c r="V468" s="153">
        <f>U468*H468</f>
        <v>0</v>
      </c>
      <c r="W468" s="153">
        <v>0</v>
      </c>
      <c r="X468" s="154">
        <f>W468*H468</f>
        <v>0</v>
      </c>
      <c r="AR468" s="155" t="s">
        <v>158</v>
      </c>
      <c r="AT468" s="155" t="s">
        <v>220</v>
      </c>
      <c r="AU468" s="155" t="s">
        <v>93</v>
      </c>
      <c r="AY468" s="15" t="s">
        <v>219</v>
      </c>
      <c r="BE468" s="156">
        <f>IF(O468="základní",K468,0)</f>
        <v>0</v>
      </c>
      <c r="BF468" s="156">
        <f>IF(O468="snížená",K468,0)</f>
        <v>0</v>
      </c>
      <c r="BG468" s="156">
        <f>IF(O468="zákl. přenesená",K468,0)</f>
        <v>0</v>
      </c>
      <c r="BH468" s="156">
        <f>IF(O468="sníž. přenesená",K468,0)</f>
        <v>0</v>
      </c>
      <c r="BI468" s="156">
        <f>IF(O468="nulová",K468,0)</f>
        <v>0</v>
      </c>
      <c r="BJ468" s="15" t="s">
        <v>87</v>
      </c>
      <c r="BK468" s="156">
        <f>ROUND(P468*H468,2)</f>
        <v>0</v>
      </c>
      <c r="BL468" s="15" t="s">
        <v>158</v>
      </c>
      <c r="BM468" s="155" t="s">
        <v>1813</v>
      </c>
    </row>
    <row r="469" spans="2:65" s="1" customFormat="1" ht="19.5">
      <c r="B469" s="30"/>
      <c r="D469" s="157" t="s">
        <v>226</v>
      </c>
      <c r="F469" s="158" t="s">
        <v>955</v>
      </c>
      <c r="I469" s="159"/>
      <c r="J469" s="159"/>
      <c r="M469" s="30"/>
      <c r="N469" s="160"/>
      <c r="X469" s="54"/>
      <c r="AT469" s="15" t="s">
        <v>226</v>
      </c>
      <c r="AU469" s="15" t="s">
        <v>93</v>
      </c>
    </row>
    <row r="470" spans="2:65" s="12" customFormat="1" ht="11.25">
      <c r="B470" s="161"/>
      <c r="D470" s="157" t="s">
        <v>303</v>
      </c>
      <c r="E470" s="162" t="s">
        <v>1</v>
      </c>
      <c r="F470" s="163" t="s">
        <v>1814</v>
      </c>
      <c r="H470" s="164">
        <v>236.7235</v>
      </c>
      <c r="I470" s="165"/>
      <c r="J470" s="165"/>
      <c r="M470" s="161"/>
      <c r="N470" s="166"/>
      <c r="X470" s="167"/>
      <c r="AT470" s="162" t="s">
        <v>303</v>
      </c>
      <c r="AU470" s="162" t="s">
        <v>93</v>
      </c>
      <c r="AV470" s="12" t="s">
        <v>93</v>
      </c>
      <c r="AW470" s="12" t="s">
        <v>5</v>
      </c>
      <c r="AX470" s="12" t="s">
        <v>87</v>
      </c>
      <c r="AY470" s="162" t="s">
        <v>219</v>
      </c>
    </row>
    <row r="471" spans="2:65" s="11" customFormat="1" ht="25.9" customHeight="1">
      <c r="B471" s="129"/>
      <c r="D471" s="130" t="s">
        <v>79</v>
      </c>
      <c r="E471" s="131" t="s">
        <v>957</v>
      </c>
      <c r="F471" s="131" t="s">
        <v>958</v>
      </c>
      <c r="I471" s="132"/>
      <c r="J471" s="132"/>
      <c r="K471" s="133">
        <f>BK471</f>
        <v>0</v>
      </c>
      <c r="M471" s="129"/>
      <c r="N471" s="134"/>
      <c r="Q471" s="135">
        <f>Q472</f>
        <v>0</v>
      </c>
      <c r="R471" s="135">
        <f>R472</f>
        <v>0</v>
      </c>
      <c r="T471" s="136">
        <f>T472</f>
        <v>0</v>
      </c>
      <c r="V471" s="136">
        <f>V472</f>
        <v>0</v>
      </c>
      <c r="X471" s="137">
        <f>X472</f>
        <v>0</v>
      </c>
      <c r="AR471" s="130" t="s">
        <v>93</v>
      </c>
      <c r="AT471" s="138" t="s">
        <v>79</v>
      </c>
      <c r="AU471" s="138" t="s">
        <v>80</v>
      </c>
      <c r="AY471" s="130" t="s">
        <v>219</v>
      </c>
      <c r="BK471" s="139">
        <f>BK472</f>
        <v>0</v>
      </c>
    </row>
    <row r="472" spans="2:65" s="11" customFormat="1" ht="22.9" customHeight="1">
      <c r="B472" s="129"/>
      <c r="D472" s="130" t="s">
        <v>79</v>
      </c>
      <c r="E472" s="140" t="s">
        <v>959</v>
      </c>
      <c r="F472" s="140" t="s">
        <v>960</v>
      </c>
      <c r="I472" s="132"/>
      <c r="J472" s="132"/>
      <c r="K472" s="141">
        <f>BK472</f>
        <v>0</v>
      </c>
      <c r="M472" s="129"/>
      <c r="N472" s="134"/>
      <c r="Q472" s="135">
        <f>SUM(Q473:Q475)</f>
        <v>0</v>
      </c>
      <c r="R472" s="135">
        <f>SUM(R473:R475)</f>
        <v>0</v>
      </c>
      <c r="T472" s="136">
        <f>SUM(T473:T475)</f>
        <v>0</v>
      </c>
      <c r="V472" s="136">
        <f>SUM(V473:V475)</f>
        <v>0</v>
      </c>
      <c r="X472" s="137">
        <f>SUM(X473:X475)</f>
        <v>0</v>
      </c>
      <c r="AR472" s="130" t="s">
        <v>93</v>
      </c>
      <c r="AT472" s="138" t="s">
        <v>79</v>
      </c>
      <c r="AU472" s="138" t="s">
        <v>87</v>
      </c>
      <c r="AY472" s="130" t="s">
        <v>219</v>
      </c>
      <c r="BK472" s="139">
        <f>SUM(BK473:BK475)</f>
        <v>0</v>
      </c>
    </row>
    <row r="473" spans="2:65" s="1" customFormat="1" ht="24.2" customHeight="1">
      <c r="B473" s="30"/>
      <c r="C473" s="142" t="s">
        <v>851</v>
      </c>
      <c r="D473" s="142" t="s">
        <v>220</v>
      </c>
      <c r="E473" s="143" t="s">
        <v>962</v>
      </c>
      <c r="F473" s="144" t="s">
        <v>963</v>
      </c>
      <c r="G473" s="145" t="s">
        <v>370</v>
      </c>
      <c r="H473" s="146">
        <v>305.89999999999998</v>
      </c>
      <c r="I473" s="147"/>
      <c r="J473" s="147"/>
      <c r="K473" s="148">
        <f>ROUND(P473*H473,2)</f>
        <v>0</v>
      </c>
      <c r="L473" s="149"/>
      <c r="M473" s="30"/>
      <c r="N473" s="150" t="s">
        <v>1</v>
      </c>
      <c r="O473" s="151" t="s">
        <v>43</v>
      </c>
      <c r="P473" s="152">
        <f>I473+J473</f>
        <v>0</v>
      </c>
      <c r="Q473" s="152">
        <f>ROUND(I473*H473,2)</f>
        <v>0</v>
      </c>
      <c r="R473" s="152">
        <f>ROUND(J473*H473,2)</f>
        <v>0</v>
      </c>
      <c r="T473" s="153">
        <f>S473*H473</f>
        <v>0</v>
      </c>
      <c r="U473" s="153">
        <v>0</v>
      </c>
      <c r="V473" s="153">
        <f>U473*H473</f>
        <v>0</v>
      </c>
      <c r="W473" s="153">
        <v>0</v>
      </c>
      <c r="X473" s="154">
        <f>W473*H473</f>
        <v>0</v>
      </c>
      <c r="AR473" s="155" t="s">
        <v>298</v>
      </c>
      <c r="AT473" s="155" t="s">
        <v>220</v>
      </c>
      <c r="AU473" s="155" t="s">
        <v>93</v>
      </c>
      <c r="AY473" s="15" t="s">
        <v>219</v>
      </c>
      <c r="BE473" s="156">
        <f>IF(O473="základní",K473,0)</f>
        <v>0</v>
      </c>
      <c r="BF473" s="156">
        <f>IF(O473="snížená",K473,0)</f>
        <v>0</v>
      </c>
      <c r="BG473" s="156">
        <f>IF(O473="zákl. přenesená",K473,0)</f>
        <v>0</v>
      </c>
      <c r="BH473" s="156">
        <f>IF(O473="sníž. přenesená",K473,0)</f>
        <v>0</v>
      </c>
      <c r="BI473" s="156">
        <f>IF(O473="nulová",K473,0)</f>
        <v>0</v>
      </c>
      <c r="BJ473" s="15" t="s">
        <v>87</v>
      </c>
      <c r="BK473" s="156">
        <f>ROUND(P473*H473,2)</f>
        <v>0</v>
      </c>
      <c r="BL473" s="15" t="s">
        <v>298</v>
      </c>
      <c r="BM473" s="155" t="s">
        <v>1815</v>
      </c>
    </row>
    <row r="474" spans="2:65" s="1" customFormat="1" ht="19.5">
      <c r="B474" s="30"/>
      <c r="D474" s="157" t="s">
        <v>226</v>
      </c>
      <c r="F474" s="158" t="s">
        <v>963</v>
      </c>
      <c r="I474" s="159"/>
      <c r="J474" s="159"/>
      <c r="M474" s="30"/>
      <c r="N474" s="160"/>
      <c r="X474" s="54"/>
      <c r="AT474" s="15" t="s">
        <v>226</v>
      </c>
      <c r="AU474" s="15" t="s">
        <v>93</v>
      </c>
    </row>
    <row r="475" spans="2:65" s="12" customFormat="1" ht="11.25">
      <c r="B475" s="161"/>
      <c r="D475" s="157" t="s">
        <v>303</v>
      </c>
      <c r="E475" s="162" t="s">
        <v>1</v>
      </c>
      <c r="F475" s="163" t="s">
        <v>1716</v>
      </c>
      <c r="H475" s="164">
        <v>305.89999999999998</v>
      </c>
      <c r="I475" s="165"/>
      <c r="J475" s="165"/>
      <c r="M475" s="161"/>
      <c r="N475" s="166"/>
      <c r="X475" s="167"/>
      <c r="AT475" s="162" t="s">
        <v>303</v>
      </c>
      <c r="AU475" s="162" t="s">
        <v>93</v>
      </c>
      <c r="AV475" s="12" t="s">
        <v>93</v>
      </c>
      <c r="AW475" s="12" t="s">
        <v>5</v>
      </c>
      <c r="AX475" s="12" t="s">
        <v>87</v>
      </c>
      <c r="AY475" s="162" t="s">
        <v>219</v>
      </c>
    </row>
    <row r="476" spans="2:65" s="11" customFormat="1" ht="25.9" customHeight="1">
      <c r="B476" s="129"/>
      <c r="D476" s="130" t="s">
        <v>79</v>
      </c>
      <c r="E476" s="131" t="s">
        <v>460</v>
      </c>
      <c r="F476" s="131" t="s">
        <v>965</v>
      </c>
      <c r="I476" s="132"/>
      <c r="J476" s="132"/>
      <c r="K476" s="133">
        <f>BK476</f>
        <v>0</v>
      </c>
      <c r="M476" s="129"/>
      <c r="N476" s="134"/>
      <c r="Q476" s="135">
        <f>Q477</f>
        <v>0</v>
      </c>
      <c r="R476" s="135">
        <f>R477</f>
        <v>0</v>
      </c>
      <c r="T476" s="136">
        <f>T477</f>
        <v>0</v>
      </c>
      <c r="V476" s="136">
        <f>V477</f>
        <v>2.1000000000000001E-4</v>
      </c>
      <c r="X476" s="137">
        <f>X477</f>
        <v>0</v>
      </c>
      <c r="AR476" s="130" t="s">
        <v>150</v>
      </c>
      <c r="AT476" s="138" t="s">
        <v>79</v>
      </c>
      <c r="AU476" s="138" t="s">
        <v>80</v>
      </c>
      <c r="AY476" s="130" t="s">
        <v>219</v>
      </c>
      <c r="BK476" s="139">
        <f>BK477</f>
        <v>0</v>
      </c>
    </row>
    <row r="477" spans="2:65" s="11" customFormat="1" ht="22.9" customHeight="1">
      <c r="B477" s="129"/>
      <c r="D477" s="130" t="s">
        <v>79</v>
      </c>
      <c r="E477" s="140" t="s">
        <v>966</v>
      </c>
      <c r="F477" s="140" t="s">
        <v>967</v>
      </c>
      <c r="I477" s="132"/>
      <c r="J477" s="132"/>
      <c r="K477" s="141">
        <f>BK477</f>
        <v>0</v>
      </c>
      <c r="M477" s="129"/>
      <c r="N477" s="134"/>
      <c r="Q477" s="135">
        <f>SUM(Q478:Q480)</f>
        <v>0</v>
      </c>
      <c r="R477" s="135">
        <f>SUM(R478:R480)</f>
        <v>0</v>
      </c>
      <c r="T477" s="136">
        <f>SUM(T478:T480)</f>
        <v>0</v>
      </c>
      <c r="V477" s="136">
        <f>SUM(V478:V480)</f>
        <v>2.1000000000000001E-4</v>
      </c>
      <c r="X477" s="137">
        <f>SUM(X478:X480)</f>
        <v>0</v>
      </c>
      <c r="AR477" s="130" t="s">
        <v>150</v>
      </c>
      <c r="AT477" s="138" t="s">
        <v>79</v>
      </c>
      <c r="AU477" s="138" t="s">
        <v>87</v>
      </c>
      <c r="AY477" s="130" t="s">
        <v>219</v>
      </c>
      <c r="BK477" s="139">
        <f>SUM(BK478:BK480)</f>
        <v>0</v>
      </c>
    </row>
    <row r="478" spans="2:65" s="1" customFormat="1" ht="33" customHeight="1">
      <c r="B478" s="30"/>
      <c r="C478" s="142" t="s">
        <v>857</v>
      </c>
      <c r="D478" s="142" t="s">
        <v>220</v>
      </c>
      <c r="E478" s="143" t="s">
        <v>969</v>
      </c>
      <c r="F478" s="144" t="s">
        <v>970</v>
      </c>
      <c r="G478" s="145" t="s">
        <v>971</v>
      </c>
      <c r="H478" s="146">
        <v>1</v>
      </c>
      <c r="I478" s="147"/>
      <c r="J478" s="147"/>
      <c r="K478" s="148">
        <f>ROUND(P478*H478,2)</f>
        <v>0</v>
      </c>
      <c r="L478" s="149"/>
      <c r="M478" s="30"/>
      <c r="N478" s="150" t="s">
        <v>1</v>
      </c>
      <c r="O478" s="151" t="s">
        <v>43</v>
      </c>
      <c r="P478" s="152">
        <f>I478+J478</f>
        <v>0</v>
      </c>
      <c r="Q478" s="152">
        <f>ROUND(I478*H478,2)</f>
        <v>0</v>
      </c>
      <c r="R478" s="152">
        <f>ROUND(J478*H478,2)</f>
        <v>0</v>
      </c>
      <c r="T478" s="153">
        <f>S478*H478</f>
        <v>0</v>
      </c>
      <c r="U478" s="153">
        <v>2.1000000000000001E-4</v>
      </c>
      <c r="V478" s="153">
        <f>U478*H478</f>
        <v>2.1000000000000001E-4</v>
      </c>
      <c r="W478" s="153">
        <v>0</v>
      </c>
      <c r="X478" s="154">
        <f>W478*H478</f>
        <v>0</v>
      </c>
      <c r="AR478" s="155" t="s">
        <v>716</v>
      </c>
      <c r="AT478" s="155" t="s">
        <v>220</v>
      </c>
      <c r="AU478" s="155" t="s">
        <v>93</v>
      </c>
      <c r="AY478" s="15" t="s">
        <v>219</v>
      </c>
      <c r="BE478" s="156">
        <f>IF(O478="základní",K478,0)</f>
        <v>0</v>
      </c>
      <c r="BF478" s="156">
        <f>IF(O478="snížená",K478,0)</f>
        <v>0</v>
      </c>
      <c r="BG478" s="156">
        <f>IF(O478="zákl. přenesená",K478,0)</f>
        <v>0</v>
      </c>
      <c r="BH478" s="156">
        <f>IF(O478="sníž. přenesená",K478,0)</f>
        <v>0</v>
      </c>
      <c r="BI478" s="156">
        <f>IF(O478="nulová",K478,0)</f>
        <v>0</v>
      </c>
      <c r="BJ478" s="15" t="s">
        <v>87</v>
      </c>
      <c r="BK478" s="156">
        <f>ROUND(P478*H478,2)</f>
        <v>0</v>
      </c>
      <c r="BL478" s="15" t="s">
        <v>716</v>
      </c>
      <c r="BM478" s="155" t="s">
        <v>1816</v>
      </c>
    </row>
    <row r="479" spans="2:65" s="1" customFormat="1" ht="19.5">
      <c r="B479" s="30"/>
      <c r="D479" s="157" t="s">
        <v>226</v>
      </c>
      <c r="F479" s="158" t="s">
        <v>970</v>
      </c>
      <c r="I479" s="159"/>
      <c r="J479" s="159"/>
      <c r="M479" s="30"/>
      <c r="N479" s="160"/>
      <c r="X479" s="54"/>
      <c r="AT479" s="15" t="s">
        <v>226</v>
      </c>
      <c r="AU479" s="15" t="s">
        <v>93</v>
      </c>
    </row>
    <row r="480" spans="2:65" s="12" customFormat="1" ht="11.25">
      <c r="B480" s="161"/>
      <c r="D480" s="157" t="s">
        <v>303</v>
      </c>
      <c r="E480" s="162" t="s">
        <v>1</v>
      </c>
      <c r="F480" s="163" t="s">
        <v>87</v>
      </c>
      <c r="H480" s="164">
        <v>1</v>
      </c>
      <c r="I480" s="165"/>
      <c r="J480" s="165"/>
      <c r="M480" s="161"/>
      <c r="N480" s="188"/>
      <c r="O480" s="189"/>
      <c r="P480" s="189"/>
      <c r="Q480" s="189"/>
      <c r="R480" s="189"/>
      <c r="S480" s="189"/>
      <c r="T480" s="189"/>
      <c r="U480" s="189"/>
      <c r="V480" s="189"/>
      <c r="W480" s="189"/>
      <c r="X480" s="190"/>
      <c r="AT480" s="162" t="s">
        <v>303</v>
      </c>
      <c r="AU480" s="162" t="s">
        <v>93</v>
      </c>
      <c r="AV480" s="12" t="s">
        <v>93</v>
      </c>
      <c r="AW480" s="12" t="s">
        <v>5</v>
      </c>
      <c r="AX480" s="12" t="s">
        <v>87</v>
      </c>
      <c r="AY480" s="162" t="s">
        <v>219</v>
      </c>
    </row>
    <row r="481" spans="2:13" s="1" customFormat="1" ht="6.95" customHeight="1">
      <c r="B481" s="42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30"/>
    </row>
  </sheetData>
  <sheetProtection algorithmName="SHA-512" hashValue="z+vVkYRCgLA+3hPNAOf30Sy8UjKjIAzF3OfsYCK9FONWPv8LXZ/5JHF2KR4HcLA2xJSbFaRdEmHfKiTsz81B8Q==" saltValue="tBljwYag7EwoBdttQ5eu49UKvtPcfEIwoO6RddKawYqId84+Gify7HI0LaEZedjVJ5ZPzOGAiGiXmErbDt2pRQ==" spinCount="100000" sheet="1" objects="1" scenarios="1" formatColumns="0" formatRows="0" autoFilter="0"/>
  <autoFilter ref="C134:L480" xr:uid="{00000000-0009-0000-0000-000008000000}"/>
  <mergeCells count="12">
    <mergeCell ref="E127:H127"/>
    <mergeCell ref="M2:Z2"/>
    <mergeCell ref="E84:H84"/>
    <mergeCell ref="E86:H86"/>
    <mergeCell ref="E88:H88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23</vt:i4>
      </vt:variant>
      <vt:variant>
        <vt:lpstr>Pojmenované oblasti</vt:lpstr>
      </vt:variant>
      <vt:variant>
        <vt:i4>46</vt:i4>
      </vt:variant>
    </vt:vector>
  </HeadingPairs>
  <TitlesOfParts>
    <vt:vector size="69" baseType="lpstr">
      <vt:lpstr>Rekapitulace stavby</vt:lpstr>
      <vt:lpstr>2022_4.0 - SOUPIS VEDLEJŠ...</vt:lpstr>
      <vt:lpstr>2022_4.1 - IO 01 Stoka A</vt:lpstr>
      <vt:lpstr>2022_4.2 - IO 02 Stoka B</vt:lpstr>
      <vt:lpstr>2022_4.3 - IO 03.1 Stoka C</vt:lpstr>
      <vt:lpstr>2022_4.4 - IO 03.2 Stoka C1</vt:lpstr>
      <vt:lpstr>2022_4.5 - IO 03.3 Stoka C2</vt:lpstr>
      <vt:lpstr>2022_4.6 - IO 04  Stoka D</vt:lpstr>
      <vt:lpstr>2022_4.7 - IO 05.1  Stoka E</vt:lpstr>
      <vt:lpstr>2022_4.8 - IO 05.2  Stoka E1</vt:lpstr>
      <vt:lpstr>2022_4.9 - IO 06.1  Stoka F</vt:lpstr>
      <vt:lpstr>2022_4.10 - IO 06.2  Stok...</vt:lpstr>
      <vt:lpstr>2022_4.11 - IO 07.1  Tlak...</vt:lpstr>
      <vt:lpstr>2022_4.12 - IO 07.2  Tlak...</vt:lpstr>
      <vt:lpstr>2022_4.13 - IO 07.3 Tlako...</vt:lpstr>
      <vt:lpstr>2022_4.14 - IO 08 Výtlak</vt:lpstr>
      <vt:lpstr>2022_4.15 - IO 09 Kanaliz...</vt:lpstr>
      <vt:lpstr>2022_4.16 - SO 01 Čerpací...</vt:lpstr>
      <vt:lpstr>2022_4.17.1 - Strojní čás...</vt:lpstr>
      <vt:lpstr>2022_4.17.2.1. - Přípojka nn</vt:lpstr>
      <vt:lpstr>2022_4.17.2.2. - Dodávky ...</vt:lpstr>
      <vt:lpstr>2022_4.17.2.3. - Rozvaděč R1</vt:lpstr>
      <vt:lpstr>2022_4.18 - Rekonstrukce ...</vt:lpstr>
      <vt:lpstr>'2022_4.0 - SOUPIS VEDLEJŠ...'!Názvy_tisku</vt:lpstr>
      <vt:lpstr>'2022_4.1 - IO 01 Stoka A'!Názvy_tisku</vt:lpstr>
      <vt:lpstr>'2022_4.10 - IO 06.2  Stok...'!Názvy_tisku</vt:lpstr>
      <vt:lpstr>'2022_4.11 - IO 07.1  Tlak...'!Názvy_tisku</vt:lpstr>
      <vt:lpstr>'2022_4.12 - IO 07.2  Tlak...'!Názvy_tisku</vt:lpstr>
      <vt:lpstr>'2022_4.13 - IO 07.3 Tlako...'!Názvy_tisku</vt:lpstr>
      <vt:lpstr>'2022_4.14 - IO 08 Výtlak'!Názvy_tisku</vt:lpstr>
      <vt:lpstr>'2022_4.15 - IO 09 Kanaliz...'!Názvy_tisku</vt:lpstr>
      <vt:lpstr>'2022_4.16 - SO 01 Čerpací...'!Názvy_tisku</vt:lpstr>
      <vt:lpstr>'2022_4.17.1 - Strojní čás...'!Názvy_tisku</vt:lpstr>
      <vt:lpstr>'2022_4.17.2.1. - Přípojka nn'!Názvy_tisku</vt:lpstr>
      <vt:lpstr>'2022_4.17.2.2. - Dodávky ...'!Názvy_tisku</vt:lpstr>
      <vt:lpstr>'2022_4.17.2.3. - Rozvaděč R1'!Názvy_tisku</vt:lpstr>
      <vt:lpstr>'2022_4.18 - Rekonstrukce ...'!Názvy_tisku</vt:lpstr>
      <vt:lpstr>'2022_4.2 - IO 02 Stoka B'!Názvy_tisku</vt:lpstr>
      <vt:lpstr>'2022_4.3 - IO 03.1 Stoka C'!Názvy_tisku</vt:lpstr>
      <vt:lpstr>'2022_4.4 - IO 03.2 Stoka C1'!Názvy_tisku</vt:lpstr>
      <vt:lpstr>'2022_4.5 - IO 03.3 Stoka C2'!Názvy_tisku</vt:lpstr>
      <vt:lpstr>'2022_4.6 - IO 04  Stoka D'!Názvy_tisku</vt:lpstr>
      <vt:lpstr>'2022_4.7 - IO 05.1  Stoka E'!Názvy_tisku</vt:lpstr>
      <vt:lpstr>'2022_4.8 - IO 05.2  Stoka E1'!Názvy_tisku</vt:lpstr>
      <vt:lpstr>'2022_4.9 - IO 06.1  Stoka F'!Názvy_tisku</vt:lpstr>
      <vt:lpstr>'Rekapitulace stavby'!Názvy_tisku</vt:lpstr>
      <vt:lpstr>'2022_4.0 - SOUPIS VEDLEJŠ...'!Oblast_tisku</vt:lpstr>
      <vt:lpstr>'2022_4.1 - IO 01 Stoka A'!Oblast_tisku</vt:lpstr>
      <vt:lpstr>'2022_4.10 - IO 06.2  Stok...'!Oblast_tisku</vt:lpstr>
      <vt:lpstr>'2022_4.11 - IO 07.1  Tlak...'!Oblast_tisku</vt:lpstr>
      <vt:lpstr>'2022_4.12 - IO 07.2  Tlak...'!Oblast_tisku</vt:lpstr>
      <vt:lpstr>'2022_4.13 - IO 07.3 Tlako...'!Oblast_tisku</vt:lpstr>
      <vt:lpstr>'2022_4.14 - IO 08 Výtlak'!Oblast_tisku</vt:lpstr>
      <vt:lpstr>'2022_4.15 - IO 09 Kanaliz...'!Oblast_tisku</vt:lpstr>
      <vt:lpstr>'2022_4.16 - SO 01 Čerpací...'!Oblast_tisku</vt:lpstr>
      <vt:lpstr>'2022_4.17.1 - Strojní čás...'!Oblast_tisku</vt:lpstr>
      <vt:lpstr>'2022_4.17.2.1. - Přípojka nn'!Oblast_tisku</vt:lpstr>
      <vt:lpstr>'2022_4.17.2.2. - Dodávky ...'!Oblast_tisku</vt:lpstr>
      <vt:lpstr>'2022_4.17.2.3. - Rozvaděč R1'!Oblast_tisku</vt:lpstr>
      <vt:lpstr>'2022_4.18 - Rekonstrukce ...'!Oblast_tisku</vt:lpstr>
      <vt:lpstr>'2022_4.2 - IO 02 Stoka B'!Oblast_tisku</vt:lpstr>
      <vt:lpstr>'2022_4.3 - IO 03.1 Stoka C'!Oblast_tisku</vt:lpstr>
      <vt:lpstr>'2022_4.4 - IO 03.2 Stoka C1'!Oblast_tisku</vt:lpstr>
      <vt:lpstr>'2022_4.5 - IO 03.3 Stoka C2'!Oblast_tisku</vt:lpstr>
      <vt:lpstr>'2022_4.6 - IO 04  Stoka D'!Oblast_tisku</vt:lpstr>
      <vt:lpstr>'2022_4.7 - IO 05.1  Stoka E'!Oblast_tisku</vt:lpstr>
      <vt:lpstr>'2022_4.8 - IO 05.2  Stoka E1'!Oblast_tisku</vt:lpstr>
      <vt:lpstr>'2022_4.9 - IO 06.1  Stoka F'!Oblast_tisku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Martina Bartáková</dc:creator>
  <cp:lastModifiedBy>Ing. Martina Bartáková</cp:lastModifiedBy>
  <dcterms:created xsi:type="dcterms:W3CDTF">2025-04-02T12:15:53Z</dcterms:created>
  <dcterms:modified xsi:type="dcterms:W3CDTF">2025-04-02T12:27:57Z</dcterms:modified>
</cp:coreProperties>
</file>