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36ad7aa50d3cbe42/Dokumenty/FANSHANS s.r.o 2022/ROZPOČTY since 2020/950 PUMPTRACK CZ_SK/979 SKATEPARK ČESKÁ LÍPA REVIZE/ODEVZDÁNÍ LEDEN 2025/"/>
    </mc:Choice>
  </mc:AlternateContent>
  <xr:revisionPtr revIDLastSave="0" documentId="8_{F9DEC2ED-9EB3-4AA9-B73F-05CC045A205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I.ET SO 00 Pol" sheetId="12" r:id="rId4"/>
    <sheet name="II.ET SO 05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'II.ET SO 00 Pol'!$1:$7</definedName>
    <definedName name="_xlnm.Print_Titles" localSheetId="4">'II.ET SO 05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'II.ET SO 00 Pol'!$A$1:$Y$39</definedName>
    <definedName name="_xlnm.Print_Area" localSheetId="4">'II.ET SO 05 Pol'!$A$1:$Y$204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203" i="13"/>
  <c r="BA23" i="13"/>
  <c r="G9" i="13"/>
  <c r="I9" i="13"/>
  <c r="I8" i="13" s="1"/>
  <c r="K9" i="13"/>
  <c r="K8" i="13" s="1"/>
  <c r="M9" i="13"/>
  <c r="O9" i="13"/>
  <c r="O8" i="13" s="1"/>
  <c r="Q9" i="13"/>
  <c r="Q8" i="13" s="1"/>
  <c r="V9" i="13"/>
  <c r="V8" i="13" s="1"/>
  <c r="G12" i="13"/>
  <c r="G8" i="13" s="1"/>
  <c r="I12" i="13"/>
  <c r="K12" i="13"/>
  <c r="O12" i="13"/>
  <c r="Q12" i="13"/>
  <c r="V12" i="13"/>
  <c r="G15" i="13"/>
  <c r="O15" i="13"/>
  <c r="G16" i="13"/>
  <c r="M16" i="13" s="1"/>
  <c r="I16" i="13"/>
  <c r="I15" i="13" s="1"/>
  <c r="K16" i="13"/>
  <c r="K15" i="13" s="1"/>
  <c r="O16" i="13"/>
  <c r="Q16" i="13"/>
  <c r="V16" i="13"/>
  <c r="G19" i="13"/>
  <c r="M19" i="13" s="1"/>
  <c r="I19" i="13"/>
  <c r="K19" i="13"/>
  <c r="O19" i="13"/>
  <c r="Q19" i="13"/>
  <c r="Q15" i="13" s="1"/>
  <c r="V19" i="13"/>
  <c r="V15" i="13" s="1"/>
  <c r="G21" i="13"/>
  <c r="G22" i="13"/>
  <c r="M22" i="13" s="1"/>
  <c r="I22" i="13"/>
  <c r="K22" i="13"/>
  <c r="O22" i="13"/>
  <c r="Q22" i="13"/>
  <c r="Q21" i="13" s="1"/>
  <c r="V22" i="13"/>
  <c r="G26" i="13"/>
  <c r="M26" i="13" s="1"/>
  <c r="I26" i="13"/>
  <c r="I21" i="13" s="1"/>
  <c r="K26" i="13"/>
  <c r="K21" i="13" s="1"/>
  <c r="O26" i="13"/>
  <c r="Q26" i="13"/>
  <c r="V26" i="13"/>
  <c r="V21" i="13" s="1"/>
  <c r="G30" i="13"/>
  <c r="I30" i="13"/>
  <c r="K30" i="13"/>
  <c r="M30" i="13"/>
  <c r="O30" i="13"/>
  <c r="Q30" i="13"/>
  <c r="V30" i="13"/>
  <c r="G42" i="13"/>
  <c r="I42" i="13"/>
  <c r="K42" i="13"/>
  <c r="M42" i="13"/>
  <c r="O42" i="13"/>
  <c r="O21" i="13" s="1"/>
  <c r="Q42" i="13"/>
  <c r="V42" i="13"/>
  <c r="G45" i="13"/>
  <c r="M45" i="13" s="1"/>
  <c r="I45" i="13"/>
  <c r="K45" i="13"/>
  <c r="O45" i="13"/>
  <c r="Q45" i="13"/>
  <c r="V45" i="13"/>
  <c r="G47" i="13"/>
  <c r="I47" i="13"/>
  <c r="K47" i="13"/>
  <c r="M47" i="13"/>
  <c r="O47" i="13"/>
  <c r="Q47" i="13"/>
  <c r="V47" i="13"/>
  <c r="G59" i="13"/>
  <c r="I59" i="13"/>
  <c r="K59" i="13"/>
  <c r="M59" i="13"/>
  <c r="O59" i="13"/>
  <c r="Q59" i="13"/>
  <c r="V59" i="13"/>
  <c r="G64" i="13"/>
  <c r="I64" i="13"/>
  <c r="K64" i="13"/>
  <c r="M64" i="13"/>
  <c r="O64" i="13"/>
  <c r="Q64" i="13"/>
  <c r="V64" i="13"/>
  <c r="G66" i="13"/>
  <c r="M66" i="13" s="1"/>
  <c r="I66" i="13"/>
  <c r="K66" i="13"/>
  <c r="O66" i="13"/>
  <c r="Q66" i="13"/>
  <c r="V66" i="13"/>
  <c r="G81" i="13"/>
  <c r="M81" i="13" s="1"/>
  <c r="I81" i="13"/>
  <c r="K81" i="13"/>
  <c r="O81" i="13"/>
  <c r="Q81" i="13"/>
  <c r="V81" i="13"/>
  <c r="G82" i="13"/>
  <c r="I82" i="13"/>
  <c r="K82" i="13"/>
  <c r="M82" i="13"/>
  <c r="O82" i="13"/>
  <c r="Q82" i="13"/>
  <c r="V82" i="13"/>
  <c r="G83" i="13"/>
  <c r="M83" i="13" s="1"/>
  <c r="I83" i="13"/>
  <c r="K83" i="13"/>
  <c r="O83" i="13"/>
  <c r="Q83" i="13"/>
  <c r="V83" i="13"/>
  <c r="G86" i="13"/>
  <c r="M86" i="13" s="1"/>
  <c r="I86" i="13"/>
  <c r="K86" i="13"/>
  <c r="O86" i="13"/>
  <c r="Q86" i="13"/>
  <c r="V86" i="13"/>
  <c r="G87" i="13"/>
  <c r="M87" i="13" s="1"/>
  <c r="I87" i="13"/>
  <c r="K87" i="13"/>
  <c r="O87" i="13"/>
  <c r="Q87" i="13"/>
  <c r="V87" i="13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3" i="13"/>
  <c r="M93" i="13" s="1"/>
  <c r="I93" i="13"/>
  <c r="K93" i="13"/>
  <c r="O93" i="13"/>
  <c r="Q93" i="13"/>
  <c r="V93" i="13"/>
  <c r="G96" i="13"/>
  <c r="M96" i="13" s="1"/>
  <c r="I96" i="13"/>
  <c r="K96" i="13"/>
  <c r="O96" i="13"/>
  <c r="Q96" i="13"/>
  <c r="V96" i="13"/>
  <c r="G99" i="13"/>
  <c r="I99" i="13"/>
  <c r="K99" i="13"/>
  <c r="M99" i="13"/>
  <c r="O99" i="13"/>
  <c r="Q99" i="13"/>
  <c r="V99" i="13"/>
  <c r="G109" i="13"/>
  <c r="K109" i="13"/>
  <c r="O109" i="13"/>
  <c r="Q109" i="13"/>
  <c r="V109" i="13"/>
  <c r="G110" i="13"/>
  <c r="M110" i="13" s="1"/>
  <c r="M109" i="13" s="1"/>
  <c r="I110" i="13"/>
  <c r="I109" i="13" s="1"/>
  <c r="K110" i="13"/>
  <c r="O110" i="13"/>
  <c r="Q110" i="13"/>
  <c r="V110" i="13"/>
  <c r="V111" i="13"/>
  <c r="G112" i="13"/>
  <c r="G111" i="13" s="1"/>
  <c r="I112" i="13"/>
  <c r="K112" i="13"/>
  <c r="M112" i="13"/>
  <c r="O112" i="13"/>
  <c r="Q112" i="13"/>
  <c r="V112" i="13"/>
  <c r="G124" i="13"/>
  <c r="I124" i="13"/>
  <c r="K124" i="13"/>
  <c r="M124" i="13"/>
  <c r="O124" i="13"/>
  <c r="O111" i="13" s="1"/>
  <c r="Q124" i="13"/>
  <c r="V124" i="13"/>
  <c r="G156" i="13"/>
  <c r="M156" i="13" s="1"/>
  <c r="I156" i="13"/>
  <c r="I111" i="13" s="1"/>
  <c r="K156" i="13"/>
  <c r="O156" i="13"/>
  <c r="Q156" i="13"/>
  <c r="Q111" i="13" s="1"/>
  <c r="V156" i="13"/>
  <c r="G157" i="13"/>
  <c r="M157" i="13" s="1"/>
  <c r="I157" i="13"/>
  <c r="K157" i="13"/>
  <c r="O157" i="13"/>
  <c r="Q157" i="13"/>
  <c r="V157" i="13"/>
  <c r="G161" i="13"/>
  <c r="I161" i="13"/>
  <c r="K161" i="13"/>
  <c r="K111" i="13" s="1"/>
  <c r="M161" i="13"/>
  <c r="O161" i="13"/>
  <c r="Q161" i="13"/>
  <c r="V161" i="13"/>
  <c r="G163" i="13"/>
  <c r="M163" i="13" s="1"/>
  <c r="I163" i="13"/>
  <c r="K163" i="13"/>
  <c r="O163" i="13"/>
  <c r="Q163" i="13"/>
  <c r="V163" i="13"/>
  <c r="G164" i="13"/>
  <c r="M164" i="13" s="1"/>
  <c r="I164" i="13"/>
  <c r="K164" i="13"/>
  <c r="O164" i="13"/>
  <c r="Q164" i="13"/>
  <c r="V164" i="13"/>
  <c r="G165" i="13"/>
  <c r="M165" i="13" s="1"/>
  <c r="I165" i="13"/>
  <c r="K165" i="13"/>
  <c r="O165" i="13"/>
  <c r="Q165" i="13"/>
  <c r="V165" i="13"/>
  <c r="K167" i="13"/>
  <c r="V167" i="13"/>
  <c r="G168" i="13"/>
  <c r="G167" i="13" s="1"/>
  <c r="I168" i="13"/>
  <c r="I167" i="13" s="1"/>
  <c r="K168" i="13"/>
  <c r="O168" i="13"/>
  <c r="O167" i="13" s="1"/>
  <c r="Q168" i="13"/>
  <c r="V168" i="13"/>
  <c r="G200" i="13"/>
  <c r="I200" i="13"/>
  <c r="K200" i="13"/>
  <c r="M200" i="13"/>
  <c r="O200" i="13"/>
  <c r="Q200" i="13"/>
  <c r="Q167" i="13" s="1"/>
  <c r="V200" i="13"/>
  <c r="AE203" i="13"/>
  <c r="AF203" i="13"/>
  <c r="G38" i="12"/>
  <c r="BA35" i="12"/>
  <c r="BA32" i="12"/>
  <c r="BA19" i="12"/>
  <c r="BA10" i="12"/>
  <c r="G8" i="12"/>
  <c r="G9" i="12"/>
  <c r="M9" i="12" s="1"/>
  <c r="I9" i="12"/>
  <c r="I8" i="12" s="1"/>
  <c r="K9" i="12"/>
  <c r="K8" i="12" s="1"/>
  <c r="O9" i="12"/>
  <c r="O8" i="12" s="1"/>
  <c r="Q9" i="12"/>
  <c r="V9" i="12"/>
  <c r="G12" i="12"/>
  <c r="I12" i="12"/>
  <c r="K12" i="12"/>
  <c r="M12" i="12"/>
  <c r="O12" i="12"/>
  <c r="Q12" i="12"/>
  <c r="Q8" i="12" s="1"/>
  <c r="V12" i="12"/>
  <c r="V8" i="12" s="1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4" i="12"/>
  <c r="I34" i="12"/>
  <c r="K34" i="12"/>
  <c r="M34" i="12"/>
  <c r="O34" i="12"/>
  <c r="Q34" i="12"/>
  <c r="V34" i="12"/>
  <c r="AE38" i="12"/>
  <c r="AF38" i="12"/>
  <c r="I20" i="1"/>
  <c r="I19" i="1"/>
  <c r="I18" i="1"/>
  <c r="I17" i="1"/>
  <c r="I16" i="1"/>
  <c r="I62" i="1"/>
  <c r="J56" i="1" s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H39" i="1"/>
  <c r="H44" i="1" s="1"/>
  <c r="J28" i="1"/>
  <c r="J26" i="1"/>
  <c r="G38" i="1"/>
  <c r="F38" i="1"/>
  <c r="J23" i="1"/>
  <c r="J24" i="1"/>
  <c r="J25" i="1"/>
  <c r="J27" i="1"/>
  <c r="E24" i="1"/>
  <c r="E26" i="1"/>
  <c r="J60" i="1" l="1"/>
  <c r="J59" i="1"/>
  <c r="J58" i="1"/>
  <c r="J61" i="1"/>
  <c r="J55" i="1"/>
  <c r="J57" i="1"/>
  <c r="G26" i="1"/>
  <c r="A26" i="1"/>
  <c r="A23" i="1"/>
  <c r="G28" i="1"/>
  <c r="M21" i="13"/>
  <c r="M111" i="13"/>
  <c r="M15" i="13"/>
  <c r="M168" i="13"/>
  <c r="M167" i="13" s="1"/>
  <c r="M12" i="13"/>
  <c r="M8" i="13" s="1"/>
  <c r="M8" i="12"/>
  <c r="I21" i="1"/>
  <c r="I39" i="1"/>
  <c r="I44" i="1" s="1"/>
  <c r="J41" i="1" s="1"/>
  <c r="J62" i="1" l="1"/>
  <c r="A24" i="1"/>
  <c r="G24" i="1"/>
  <c r="A27" i="1" s="1"/>
  <c r="J42" i="1"/>
  <c r="J43" i="1"/>
  <c r="J39" i="1"/>
  <c r="J44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Erik Vabr</author>
  </authors>
  <commentList>
    <comment ref="S6" authorId="0" shapeId="0" xr:uid="{20FE0548-4D29-42B2-BF4A-375076A10A3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4207374-C8AD-48A1-91C9-4F56859BD3A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Erik Vabr</author>
  </authors>
  <commentList>
    <comment ref="S6" authorId="0" shapeId="0" xr:uid="{0D06228E-A35F-4AAB-9B8B-C0439B88B60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E58B018-00AD-4C1C-A945-3D1DB798F85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<sst xmlns="http://schemas.openxmlformats.org/spreadsheetml/2006/main" count="947" uniqueCount="393">
  <si>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</si>
  <si>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</si>
  <si>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</si>
  <si>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</si>
  <si>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</si>
  <si>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</si>
  <si>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</si>
  <si>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</si>
  <si>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</si>
  <si>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</si>
  <si>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</si>
  <si>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</si>
  <si>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</si>
  <si>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</si>
  <si>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</si>
  <si>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</si>
  <si>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</si>
  <si>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</si>
  <si>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</si>
  <si>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</si>
  <si>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</si>
  <si>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</si>
  <si>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</si>
  <si>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</si>
  <si>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</si>
  <si>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</si>
  <si>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</si>
  <si>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</si>
  <si>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</si>
  <si>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</si>
  <si>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</si>
  <si>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</si>
  <si>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</si>
  <si>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</si>
  <si>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</si>
  <si>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</si>
  <si>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</si>
  <si>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</si>
  <si>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</si>
  <si>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</si>
  <si>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</si>
  <si>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</si>
  <si>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</si>
  <si>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979_2</t>
  </si>
  <si>
    <t>Skatepark v ul. Purkyňova, Česká Lípa - II.ETAPA</t>
  </si>
  <si>
    <t>Město Česká Lípa</t>
  </si>
  <si>
    <t>náměstí T. G. Masaryka 1/1</t>
  </si>
  <si>
    <t>Česká Lípa</t>
  </si>
  <si>
    <t>47001</t>
  </si>
  <si>
    <t>00260428</t>
  </si>
  <si>
    <t>CZ00260428</t>
  </si>
  <si>
    <t>Stavba</t>
  </si>
  <si>
    <t>Stavební objekt</t>
  </si>
  <si>
    <t>II.ET</t>
  </si>
  <si>
    <t>sdružený objekt rozpočtů</t>
  </si>
  <si>
    <t>SO 00</t>
  </si>
  <si>
    <t>VRN - Vedlejší a ostatní náklady stavby</t>
  </si>
  <si>
    <t>SO 05</t>
  </si>
  <si>
    <t>Skatepark</t>
  </si>
  <si>
    <t>Celkem za stavbu</t>
  </si>
  <si>
    <t>CZK</t>
  </si>
  <si>
    <t>#POPS</t>
  </si>
  <si>
    <t>Popis stavby: 979_2 - Skatepark v ul. Purkyňova, Česká Lípa - II.ETAPA</t>
  </si>
  <si>
    <t>#POPO</t>
  </si>
  <si>
    <t>Popis objektu: II.ET - sdružený objekt rozpočtů</t>
  </si>
  <si>
    <t>#POPR</t>
  </si>
  <si>
    <t>Popis rozpočtu: SO 00 - VRN - Vedlejší a ostatní náklady stavby</t>
  </si>
  <si>
    <t>Popis rozpočtu: SO 05 - Skatepark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</si>
  <si>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</si>
  <si>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</si>
  <si>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</si>
  <si>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</si>
  <si>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</si>
  <si>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</si>
  <si>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</si>
  <si>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</si>
  <si>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99</t>
  </si>
  <si>
    <t>Staveništní přesun hmot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</si>
  <si>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</si>
  <si>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</si>
  <si>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</si>
  <si>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</si>
  <si>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</si>
  <si>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</si>
  <si>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</si>
  <si>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</si>
  <si>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</si>
  <si>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</si>
  <si>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</si>
  <si>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</si>
  <si>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</si>
  <si>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</si>
  <si>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</si>
  <si>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</si>
  <si>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</si>
  <si>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</si>
  <si>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</si>
  <si>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</si>
  <si>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</si>
  <si>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</si>
  <si>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</si>
  <si>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</si>
  <si>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</si>
  <si>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</si>
  <si>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</si>
  <si>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</si>
  <si>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</si>
  <si>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</si>
  <si>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</si>
  <si>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</si>
  <si>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</si>
  <si>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</si>
  <si>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</si>
  <si>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005241010R</t>
  </si>
  <si>
    <t xml:space="preserve">Dokumentace skutečného provedení </t>
  </si>
  <si>
    <t>Soubor</t>
  </si>
  <si>
    <t>RTS 25/ I</t>
  </si>
  <si>
    <t>Indiv</t>
  </si>
  <si>
    <t>VRN</t>
  </si>
  <si>
    <t>Běžná</t>
  </si>
  <si>
    <t>POL99_8</t>
  </si>
  <si>
    <t>Náklady na vyhotovení dokumentace skutečného provedení stavby a její předání objednateli v požadované formě a požadovaném počtu.</t>
  </si>
  <si>
    <t>POP</t>
  </si>
  <si>
    <t>Dokumentace skutečného provedení stavby (dle SoD, čl. II odst. 2.5.1)</t>
  </si>
  <si>
    <t>Fotodokumentace provádění díla</t>
  </si>
  <si>
    <t>Vlastní</t>
  </si>
  <si>
    <t>Fotodokumentace provádění díla (dle SoD, čl. II odst. 2.5.9)</t>
  </si>
  <si>
    <t>13</t>
  </si>
  <si>
    <t>Vypracování výrobní dokumentace</t>
  </si>
  <si>
    <t>Vypracování výrobní dokumentace (dle SoD čl. II odst. 2.5.8)</t>
  </si>
  <si>
    <t>00511 R</t>
  </si>
  <si>
    <t xml:space="preserve">Geodetické práce </t>
  </si>
  <si>
    <t>Geodetické práce a ochrana inženýrských sítí (dle SoD, čl. II odst. 2.5.10)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</si>
  <si>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</si>
  <si>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</si>
  <si>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</si>
  <si>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Geodetické práce po výstavbě (dle SoD, čl. II odst. 2.5.11)</t>
  </si>
  <si>
    <t>005121 R</t>
  </si>
  <si>
    <t>Zařízení staveniště</t>
  </si>
  <si>
    <t>Veškeré náklady spojené s vybudováním, provozem a odstraněním zařízení staveniště.</t>
  </si>
  <si>
    <t>Zařízení staveniště (dle SoD, čl. II odst. 2.5.2)</t>
  </si>
  <si>
    <t>3</t>
  </si>
  <si>
    <t>Revize, zkoušky a měření</t>
  </si>
  <si>
    <t>Revize, zkoušky a měření (dle SoD, čl. II odst. 2.5.3)</t>
  </si>
  <si>
    <t>005124010R</t>
  </si>
  <si>
    <t>Koordinační činnost</t>
  </si>
  <si>
    <t>Koordinace stavebních a technologických dodávek stavby.</t>
  </si>
  <si>
    <t>Koordinační činnost (dle SoD, čl. II odst. 2.5.5)</t>
  </si>
  <si>
    <t>4</t>
  </si>
  <si>
    <t>Kompletační činnost</t>
  </si>
  <si>
    <t>Kompletační činnost (dle SoD, čl. II odst. 2.5.4)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</si>
  <si>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</si>
  <si>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</si>
  <si>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</si>
  <si>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( dle SoD čl.II odst.2.5.6.)</t>
  </si>
  <si>
    <t>7</t>
  </si>
  <si>
    <t>Provozní vlivy a územní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</si>
  <si>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</si>
  <si>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Provozní a územní vlivy (dle SoD, čl. II odst. 2.5.7)</t>
  </si>
  <si>
    <t>SUM</t>
  </si>
  <si>
    <t>END</t>
  </si>
  <si>
    <t>139601102R00</t>
  </si>
  <si>
    <t>Ruční výkop jam, rýh a šachet v hornině 3</t>
  </si>
  <si>
    <t>m3</t>
  </si>
  <si>
    <t>800-1</t>
  </si>
  <si>
    <t>Práce</t>
  </si>
  <si>
    <t>POL1_</t>
  </si>
  <si>
    <t>s přehozením na vzdálenost do 5 m nebo s naložením na ruční dopravní prostředek</t>
  </si>
  <si>
    <t>SPI</t>
  </si>
  <si>
    <t>hloubení pro patky založení railů : 0,5*0,5*0,8*36</t>
  </si>
  <si>
    <t>VV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</si>
  <si>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</si>
  <si>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</si>
  <si>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</si>
  <si>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Odkaz na mn. položky pořadí 1 : 7,20000</t>
  </si>
  <si>
    <t>271313511R00</t>
  </si>
  <si>
    <t xml:space="preserve">Betonování podkladu základových konstrukcí </t>
  </si>
  <si>
    <t>801-1</t>
  </si>
  <si>
    <t>prostý</t>
  </si>
  <si>
    <t>podkladní beton ztraceného bednění opěry v ose K-K : ((10,3*3,14)/2+11,105+2+10)*0,9*0,1</t>
  </si>
  <si>
    <t>275313611R00</t>
  </si>
  <si>
    <t>Beton základových patek prostý třídy C 16/20</t>
  </si>
  <si>
    <t>215901101RT5</t>
  </si>
  <si>
    <t>Zhutnění podloží z rostlé horniny 1 až 4 pod násypy z hornin soudržných do 92% PS a nesoudržných  sypkých relativní ulehlosti l(d) do 0,8 vibrační deskou</t>
  </si>
  <si>
    <t>m2</t>
  </si>
  <si>
    <t>z rostlé horniny tř.1 - 4 pod násypy z hornin soudržných do 92% PS a hornin nesoudržných sypkých relativní ulehlosti I(d) do 0,8</t>
  </si>
  <si>
    <t>rozrovnání podkladu strojně do figur vrstva á 500 mm : 0</t>
  </si>
  <si>
    <t>hutnění vrstev 3 x : 1588*3</t>
  </si>
  <si>
    <t>273361821R00</t>
  </si>
  <si>
    <t>Uložení výztuže základových desek z betonářské oceli 10 505(R)</t>
  </si>
  <si>
    <t>t</t>
  </si>
  <si>
    <t>včetně distančních prvků</t>
  </si>
  <si>
    <t>KARI 8/150/150 přesah 2 oka : 1588*1,3*5,4/1000</t>
  </si>
  <si>
    <t>Odkaz na mn. položky pořadí 13 : 310,83900*0,02</t>
  </si>
  <si>
    <t>380356231R00</t>
  </si>
  <si>
    <t>Bednění kompletních konstrukcí neomítaných z betonu prostého nebo železového obyčejného, ploch rovinných, zřízení</t>
  </si>
  <si>
    <t>801-5</t>
  </si>
  <si>
    <t>čistíren odpadních vod (mimo budovy), nádrží, vodojemů, žlabů nebo kanálů</t>
  </si>
  <si>
    <t>sch 1 : (0,17+0,3)*8,217*1*1,25</t>
  </si>
  <si>
    <t>(0,5+0,5)*(4,609+2,431)*1,25</t>
  </si>
  <si>
    <t>sch 2 : (0,17+0,3)*1*10*1,25</t>
  </si>
  <si>
    <t>grind box1 : (0,5+0,5)*(1,9+3,8+2,4+2,6+3)</t>
  </si>
  <si>
    <t>grind box2 : (0,5+0,5)*(5,873+0,924+2,2+1,951+2,2)</t>
  </si>
  <si>
    <t>prvek 3 svisle : (0,3)*(5,519+12,161+1,25)</t>
  </si>
  <si>
    <t>gb 4 : (0,3+0,3)*3</t>
  </si>
  <si>
    <t>gb5 : (0,3+0,3)*4,8</t>
  </si>
  <si>
    <t>gb6 : (0,3+0,3)*3,3*2</t>
  </si>
  <si>
    <t>sch 3 u SO 06 : (4*9,939)*(0,35+0,5)</t>
  </si>
  <si>
    <t>380356232R00</t>
  </si>
  <si>
    <t>Bednění kompletních konstrukcí neomítaných z betonu prostého nebo železového obyčejného, ploch rovinných, odbednění</t>
  </si>
  <si>
    <t>Odkaz na mn. položky pořadí 7 : 94,46209</t>
  </si>
  <si>
    <t>564855PHSTAV</t>
  </si>
  <si>
    <t>Ruční modelace finální podkladní vrstvy a tvaru, Varianta ruční práce</t>
  </si>
  <si>
    <t>povrch skatepark beton : 1588</t>
  </si>
  <si>
    <t>559226PHST00</t>
  </si>
  <si>
    <t>Hlazení betonových mazanin , dohlazení ručně - ocelovým hladítkem</t>
  </si>
  <si>
    <t>bazén 1 : (8,2-1,5)*3,14*3,76</t>
  </si>
  <si>
    <t>(8,158-1,5)*4*3,76</t>
  </si>
  <si>
    <t>(6,45-1,2)*3*3,15</t>
  </si>
  <si>
    <t>bazén 2 : (6*3,14)*1,57</t>
  </si>
  <si>
    <t>grind box1 : (0,4+0,5+0,4)*(1,9+3,8+2,4+2,6+3)</t>
  </si>
  <si>
    <t>grind box2 : (0,4+0,5+0,4)*(5,873+0,924+2,2+1,951+2,2)</t>
  </si>
  <si>
    <t>prvek 3 svisle : (0,8)*(5,519+12,161+1,25)</t>
  </si>
  <si>
    <t>gb 4 : (1,3)*3</t>
  </si>
  <si>
    <t>gb5 : (1,05)*4,8</t>
  </si>
  <si>
    <t>gb6 : (1,05)*3,3*2</t>
  </si>
  <si>
    <t>doplnění 17 m žlabu : (0,1+0,6+0,35+0,145)*17,074</t>
  </si>
  <si>
    <t>216341122R01</t>
  </si>
  <si>
    <t>Beton stříkaný stěn. - příplatek za stříkané povrchy stěn a rádiusů</t>
  </si>
  <si>
    <t>273361821PHS</t>
  </si>
  <si>
    <t>Příplatek za ruční ohýbání a vázání prutů v rádiusech</t>
  </si>
  <si>
    <t>Odkaz na mn. položky pořadí 6 : 17,36454</t>
  </si>
  <si>
    <t>380316131RT3C</t>
  </si>
  <si>
    <t>Beton komplet.konstr.vodostav.C 35/45 tl. do 20 cm, beton prostý, vliv prostředí XF3</t>
  </si>
  <si>
    <t>plocha skatepark : 1588*0,15</t>
  </si>
  <si>
    <t xml:space="preserve">plochy bazénů a překážek : </t>
  </si>
  <si>
    <t>bazén 1 : (8,2-1,5)*3,14*3,76*0,15</t>
  </si>
  <si>
    <t>(8,158-1,5)*4*3,76*0,15</t>
  </si>
  <si>
    <t>(6,45-1,2)*3*3,15*0,15</t>
  </si>
  <si>
    <t>bazén 2 : (6*3,14)*1,57*0,15</t>
  </si>
  <si>
    <t>grind box1 : (0,4*0,5)*(1,9+3,8+2,4+2,6+3)</t>
  </si>
  <si>
    <t>grind box2 : (0,4*0,5)*(5,873+0,924+2,2+1,951+2,2)</t>
  </si>
  <si>
    <t>prvek 3 svisle : (0,3*0,2)*(5,519+12,161+1,25)</t>
  </si>
  <si>
    <t>gb 4 : (0,3*0,7)*3</t>
  </si>
  <si>
    <t>gb5 : (0,3*0,45)*4,8</t>
  </si>
  <si>
    <t>gb6 : (0,7*0,3)*3,3*2</t>
  </si>
  <si>
    <t>doplnění 17 m žlabu : 17*0,75</t>
  </si>
  <si>
    <t>prolití beton tvar 3-5% : 298,88*0,04</t>
  </si>
  <si>
    <t>5TMEL1</t>
  </si>
  <si>
    <t>Těsnění spár styků tmelením - vytmelení řezaných smršťovacích spár pružným tmelem</t>
  </si>
  <si>
    <t>631316115R00.1</t>
  </si>
  <si>
    <t>Postřik nových beton. podlah proti prvotn. vysych.</t>
  </si>
  <si>
    <t>631316231R00.1</t>
  </si>
  <si>
    <t>Hlazení betonových mazanin, strojně</t>
  </si>
  <si>
    <t>Odkaz na mn. položky pořadí 10 : 344,75033*-1</t>
  </si>
  <si>
    <t>celková plocha s přesahem do ručního hlazení 10% : 1588*1,1</t>
  </si>
  <si>
    <t>631317110R00.1</t>
  </si>
  <si>
    <t>Řezání dilatační spáry hl. 0-100 mm, beton prostý</t>
  </si>
  <si>
    <t>Pigmentace_beton</t>
  </si>
  <si>
    <t>Příplatek za pigmentaci betonové směsí přípravkem vhodným dle dodavetele betonové směsi, odstín dle odsouhlaseného vzorku</t>
  </si>
  <si>
    <t>poměr pigmentu min 5%</t>
  </si>
  <si>
    <t>Odkaz na mn. položky pořadí 13 : 310,83920*0,2</t>
  </si>
  <si>
    <t>vzorek</t>
  </si>
  <si>
    <t>Zkušební vzorek pigmentovaného betonu v požadovaném odstínu</t>
  </si>
  <si>
    <t>soubor</t>
  </si>
  <si>
    <t>59590501.AR</t>
  </si>
  <si>
    <t>deska stěnová bednicí materiál štěpkocement; l = 2000,0 mm; š = 500 mm; tl = 35,0 mm; R = ,32 m2K/W; pro interiér, pro exteriér</t>
  </si>
  <si>
    <t>SPCM</t>
  </si>
  <si>
    <t>Specifikace</t>
  </si>
  <si>
    <t>POL3_</t>
  </si>
  <si>
    <t>Odkaz na mn. položky pořadí 7 : 94,46209*1,15</t>
  </si>
  <si>
    <t>60512540R</t>
  </si>
  <si>
    <t>Prkno dřevina: jehličnatá; jakost: I</t>
  </si>
  <si>
    <t xml:space="preserve">pomocné řezivo bednění : </t>
  </si>
  <si>
    <t>Odkaz na mn. položky pořadí 7 : 94,46167*0,006</t>
  </si>
  <si>
    <t>60517105R</t>
  </si>
  <si>
    <t>Lať dřevina: SM; jakost: I; tl = 40 mm; š = 60 mm</t>
  </si>
  <si>
    <t xml:space="preserve">pomocné řezivo bednění, opěrky a pracovní spáry : </t>
  </si>
  <si>
    <t>Odkaz na mn. položky pořadí 7 : 94,46250*0,012</t>
  </si>
  <si>
    <t>271531113R02</t>
  </si>
  <si>
    <t>Polštář základu z podkladu drceného, modelace tvarů a radiusů</t>
  </si>
  <si>
    <t>R-položka</t>
  </si>
  <si>
    <t>POL12_1</t>
  </si>
  <si>
    <t>rozrovnání materiálu do hrubých figur před ruční modelací</t>
  </si>
  <si>
    <t>var. R01</t>
  </si>
  <si>
    <t xml:space="preserve">výchozí podklad dle C5.2 X-Y-Z : </t>
  </si>
  <si>
    <t>rozrovnání podkladu strojně do figur vrstva á 500 mm : 1588*0,5</t>
  </si>
  <si>
    <t xml:space="preserve">dosypový materiál pro figury skateparku : </t>
  </si>
  <si>
    <t>hloubení bazén 1 : 10*3*0,75</t>
  </si>
  <si>
    <t>10*3*0,65</t>
  </si>
  <si>
    <t>8*3*0,45</t>
  </si>
  <si>
    <t>hloubení bazén 2 : 10*3,14*0,75</t>
  </si>
  <si>
    <t>998222012R00</t>
  </si>
  <si>
    <t xml:space="preserve">Přesun hmot pro zpevněné plochy s krytem z kameniva </t>
  </si>
  <si>
    <t>823-1</t>
  </si>
  <si>
    <t>Přesun hmot</t>
  </si>
  <si>
    <t>POL7_</t>
  </si>
  <si>
    <t>762311103R00</t>
  </si>
  <si>
    <t>Montáž ocelových spojovacích prostředků kotevních želez  příložek, patek, táhel, s připojením k dřevěné konstrukci</t>
  </si>
  <si>
    <t>kus</t>
  </si>
  <si>
    <t>800-762</t>
  </si>
  <si>
    <t xml:space="preserve">OCELOVÉ HRANY 50/150/4 : </t>
  </si>
  <si>
    <t>(19,089+11+11,847+4,542+2,3+3,038+3,587+4,609+5,785)</t>
  </si>
  <si>
    <t>(1,422+6,5+5,27+10,32+11+16,9+11,105+120+6,9305+10,569+13,905+10)</t>
  </si>
  <si>
    <t>KOPING TR 60 mm/4 mm : ((8,149*3,14)+(8,158*3,14)+(6,545*3+80))</t>
  </si>
  <si>
    <t>(7,723*3,14)</t>
  </si>
  <si>
    <t>GRASS GAP : (3,5+3,5)</t>
  </si>
  <si>
    <t>GRING BOX : (17+3+3+2+5)</t>
  </si>
  <si>
    <t>RAIL FLATBAR : (10)</t>
  </si>
  <si>
    <t/>
  </si>
  <si>
    <t>POLEJAM : (1,5+1,5)</t>
  </si>
  <si>
    <t>0,1923</t>
  </si>
  <si>
    <t>767995101R00</t>
  </si>
  <si>
    <t>Výroba a montáž atypických kovovových doplňků staveb hmotnosti do 5 kg</t>
  </si>
  <si>
    <t>kg</t>
  </si>
  <si>
    <t>800-767</t>
  </si>
  <si>
    <t xml:space="preserve">RAIL - LÁMANÝ : </t>
  </si>
  <si>
    <t>jekl 50/150/4 _ 11,7 kg/m : (2,885+1,026+1,026+0,935+0,935+2,835)*11,7</t>
  </si>
  <si>
    <t>TR 60 mm 6,82 kg/mb : (2,885+2,835)*6,82</t>
  </si>
  <si>
    <t>pracny navařené 50x300x4 mm - pásovina 30/4 0,54 kg/m : 8*0,3*0,54</t>
  </si>
  <si>
    <t xml:space="preserve">RAIL PYRAMIDA : </t>
  </si>
  <si>
    <t>jekl 50/150/4 _ 11,7 kg/m : (1,2+1,876+1,2)*11,7</t>
  </si>
  <si>
    <t>pracny : 4*0,3*0,54</t>
  </si>
  <si>
    <t xml:space="preserve">GRINDBOX PYRAMIDA : </t>
  </si>
  <si>
    <t>30/4 : 0,3*4*0,54</t>
  </si>
  <si>
    <t>oplechováíní 6 mm shora : (2)*3,85</t>
  </si>
  <si>
    <t xml:space="preserve">RAIL - ACKO : </t>
  </si>
  <si>
    <t>jekl 50/150/4 _ 11,7 kg/m : (1,19+2,54+2,54+0,95+1,19)*11,7</t>
  </si>
  <si>
    <t>TR 60 : (2,54+2,54)*6,82</t>
  </si>
  <si>
    <t>30/4 : (0,3*6)*0,54</t>
  </si>
  <si>
    <t xml:space="preserve">GRINDBOX ACKO : </t>
  </si>
  <si>
    <t>jekl 50/150/4 _ 11,7 kg/m : (1,1+2,546+2,546+1,2+0,95)*11,7</t>
  </si>
  <si>
    <t>30/4 : 6*0,3*0,54</t>
  </si>
  <si>
    <t>oplechování 6 mm shora : (2,54+2,54)*3,85</t>
  </si>
  <si>
    <t>(19,089+11+11,847+4,542+2,3+3,038+3,587+4,609+5,785)*11,7</t>
  </si>
  <si>
    <t>(1,422+6,5+5,27+10,32+11+16,9+11,105+120+6,9305+10,569+13,905+10)*11,7</t>
  </si>
  <si>
    <t>KOPING TR 60 mm/4 mm : ((8,149*3,14)+(8,158*3,14)+(6,545*3+60))*6,82</t>
  </si>
  <si>
    <t>(7,723*3,14)*6,82</t>
  </si>
  <si>
    <t>GRASS GAP : (3,5+3,5)*11,7</t>
  </si>
  <si>
    <t>GRING BOX : (17+3+3+2+5)*11,7</t>
  </si>
  <si>
    <t>RAIL FLATBAR : (10)*6,82</t>
  </si>
  <si>
    <t>(0,6*12)*11,7</t>
  </si>
  <si>
    <t>(24)*0,3*0,54</t>
  </si>
  <si>
    <t>POLEJAM : (1,5+1,5)*6,82</t>
  </si>
  <si>
    <t>Odkaz na mn. položky pořadí 28 : 0,20813*1000</t>
  </si>
  <si>
    <t>767998004</t>
  </si>
  <si>
    <t>Osazení a dodávka překážky ,,Hydrant"</t>
  </si>
  <si>
    <t>13285301R</t>
  </si>
  <si>
    <t>Ocel svařitelná betonářská - tyč; povrch: žebírkový; značka: B500B (1.0439); d = 14,0 mm</t>
  </si>
  <si>
    <t xml:space="preserve">pomocné trny kotvení kopingů : </t>
  </si>
  <si>
    <t>KOPING TR 60 mm/4 mm : ((8,149*3,14)+(8,158*3,14)+(6,545*3+60))*2*0,5*1,22*1,1/1000</t>
  </si>
  <si>
    <t>(7,723*3,14)*2*0,5*1,22*1,1/1000</t>
  </si>
  <si>
    <t>15515712R1</t>
  </si>
  <si>
    <t>Ocel tažená kruhová E335, průměr 48 mm, jekly, pásoviny</t>
  </si>
  <si>
    <t>Odkaz na mn. položky pořadí 26 : 5779,54783*0,00115</t>
  </si>
  <si>
    <t>31110712R</t>
  </si>
  <si>
    <t>matice ocelová; přesná šestihranná; M8; pevnost 8.8</t>
  </si>
  <si>
    <t>31179105R</t>
  </si>
  <si>
    <t>tyč závitová M8; l = 1 000 mm; mat. ocel 4,8 - DIN 975; povrch bez úpravy</t>
  </si>
  <si>
    <t>m</t>
  </si>
  <si>
    <t>998767101R00</t>
  </si>
  <si>
    <t>Přesun hmot pro kovové stavební doplňk. konstrukce v objektech výšky do 6 m</t>
  </si>
  <si>
    <t>50 m vodorovně</t>
  </si>
  <si>
    <t>783222100R00</t>
  </si>
  <si>
    <t xml:space="preserve">Nátěry kov.stavebních doplňk.konstrukcí syntetické dvojnásobné,  </t>
  </si>
  <si>
    <t>800-783</t>
  </si>
  <si>
    <t>včetně pomocného lešení.</t>
  </si>
  <si>
    <t>jekl 40/150/4 8,9 kg/m : (2,885+1,026+1,026+0,935+0,935+2,835)*0,38</t>
  </si>
  <si>
    <t>TR 60 mm 6,82 kg/mb : (2,885+2,835)*0,18</t>
  </si>
  <si>
    <t>pracny navařené 50x300x4 mm - pásovina 30/4 0,54 kg/m : 8*0,3</t>
  </si>
  <si>
    <t>40/150/4 : (1,2+1,876+1,2)*0,38</t>
  </si>
  <si>
    <t>pracny : 4*0,3</t>
  </si>
  <si>
    <t>30/4 : 0,3*4</t>
  </si>
  <si>
    <t>oplechováíní 6 mm shora : (2)</t>
  </si>
  <si>
    <t>40/150/4 : (1,19+2,54+2,54+0,95+1,19)*0,38</t>
  </si>
  <si>
    <t>TR 60 : (2,54+2,54)*0,19</t>
  </si>
  <si>
    <t>30/4 : (0,3*6)</t>
  </si>
  <si>
    <t>40/150/4 : (1,1+2,546+2,546+1,2+0,95)*0,38</t>
  </si>
  <si>
    <t>30/4 : 6*0,3</t>
  </si>
  <si>
    <t>oplechování 6 mm shora : (2,54+2,54)</t>
  </si>
  <si>
    <t>(19,089+11+11,847+4,542+2,3+3,038+3,587+4,609+5,785)*0,4</t>
  </si>
  <si>
    <t>(1,422+6,5+5,27+10,32+11+16,9+11,105+120+6,9305+10,569+13,905+10)*0,4</t>
  </si>
  <si>
    <t>KOPING TR 60 mm/4 mm : ((8,149*3,14)+(8,158*3,14)+(6,545*3+80))*0,19</t>
  </si>
  <si>
    <t>(7,723*3,14)*0,19</t>
  </si>
  <si>
    <t>GRASS GAP : (3,5+3,5)*0,4</t>
  </si>
  <si>
    <t>GRING BOX : (17+3+3+2+5)*0,4</t>
  </si>
  <si>
    <t>RAIL FLATBAR : (10)*0,19</t>
  </si>
  <si>
    <t>(0,6*12)*0,38</t>
  </si>
  <si>
    <t>(24)*0,3</t>
  </si>
  <si>
    <t>POLEJAM : (1,5+1,5)*0,19</t>
  </si>
  <si>
    <t>783903811R00</t>
  </si>
  <si>
    <t>Ostatní práce odmaštění chemickými rozpuštědly</t>
  </si>
  <si>
    <t>Odkaz na mn. položky pořadí 33 : 207,11463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</si>
</sst>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RMxvEqwhQP94ZeQFYuWlNs2l9socyeCnQmW54CKSAMVtlxbMdZidLED0R57racudpk8I0HZ8gZl4dvlN72ugBQ==" saltValue="xVqmlWWCYrybPcrF+ZA+R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D35" sqref="D35:E3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SUMIF(F55:F61,A16,I55:I61)+SUMIF(F55:F61,"PSU",I55:I61)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SUMIF(F55:F61,A17,I55:I61)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SUMIF(F55:F61,A18,I55:I61)</f>
        <v>0</v>
      </c>
      <c r="J18" s="85"/>
    </row>
    <row r="19" spans="1:10" ht="23.25" customHeight="1" x14ac:dyDescent="0.2">
      <c r="A19" s="196" t="s">
        <v>82</v>
      </c>
      <c r="B19" s="38" t="s">
        <v>27</v>
      </c>
      <c r="C19" s="62"/>
      <c r="D19" s="63"/>
      <c r="E19" s="83"/>
      <c r="F19" s="84"/>
      <c r="G19" s="83"/>
      <c r="H19" s="84"/>
      <c r="I19" s="83">
        <f>SUMIF(F55:F61,A19,I55:I61)</f>
        <v>0</v>
      </c>
      <c r="J19" s="85"/>
    </row>
    <row r="20" spans="1:10" ht="23.25" customHeight="1" x14ac:dyDescent="0.2">
      <c r="A20" s="196" t="s">
        <v>83</v>
      </c>
      <c r="B20" s="38" t="s">
        <v>28</v>
      </c>
      <c r="C20" s="62"/>
      <c r="D20" s="63"/>
      <c r="E20" s="83"/>
      <c r="F20" s="84"/>
      <c r="G20" s="83"/>
      <c r="H20" s="84"/>
      <c r="I20" s="83">
        <f>SUMIF(F55:F61,A20,I55:I61)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'II.ET SO 00 Pol'!AE38+'II.ET SO 05 Pol'!AE203</f>
        <v>0</v>
      </c>
      <c r="G39" s="149">
        <f>'II.ET SO 00 Pol'!AF38+'II.ET SO 05 Pol'!AF203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customHeight="1" x14ac:dyDescent="0.2">
      <c r="A41" s="136">
        <v>2</v>
      </c>
      <c r="B41" s="152" t="s">
        <v>53</v>
      </c>
      <c r="C41" s="153" t="s">
        <v>54</v>
      </c>
      <c r="D41" s="153"/>
      <c r="E41" s="153"/>
      <c r="F41" s="154">
        <f>'II.ET SO 00 Pol'!AE38+'II.ET SO 05 Pol'!AE203</f>
        <v>0</v>
      </c>
      <c r="G41" s="155">
        <f>'II.ET SO 00 Pol'!AF38+'II.ET SO 05 Pol'!AF203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customHeight="1" x14ac:dyDescent="0.2">
      <c r="A42" s="136">
        <v>3</v>
      </c>
      <c r="B42" s="157" t="s">
        <v>55</v>
      </c>
      <c r="C42" s="147" t="s">
        <v>56</v>
      </c>
      <c r="D42" s="147"/>
      <c r="E42" s="147"/>
      <c r="F42" s="158">
        <f>'II.ET SO 00 Pol'!AE38</f>
        <v>0</v>
      </c>
      <c r="G42" s="150">
        <f>'II.ET SO 00 Pol'!AF38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customHeight="1" x14ac:dyDescent="0.2">
      <c r="A43" s="136">
        <v>3</v>
      </c>
      <c r="B43" s="157" t="s">
        <v>57</v>
      </c>
      <c r="C43" s="147" t="s">
        <v>58</v>
      </c>
      <c r="D43" s="147"/>
      <c r="E43" s="147"/>
      <c r="F43" s="158">
        <f>'II.ET SO 05 Pol'!AE203</f>
        <v>0</v>
      </c>
      <c r="G43" s="150">
        <f>'II.ET SO 05 Pol'!AF203</f>
        <v>0</v>
      </c>
      <c r="H43" s="150">
        <f>(F43*SazbaDPH1/100)+(G43*SazbaDPH2/100)</f>
        <v>0</v>
      </c>
      <c r="I43" s="150">
        <f>F43+G43+H43</f>
        <v>0</v>
      </c>
      <c r="J43" s="151" t="str">
        <f>IF(_xlfn.SINGLE(CenaCelkemVypocet)=0,"",I43/_xlfn.SINGLE(CenaCelkemVypocet)*100)</f>
        <v/>
      </c>
    </row>
    <row r="44" spans="1:10" ht="25.5" customHeight="1" x14ac:dyDescent="0.2">
      <c r="A44" s="136"/>
      <c r="B44" s="159" t="s">
        <v>59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6" spans="1:10" x14ac:dyDescent="0.2">
      <c r="A46" t="s">
        <v>61</v>
      </c>
      <c r="B46" t="s">
        <v>62</v>
      </c>
    </row>
    <row r="47" spans="1:10" x14ac:dyDescent="0.2">
      <c r="A47" t="s">
        <v>63</v>
      </c>
      <c r="B47" t="s">
        <v>64</v>
      </c>
    </row>
    <row r="48" spans="1:10" x14ac:dyDescent="0.2">
      <c r="A48" t="s">
        <v>65</v>
      </c>
      <c r="B48" t="s">
        <v>66</v>
      </c>
    </row>
    <row r="49" spans="1:10" x14ac:dyDescent="0.2">
      <c r="A49" t="s">
        <v>65</v>
      </c>
      <c r="B49" t="s">
        <v>67</v>
      </c>
    </row>
    <row r="52" spans="1:10" ht="15.75" x14ac:dyDescent="0.25">
      <c r="B52" s="175" t="s">
        <v>68</v>
      </c>
    </row>
    <row r="54" spans="1:10" ht="25.5" customHeight="1" x14ac:dyDescent="0.2">
      <c r="A54" s="177"/>
      <c r="B54" s="180" t="s">
        <v>17</v>
      </c>
      <c r="C54" s="180" t="s">
        <v>5</v>
      </c>
      <c r="D54" s="181"/>
      <c r="E54" s="181"/>
      <c r="F54" s="182" t="s">
        <v>69</v>
      </c>
      <c r="G54" s="182"/>
      <c r="H54" s="182"/>
      <c r="I54" s="182" t="s">
        <v>29</v>
      </c>
      <c r="J54" s="182" t="s">
        <v>0</v>
      </c>
    </row>
    <row r="55" spans="1:10" ht="36.75" customHeight="1" x14ac:dyDescent="0.2">
      <c r="A55" s="178"/>
      <c r="B55" s="183" t="s">
        <v>70</v>
      </c>
      <c r="C55" s="184" t="s">
        <v>71</v>
      </c>
      <c r="D55" s="185"/>
      <c r="E55" s="185"/>
      <c r="F55" s="192" t="s">
        <v>24</v>
      </c>
      <c r="G55" s="193"/>
      <c r="H55" s="193"/>
      <c r="I55" s="193">
        <f>'II.ET SO 05 Pol'!G8</f>
        <v>0</v>
      </c>
      <c r="J55" s="189" t="str">
        <f>IF(I62=0,"",I55/I62*100)</f>
        <v/>
      </c>
    </row>
    <row r="56" spans="1:10" ht="36.75" customHeight="1" x14ac:dyDescent="0.2">
      <c r="A56" s="178"/>
      <c r="B56" s="183" t="s">
        <v>72</v>
      </c>
      <c r="C56" s="184" t="s">
        <v>73</v>
      </c>
      <c r="D56" s="185"/>
      <c r="E56" s="185"/>
      <c r="F56" s="192" t="s">
        <v>24</v>
      </c>
      <c r="G56" s="193"/>
      <c r="H56" s="193"/>
      <c r="I56" s="193">
        <f>'II.ET SO 05 Pol'!G15</f>
        <v>0</v>
      </c>
      <c r="J56" s="189" t="str">
        <f>IF(I62=0,"",I56/I62*100)</f>
        <v/>
      </c>
    </row>
    <row r="57" spans="1:10" ht="36.75" customHeight="1" x14ac:dyDescent="0.2">
      <c r="A57" s="178"/>
      <c r="B57" s="183" t="s">
        <v>74</v>
      </c>
      <c r="C57" s="184" t="s">
        <v>75</v>
      </c>
      <c r="D57" s="185"/>
      <c r="E57" s="185"/>
      <c r="F57" s="192" t="s">
        <v>24</v>
      </c>
      <c r="G57" s="193"/>
      <c r="H57" s="193"/>
      <c r="I57" s="193">
        <f>'II.ET SO 05 Pol'!G21</f>
        <v>0</v>
      </c>
      <c r="J57" s="189" t="str">
        <f>IF(I62=0,"",I57/I62*100)</f>
        <v/>
      </c>
    </row>
    <row r="58" spans="1:10" ht="36.75" customHeight="1" x14ac:dyDescent="0.2">
      <c r="A58" s="178"/>
      <c r="B58" s="183" t="s">
        <v>76</v>
      </c>
      <c r="C58" s="184" t="s">
        <v>77</v>
      </c>
      <c r="D58" s="185"/>
      <c r="E58" s="185"/>
      <c r="F58" s="192" t="s">
        <v>24</v>
      </c>
      <c r="G58" s="193"/>
      <c r="H58" s="193"/>
      <c r="I58" s="193">
        <f>'II.ET SO 05 Pol'!G109</f>
        <v>0</v>
      </c>
      <c r="J58" s="189" t="str">
        <f>IF(I62=0,"",I58/I62*100)</f>
        <v/>
      </c>
    </row>
    <row r="59" spans="1:10" ht="36.75" customHeight="1" x14ac:dyDescent="0.2">
      <c r="A59" s="178"/>
      <c r="B59" s="183" t="s">
        <v>78</v>
      </c>
      <c r="C59" s="184" t="s">
        <v>79</v>
      </c>
      <c r="D59" s="185"/>
      <c r="E59" s="185"/>
      <c r="F59" s="192" t="s">
        <v>25</v>
      </c>
      <c r="G59" s="193"/>
      <c r="H59" s="193"/>
      <c r="I59" s="193">
        <f>'II.ET SO 05 Pol'!G111</f>
        <v>0</v>
      </c>
      <c r="J59" s="189" t="str">
        <f>IF(I62=0,"",I59/I62*100)</f>
        <v/>
      </c>
    </row>
    <row r="60" spans="1:10" ht="36.75" customHeight="1" x14ac:dyDescent="0.2">
      <c r="A60" s="178"/>
      <c r="B60" s="183" t="s">
        <v>80</v>
      </c>
      <c r="C60" s="184" t="s">
        <v>81</v>
      </c>
      <c r="D60" s="185"/>
      <c r="E60" s="185"/>
      <c r="F60" s="192" t="s">
        <v>25</v>
      </c>
      <c r="G60" s="193"/>
      <c r="H60" s="193"/>
      <c r="I60" s="193">
        <f>'II.ET SO 05 Pol'!G167</f>
        <v>0</v>
      </c>
      <c r="J60" s="189" t="str">
        <f>IF(I62=0,"",I60/I62*100)</f>
        <v/>
      </c>
    </row>
    <row r="61" spans="1:10" ht="36.75" customHeight="1" x14ac:dyDescent="0.2">
      <c r="A61" s="178"/>
      <c r="B61" s="183" t="s">
        <v>82</v>
      </c>
      <c r="C61" s="184" t="s">
        <v>27</v>
      </c>
      <c r="D61" s="185"/>
      <c r="E61" s="185"/>
      <c r="F61" s="192" t="s">
        <v>82</v>
      </c>
      <c r="G61" s="193"/>
      <c r="H61" s="193"/>
      <c r="I61" s="193">
        <f>'II.ET SO 00 Pol'!G8</f>
        <v>0</v>
      </c>
      <c r="J61" s="189" t="str">
        <f>IF(I62=0,"",I61/I62*100)</f>
        <v/>
      </c>
    </row>
    <row r="62" spans="1:10" ht="25.5" customHeight="1" x14ac:dyDescent="0.2">
      <c r="A62" s="179"/>
      <c r="B62" s="186" t="s">
        <v>1</v>
      </c>
      <c r="C62" s="187"/>
      <c r="D62" s="188"/>
      <c r="E62" s="188"/>
      <c r="F62" s="194"/>
      <c r="G62" s="195"/>
      <c r="H62" s="195"/>
      <c r="I62" s="195">
        <f>SUM(I55:I61)</f>
        <v>0</v>
      </c>
      <c r="J62" s="190">
        <f>SUM(J55:J61)</f>
        <v>0</v>
      </c>
    </row>
    <row r="63" spans="1:10" x14ac:dyDescent="0.2">
      <c r="F63" s="135"/>
      <c r="G63" s="135"/>
      <c r="H63" s="135"/>
      <c r="I63" s="135"/>
      <c r="J63" s="191"/>
    </row>
    <row r="64" spans="1:10" x14ac:dyDescent="0.2">
      <c r="F64" s="135"/>
      <c r="G64" s="135"/>
      <c r="H64" s="135"/>
      <c r="I64" s="135"/>
      <c r="J64" s="191"/>
    </row>
    <row r="65" spans="6:10" x14ac:dyDescent="0.2">
      <c r="F65" s="135"/>
      <c r="G65" s="135"/>
      <c r="H65" s="135"/>
      <c r="I65" s="135"/>
      <c r="J65" s="191"/>
    </row>
  </sheetData>
  <sheetProtection algorithmName="SHA-512" hashValue="hqetu6/j3nwtMZXinUJQ2L5wK4VT0UHM/NCC637oAjwKdQiDgwZR/B0f2/po76lzyyq4AW+mj/9Q0LzN9F8+pA==" saltValue="NmtvsQVmVK1gxEWpx6k4M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9:E59"/>
    <mergeCell ref="C60:E60"/>
    <mergeCell ref="C61:E61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YFm4Pysv415tfE2pDXcc8iCPG8u+BunscyscntRyjKgOh3isuPoVsEDlqK2Q7rokPbjAKR4pTknSIeFsOMiOjg==" saltValue="C/DQC+BmjjKrsciyUmChA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C8972-0AA1-4509-8E41-60B0D317965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84</v>
      </c>
      <c r="B1" s="197"/>
      <c r="C1" s="197"/>
      <c r="D1" s="197"/>
      <c r="E1" s="197"/>
      <c r="F1" s="197"/>
      <c r="G1" s="197"/>
      <c r="AG1" t="s">
        <v>85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86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86</v>
      </c>
      <c r="AG3" t="s">
        <v>87</v>
      </c>
    </row>
    <row r="4" spans="1:60" ht="24.95" customHeight="1" x14ac:dyDescent="0.2">
      <c r="A4" s="202" t="s">
        <v>9</v>
      </c>
      <c r="B4" s="203" t="s">
        <v>55</v>
      </c>
      <c r="C4" s="204" t="s">
        <v>56</v>
      </c>
      <c r="D4" s="205"/>
      <c r="E4" s="205"/>
      <c r="F4" s="205"/>
      <c r="G4" s="206"/>
      <c r="AG4" t="s">
        <v>88</v>
      </c>
    </row>
    <row r="5" spans="1:60" x14ac:dyDescent="0.2">
      <c r="D5" s="10"/>
    </row>
    <row r="6" spans="1:60" ht="38.25" x14ac:dyDescent="0.2">
      <c r="A6" s="208" t="s">
        <v>89</v>
      </c>
      <c r="B6" s="210" t="s">
        <v>90</v>
      </c>
      <c r="C6" s="210" t="s">
        <v>91</v>
      </c>
      <c r="D6" s="209" t="s">
        <v>92</v>
      </c>
      <c r="E6" s="208" t="s">
        <v>93</v>
      </c>
      <c r="F6" s="207" t="s">
        <v>94</v>
      </c>
      <c r="G6" s="208" t="s">
        <v>29</v>
      </c>
      <c r="H6" s="211" t="s">
        <v>30</v>
      </c>
      <c r="I6" s="211" t="s">
        <v>95</v>
      </c>
      <c r="J6" s="211" t="s">
        <v>31</v>
      </c>
      <c r="K6" s="211" t="s">
        <v>96</v>
      </c>
      <c r="L6" s="211" t="s">
        <v>97</v>
      </c>
      <c r="M6" s="211" t="s">
        <v>98</v>
      </c>
      <c r="N6" s="211" t="s">
        <v>99</v>
      </c>
      <c r="O6" s="211" t="s">
        <v>100</v>
      </c>
      <c r="P6" s="211" t="s">
        <v>101</v>
      </c>
      <c r="Q6" s="211" t="s">
        <v>102</v>
      </c>
      <c r="R6" s="211" t="s">
        <v>103</v>
      </c>
      <c r="S6" s="211" t="s">
        <v>104</v>
      </c>
      <c r="T6" s="211" t="s">
        <v>105</v>
      </c>
      <c r="U6" s="211" t="s">
        <v>106</v>
      </c>
      <c r="V6" s="211" t="s">
        <v>107</v>
      </c>
      <c r="W6" s="211" t="s">
        <v>108</v>
      </c>
      <c r="X6" s="211" t="s">
        <v>109</v>
      </c>
      <c r="Y6" s="211" t="s">
        <v>110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111</v>
      </c>
      <c r="B8" s="225" t="s">
        <v>82</v>
      </c>
      <c r="C8" s="241" t="s">
        <v>27</v>
      </c>
      <c r="D8" s="226"/>
      <c r="E8" s="227"/>
      <c r="F8" s="228"/>
      <c r="G8" s="228">
        <f>SUMIF(AG9:AG36,"&lt;&gt;NOR",G9:G36)</f>
        <v>0</v>
      </c>
      <c r="H8" s="228"/>
      <c r="I8" s="228">
        <f>SUM(I9:I36)</f>
        <v>0</v>
      </c>
      <c r="J8" s="228"/>
      <c r="K8" s="228">
        <f>SUM(K9:K36)</f>
        <v>0</v>
      </c>
      <c r="L8" s="228"/>
      <c r="M8" s="228">
        <f>SUM(M9:M36)</f>
        <v>0</v>
      </c>
      <c r="N8" s="227"/>
      <c r="O8" s="227">
        <f>SUM(O9:O36)</f>
        <v>0</v>
      </c>
      <c r="P8" s="227"/>
      <c r="Q8" s="227">
        <f>SUM(Q9:Q36)</f>
        <v>0</v>
      </c>
      <c r="R8" s="228"/>
      <c r="S8" s="228"/>
      <c r="T8" s="229"/>
      <c r="U8" s="223"/>
      <c r="V8" s="223">
        <f>SUM(V9:V36)</f>
        <v>0</v>
      </c>
      <c r="W8" s="223"/>
      <c r="X8" s="223"/>
      <c r="Y8" s="223"/>
      <c r="AG8" t="s">
        <v>112</v>
      </c>
    </row>
    <row r="9" spans="1:60" outlineLevel="1" x14ac:dyDescent="0.2">
      <c r="A9" s="231">
        <v>1</v>
      </c>
      <c r="B9" s="232" t="s">
        <v>113</v>
      </c>
      <c r="C9" s="242" t="s">
        <v>114</v>
      </c>
      <c r="D9" s="233" t="s">
        <v>115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116</v>
      </c>
      <c r="T9" s="237" t="s">
        <v>117</v>
      </c>
      <c r="U9" s="222">
        <v>0</v>
      </c>
      <c r="V9" s="222">
        <f>ROUND(E9*U9,2)</f>
        <v>0</v>
      </c>
      <c r="W9" s="222"/>
      <c r="X9" s="222" t="s">
        <v>118</v>
      </c>
      <c r="Y9" s="222" t="s">
        <v>119</v>
      </c>
      <c r="Z9" s="212"/>
      <c r="AA9" s="212"/>
      <c r="AB9" s="212"/>
      <c r="AC9" s="212"/>
      <c r="AD9" s="212"/>
      <c r="AE9" s="212"/>
      <c r="AF9" s="212"/>
      <c r="AG9" s="212" t="s">
        <v>120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3" t="s">
        <v>121</v>
      </c>
      <c r="D10" s="239"/>
      <c r="E10" s="239"/>
      <c r="F10" s="239"/>
      <c r="G10" s="239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122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8" t="str">
        <f>C10</f>
        <v>Náklady na vyhotovení dokumentace skutečného provedení stavby a její předání objednateli v požadované formě a požadovaném počtu.</v>
      </c>
      <c r="BB10" s="212"/>
      <c r="BC10" s="212"/>
      <c r="BD10" s="212"/>
      <c r="BE10" s="212"/>
      <c r="BF10" s="212"/>
      <c r="BG10" s="212"/>
      <c r="BH10" s="212"/>
    </row>
    <row r="11" spans="1:60" outlineLevel="3" x14ac:dyDescent="0.2">
      <c r="A11" s="219"/>
      <c r="B11" s="220"/>
      <c r="C11" s="244" t="s">
        <v>123</v>
      </c>
      <c r="D11" s="240"/>
      <c r="E11" s="240"/>
      <c r="F11" s="240"/>
      <c r="G11" s="240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122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1">
        <v>2</v>
      </c>
      <c r="B12" s="232" t="s">
        <v>72</v>
      </c>
      <c r="C12" s="242" t="s">
        <v>124</v>
      </c>
      <c r="D12" s="233" t="s">
        <v>115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/>
      <c r="S12" s="236" t="s">
        <v>125</v>
      </c>
      <c r="T12" s="237" t="s">
        <v>117</v>
      </c>
      <c r="U12" s="222">
        <v>0</v>
      </c>
      <c r="V12" s="222">
        <f>ROUND(E12*U12,2)</f>
        <v>0</v>
      </c>
      <c r="W12" s="222"/>
      <c r="X12" s="222" t="s">
        <v>118</v>
      </c>
      <c r="Y12" s="222" t="s">
        <v>119</v>
      </c>
      <c r="Z12" s="212"/>
      <c r="AA12" s="212"/>
      <c r="AB12" s="212"/>
      <c r="AC12" s="212"/>
      <c r="AD12" s="212"/>
      <c r="AE12" s="212"/>
      <c r="AF12" s="212"/>
      <c r="AG12" s="212" t="s">
        <v>120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43" t="s">
        <v>126</v>
      </c>
      <c r="D13" s="239"/>
      <c r="E13" s="239"/>
      <c r="F13" s="239"/>
      <c r="G13" s="239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122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1">
        <v>3</v>
      </c>
      <c r="B14" s="232" t="s">
        <v>127</v>
      </c>
      <c r="C14" s="242" t="s">
        <v>128</v>
      </c>
      <c r="D14" s="233" t="s">
        <v>115</v>
      </c>
      <c r="E14" s="234">
        <v>1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6"/>
      <c r="S14" s="236" t="s">
        <v>125</v>
      </c>
      <c r="T14" s="237" t="s">
        <v>117</v>
      </c>
      <c r="U14" s="222">
        <v>0</v>
      </c>
      <c r="V14" s="222">
        <f>ROUND(E14*U14,2)</f>
        <v>0</v>
      </c>
      <c r="W14" s="222"/>
      <c r="X14" s="222" t="s">
        <v>118</v>
      </c>
      <c r="Y14" s="222" t="s">
        <v>119</v>
      </c>
      <c r="Z14" s="212"/>
      <c r="AA14" s="212"/>
      <c r="AB14" s="212"/>
      <c r="AC14" s="212"/>
      <c r="AD14" s="212"/>
      <c r="AE14" s="212"/>
      <c r="AF14" s="212"/>
      <c r="AG14" s="212" t="s">
        <v>120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43" t="s">
        <v>129</v>
      </c>
      <c r="D15" s="239"/>
      <c r="E15" s="239"/>
      <c r="F15" s="239"/>
      <c r="G15" s="239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122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1">
        <v>4</v>
      </c>
      <c r="B16" s="232" t="s">
        <v>130</v>
      </c>
      <c r="C16" s="242" t="s">
        <v>131</v>
      </c>
      <c r="D16" s="233" t="s">
        <v>115</v>
      </c>
      <c r="E16" s="234">
        <v>1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6"/>
      <c r="S16" s="236" t="s">
        <v>116</v>
      </c>
      <c r="T16" s="237" t="s">
        <v>117</v>
      </c>
      <c r="U16" s="222">
        <v>0</v>
      </c>
      <c r="V16" s="222">
        <f>ROUND(E16*U16,2)</f>
        <v>0</v>
      </c>
      <c r="W16" s="222"/>
      <c r="X16" s="222" t="s">
        <v>118</v>
      </c>
      <c r="Y16" s="222" t="s">
        <v>119</v>
      </c>
      <c r="Z16" s="212"/>
      <c r="AA16" s="212"/>
      <c r="AB16" s="212"/>
      <c r="AC16" s="212"/>
      <c r="AD16" s="212"/>
      <c r="AE16" s="212"/>
      <c r="AF16" s="212"/>
      <c r="AG16" s="212" t="s">
        <v>120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19"/>
      <c r="B17" s="220"/>
      <c r="C17" s="243" t="s">
        <v>132</v>
      </c>
      <c r="D17" s="239"/>
      <c r="E17" s="239"/>
      <c r="F17" s="239"/>
      <c r="G17" s="239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122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1">
        <v>5</v>
      </c>
      <c r="B18" s="232" t="s">
        <v>133</v>
      </c>
      <c r="C18" s="242" t="s">
        <v>134</v>
      </c>
      <c r="D18" s="233" t="s">
        <v>115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116</v>
      </c>
      <c r="T18" s="237" t="s">
        <v>117</v>
      </c>
      <c r="U18" s="222">
        <v>0</v>
      </c>
      <c r="V18" s="222">
        <f>ROUND(E18*U18,2)</f>
        <v>0</v>
      </c>
      <c r="W18" s="222"/>
      <c r="X18" s="222" t="s">
        <v>118</v>
      </c>
      <c r="Y18" s="222" t="s">
        <v>119</v>
      </c>
      <c r="Z18" s="212"/>
      <c r="AA18" s="212"/>
      <c r="AB18" s="212"/>
      <c r="AC18" s="212"/>
      <c r="AD18" s="212"/>
      <c r="AE18" s="212"/>
      <c r="AF18" s="212"/>
      <c r="AG18" s="212" t="s">
        <v>120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43" t="s">
        <v>135</v>
      </c>
      <c r="D19" s="239"/>
      <c r="E19" s="239"/>
      <c r="F19" s="239"/>
      <c r="G19" s="239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122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38" t="str">
        <f>C19</f>
        <v>Náklady na provedení skutečného zaměření stavby v rozsahu nezbytném pro zápis změny do katastru nemovitostí.</v>
      </c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19"/>
      <c r="B20" s="220"/>
      <c r="C20" s="244" t="s">
        <v>136</v>
      </c>
      <c r="D20" s="240"/>
      <c r="E20" s="240"/>
      <c r="F20" s="240"/>
      <c r="G20" s="240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122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1">
        <v>6</v>
      </c>
      <c r="B21" s="232" t="s">
        <v>137</v>
      </c>
      <c r="C21" s="242" t="s">
        <v>138</v>
      </c>
      <c r="D21" s="233" t="s">
        <v>115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116</v>
      </c>
      <c r="T21" s="237" t="s">
        <v>117</v>
      </c>
      <c r="U21" s="222">
        <v>0</v>
      </c>
      <c r="V21" s="222">
        <f>ROUND(E21*U21,2)</f>
        <v>0</v>
      </c>
      <c r="W21" s="222"/>
      <c r="X21" s="222" t="s">
        <v>118</v>
      </c>
      <c r="Y21" s="222" t="s">
        <v>119</v>
      </c>
      <c r="Z21" s="212"/>
      <c r="AA21" s="212"/>
      <c r="AB21" s="212"/>
      <c r="AC21" s="212"/>
      <c r="AD21" s="212"/>
      <c r="AE21" s="212"/>
      <c r="AF21" s="212"/>
      <c r="AG21" s="212" t="s">
        <v>120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43" t="s">
        <v>139</v>
      </c>
      <c r="D22" s="239"/>
      <c r="E22" s="239"/>
      <c r="F22" s="239"/>
      <c r="G22" s="239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122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44" t="s">
        <v>140</v>
      </c>
      <c r="D23" s="240"/>
      <c r="E23" s="240"/>
      <c r="F23" s="240"/>
      <c r="G23" s="240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122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31">
        <v>7</v>
      </c>
      <c r="B24" s="232" t="s">
        <v>141</v>
      </c>
      <c r="C24" s="242" t="s">
        <v>142</v>
      </c>
      <c r="D24" s="233" t="s">
        <v>115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6"/>
      <c r="S24" s="236" t="s">
        <v>125</v>
      </c>
      <c r="T24" s="237" t="s">
        <v>117</v>
      </c>
      <c r="U24" s="222">
        <v>0</v>
      </c>
      <c r="V24" s="222">
        <f>ROUND(E24*U24,2)</f>
        <v>0</v>
      </c>
      <c r="W24" s="222"/>
      <c r="X24" s="222" t="s">
        <v>118</v>
      </c>
      <c r="Y24" s="222" t="s">
        <v>119</v>
      </c>
      <c r="Z24" s="212"/>
      <c r="AA24" s="212"/>
      <c r="AB24" s="212"/>
      <c r="AC24" s="212"/>
      <c r="AD24" s="212"/>
      <c r="AE24" s="212"/>
      <c r="AF24" s="212"/>
      <c r="AG24" s="212" t="s">
        <v>120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43" t="s">
        <v>143</v>
      </c>
      <c r="D25" s="239"/>
      <c r="E25" s="239"/>
      <c r="F25" s="239"/>
      <c r="G25" s="239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122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31">
        <v>8</v>
      </c>
      <c r="B26" s="232" t="s">
        <v>144</v>
      </c>
      <c r="C26" s="242" t="s">
        <v>145</v>
      </c>
      <c r="D26" s="233" t="s">
        <v>115</v>
      </c>
      <c r="E26" s="234">
        <v>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6"/>
      <c r="S26" s="236" t="s">
        <v>116</v>
      </c>
      <c r="T26" s="237" t="s">
        <v>117</v>
      </c>
      <c r="U26" s="222">
        <v>0</v>
      </c>
      <c r="V26" s="222">
        <f>ROUND(E26*U26,2)</f>
        <v>0</v>
      </c>
      <c r="W26" s="222"/>
      <c r="X26" s="222" t="s">
        <v>118</v>
      </c>
      <c r="Y26" s="222" t="s">
        <v>119</v>
      </c>
      <c r="Z26" s="212"/>
      <c r="AA26" s="212"/>
      <c r="AB26" s="212"/>
      <c r="AC26" s="212"/>
      <c r="AD26" s="212"/>
      <c r="AE26" s="212"/>
      <c r="AF26" s="212"/>
      <c r="AG26" s="212" t="s">
        <v>120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43" t="s">
        <v>146</v>
      </c>
      <c r="D27" s="239"/>
      <c r="E27" s="239"/>
      <c r="F27" s="239"/>
      <c r="G27" s="239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122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19"/>
      <c r="B28" s="220"/>
      <c r="C28" s="244" t="s">
        <v>147</v>
      </c>
      <c r="D28" s="240"/>
      <c r="E28" s="240"/>
      <c r="F28" s="240"/>
      <c r="G28" s="240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122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1">
        <v>9</v>
      </c>
      <c r="B29" s="232" t="s">
        <v>148</v>
      </c>
      <c r="C29" s="242" t="s">
        <v>149</v>
      </c>
      <c r="D29" s="233" t="s">
        <v>115</v>
      </c>
      <c r="E29" s="234">
        <v>1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/>
      <c r="S29" s="236" t="s">
        <v>125</v>
      </c>
      <c r="T29" s="237" t="s">
        <v>117</v>
      </c>
      <c r="U29" s="222">
        <v>0</v>
      </c>
      <c r="V29" s="222">
        <f>ROUND(E29*U29,2)</f>
        <v>0</v>
      </c>
      <c r="W29" s="222"/>
      <c r="X29" s="222" t="s">
        <v>118</v>
      </c>
      <c r="Y29" s="222" t="s">
        <v>119</v>
      </c>
      <c r="Z29" s="212"/>
      <c r="AA29" s="212"/>
      <c r="AB29" s="212"/>
      <c r="AC29" s="212"/>
      <c r="AD29" s="212"/>
      <c r="AE29" s="212"/>
      <c r="AF29" s="212"/>
      <c r="AG29" s="212" t="s">
        <v>120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43" t="s">
        <v>150</v>
      </c>
      <c r="D30" s="239"/>
      <c r="E30" s="239"/>
      <c r="F30" s="239"/>
      <c r="G30" s="239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122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1">
        <v>10</v>
      </c>
      <c r="B31" s="232" t="s">
        <v>151</v>
      </c>
      <c r="C31" s="242" t="s">
        <v>152</v>
      </c>
      <c r="D31" s="233" t="s">
        <v>115</v>
      </c>
      <c r="E31" s="234">
        <v>1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6"/>
      <c r="S31" s="236" t="s">
        <v>116</v>
      </c>
      <c r="T31" s="237" t="s">
        <v>117</v>
      </c>
      <c r="U31" s="222">
        <v>0</v>
      </c>
      <c r="V31" s="222">
        <f>ROUND(E31*U31,2)</f>
        <v>0</v>
      </c>
      <c r="W31" s="222"/>
      <c r="X31" s="222" t="s">
        <v>118</v>
      </c>
      <c r="Y31" s="222" t="s">
        <v>119</v>
      </c>
      <c r="Z31" s="212"/>
      <c r="AA31" s="212"/>
      <c r="AB31" s="212"/>
      <c r="AC31" s="212"/>
      <c r="AD31" s="212"/>
      <c r="AE31" s="212"/>
      <c r="AF31" s="212"/>
      <c r="AG31" s="212" t="s">
        <v>120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43" t="s">
        <v>153</v>
      </c>
      <c r="D32" s="239"/>
      <c r="E32" s="239"/>
      <c r="F32" s="239"/>
      <c r="G32" s="239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122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38" t="str">
        <f>C32</f>
        <v>Náklady spojené s povinným pojištěním dodavatele nebo stavebního díla či jeho části, v rozsahu obchodních podmínek.</v>
      </c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44" t="s">
        <v>154</v>
      </c>
      <c r="D33" s="240"/>
      <c r="E33" s="240"/>
      <c r="F33" s="240"/>
      <c r="G33" s="240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122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1">
        <v>11</v>
      </c>
      <c r="B34" s="232" t="s">
        <v>155</v>
      </c>
      <c r="C34" s="242" t="s">
        <v>156</v>
      </c>
      <c r="D34" s="233" t="s">
        <v>115</v>
      </c>
      <c r="E34" s="234">
        <v>1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6"/>
      <c r="S34" s="236" t="s">
        <v>125</v>
      </c>
      <c r="T34" s="237" t="s">
        <v>117</v>
      </c>
      <c r="U34" s="222">
        <v>0</v>
      </c>
      <c r="V34" s="222">
        <f>ROUND(E34*U34,2)</f>
        <v>0</v>
      </c>
      <c r="W34" s="222"/>
      <c r="X34" s="222" t="s">
        <v>118</v>
      </c>
      <c r="Y34" s="222" t="s">
        <v>119</v>
      </c>
      <c r="Z34" s="212"/>
      <c r="AA34" s="212"/>
      <c r="AB34" s="212"/>
      <c r="AC34" s="212"/>
      <c r="AD34" s="212"/>
      <c r="AE34" s="212"/>
      <c r="AF34" s="212"/>
      <c r="AG34" s="212" t="s">
        <v>120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33.75" outlineLevel="2" x14ac:dyDescent="0.2">
      <c r="A35" s="219"/>
      <c r="B35" s="220"/>
      <c r="C35" s="243" t="s">
        <v>157</v>
      </c>
      <c r="D35" s="239"/>
      <c r="E35" s="239"/>
      <c r="F35" s="239"/>
      <c r="G35" s="239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122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38" t="str">
        <f>C35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44" t="s">
        <v>158</v>
      </c>
      <c r="D36" s="240"/>
      <c r="E36" s="240"/>
      <c r="F36" s="240"/>
      <c r="G36" s="240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122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3"/>
      <c r="B37" s="4"/>
      <c r="C37" s="245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v>15</v>
      </c>
      <c r="AF37">
        <v>21</v>
      </c>
      <c r="AG37" t="s">
        <v>97</v>
      </c>
    </row>
    <row r="38" spans="1:60" x14ac:dyDescent="0.2">
      <c r="A38" s="215"/>
      <c r="B38" s="216" t="s">
        <v>29</v>
      </c>
      <c r="C38" s="246"/>
      <c r="D38" s="217"/>
      <c r="E38" s="218"/>
      <c r="F38" s="218"/>
      <c r="G38" s="230">
        <f>G8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E38">
        <f>SUMIF(L7:L36,AE37,G7:G36)</f>
        <v>0</v>
      </c>
      <c r="AF38">
        <f>SUMIF(L7:L36,AF37,G7:G36)</f>
        <v>0</v>
      </c>
      <c r="AG38" t="s">
        <v>159</v>
      </c>
    </row>
    <row r="39" spans="1:60" x14ac:dyDescent="0.2">
      <c r="C39" s="247"/>
      <c r="D39" s="10"/>
      <c r="AG39" t="s">
        <v>160</v>
      </c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XVw/WE60D1xBxGFO2fS0v6e17Q9j5WtDfLKhGcITczPC5UjgTWVVx3OtOWmwXFIAVqkWuEAEt/6PLOq+DEmxQ==" saltValue="jIWdt6Y73N2VmPL9N5u+mg==" spinCount="100000" sheet="1" formatRows="0"/>
  <mergeCells count="21">
    <mergeCell ref="C33:G33"/>
    <mergeCell ref="C35:G35"/>
    <mergeCell ref="C36:G36"/>
    <mergeCell ref="C23:G23"/>
    <mergeCell ref="C25:G25"/>
    <mergeCell ref="C27:G27"/>
    <mergeCell ref="C28:G28"/>
    <mergeCell ref="C30:G30"/>
    <mergeCell ref="C32:G32"/>
    <mergeCell ref="C13:G13"/>
    <mergeCell ref="C15:G15"/>
    <mergeCell ref="C17:G17"/>
    <mergeCell ref="C19:G19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EBC43-0F00-490F-998F-D59B9BAB968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84</v>
      </c>
      <c r="B1" s="197"/>
      <c r="C1" s="197"/>
      <c r="D1" s="197"/>
      <c r="E1" s="197"/>
      <c r="F1" s="197"/>
      <c r="G1" s="197"/>
      <c r="AG1" t="s">
        <v>85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86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86</v>
      </c>
      <c r="AG3" t="s">
        <v>87</v>
      </c>
    </row>
    <row r="4" spans="1:60" ht="24.95" customHeight="1" x14ac:dyDescent="0.2">
      <c r="A4" s="202" t="s">
        <v>9</v>
      </c>
      <c r="B4" s="203" t="s">
        <v>57</v>
      </c>
      <c r="C4" s="204" t="s">
        <v>58</v>
      </c>
      <c r="D4" s="205"/>
      <c r="E4" s="205"/>
      <c r="F4" s="205"/>
      <c r="G4" s="206"/>
      <c r="AG4" t="s">
        <v>88</v>
      </c>
    </row>
    <row r="5" spans="1:60" x14ac:dyDescent="0.2">
      <c r="D5" s="10"/>
    </row>
    <row r="6" spans="1:60" ht="38.25" x14ac:dyDescent="0.2">
      <c r="A6" s="208" t="s">
        <v>89</v>
      </c>
      <c r="B6" s="210" t="s">
        <v>90</v>
      </c>
      <c r="C6" s="210" t="s">
        <v>91</v>
      </c>
      <c r="D6" s="209" t="s">
        <v>92</v>
      </c>
      <c r="E6" s="208" t="s">
        <v>93</v>
      </c>
      <c r="F6" s="207" t="s">
        <v>94</v>
      </c>
      <c r="G6" s="208" t="s">
        <v>29</v>
      </c>
      <c r="H6" s="211" t="s">
        <v>30</v>
      </c>
      <c r="I6" s="211" t="s">
        <v>95</v>
      </c>
      <c r="J6" s="211" t="s">
        <v>31</v>
      </c>
      <c r="K6" s="211" t="s">
        <v>96</v>
      </c>
      <c r="L6" s="211" t="s">
        <v>97</v>
      </c>
      <c r="M6" s="211" t="s">
        <v>98</v>
      </c>
      <c r="N6" s="211" t="s">
        <v>99</v>
      </c>
      <c r="O6" s="211" t="s">
        <v>100</v>
      </c>
      <c r="P6" s="211" t="s">
        <v>101</v>
      </c>
      <c r="Q6" s="211" t="s">
        <v>102</v>
      </c>
      <c r="R6" s="211" t="s">
        <v>103</v>
      </c>
      <c r="S6" s="211" t="s">
        <v>104</v>
      </c>
      <c r="T6" s="211" t="s">
        <v>105</v>
      </c>
      <c r="U6" s="211" t="s">
        <v>106</v>
      </c>
      <c r="V6" s="211" t="s">
        <v>107</v>
      </c>
      <c r="W6" s="211" t="s">
        <v>108</v>
      </c>
      <c r="X6" s="211" t="s">
        <v>109</v>
      </c>
      <c r="Y6" s="211" t="s">
        <v>110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111</v>
      </c>
      <c r="B8" s="225" t="s">
        <v>70</v>
      </c>
      <c r="C8" s="241" t="s">
        <v>71</v>
      </c>
      <c r="D8" s="226"/>
      <c r="E8" s="227"/>
      <c r="F8" s="228"/>
      <c r="G8" s="228">
        <f>SUMIF(AG9:AG14,"&lt;&gt;NOR",G9:G14)</f>
        <v>0</v>
      </c>
      <c r="H8" s="228"/>
      <c r="I8" s="228">
        <f>SUM(I9:I14)</f>
        <v>0</v>
      </c>
      <c r="J8" s="228"/>
      <c r="K8" s="228">
        <f>SUM(K9:K14)</f>
        <v>0</v>
      </c>
      <c r="L8" s="228"/>
      <c r="M8" s="228">
        <f>SUM(M9:M14)</f>
        <v>0</v>
      </c>
      <c r="N8" s="227"/>
      <c r="O8" s="227">
        <f>SUM(O9:O14)</f>
        <v>0</v>
      </c>
      <c r="P8" s="227"/>
      <c r="Q8" s="227">
        <f>SUM(Q9:Q14)</f>
        <v>0</v>
      </c>
      <c r="R8" s="228"/>
      <c r="S8" s="228"/>
      <c r="T8" s="229"/>
      <c r="U8" s="223"/>
      <c r="V8" s="223">
        <f>SUM(V9:V14)</f>
        <v>30.25</v>
      </c>
      <c r="W8" s="223"/>
      <c r="X8" s="223"/>
      <c r="Y8" s="223"/>
      <c r="AG8" t="s">
        <v>112</v>
      </c>
    </row>
    <row r="9" spans="1:60" outlineLevel="1" x14ac:dyDescent="0.2">
      <c r="A9" s="231">
        <v>1</v>
      </c>
      <c r="B9" s="232" t="s">
        <v>161</v>
      </c>
      <c r="C9" s="242" t="s">
        <v>162</v>
      </c>
      <c r="D9" s="233" t="s">
        <v>163</v>
      </c>
      <c r="E9" s="234">
        <v>7.2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 t="s">
        <v>164</v>
      </c>
      <c r="S9" s="236" t="s">
        <v>116</v>
      </c>
      <c r="T9" s="237" t="s">
        <v>116</v>
      </c>
      <c r="U9" s="222">
        <v>3.5329999999999999</v>
      </c>
      <c r="V9" s="222">
        <f>ROUND(E9*U9,2)</f>
        <v>25.44</v>
      </c>
      <c r="W9" s="222"/>
      <c r="X9" s="222" t="s">
        <v>165</v>
      </c>
      <c r="Y9" s="222" t="s">
        <v>119</v>
      </c>
      <c r="Z9" s="212"/>
      <c r="AA9" s="212"/>
      <c r="AB9" s="212"/>
      <c r="AC9" s="212"/>
      <c r="AD9" s="212"/>
      <c r="AE9" s="212"/>
      <c r="AF9" s="212"/>
      <c r="AG9" s="212" t="s">
        <v>166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8" t="s">
        <v>167</v>
      </c>
      <c r="D10" s="250"/>
      <c r="E10" s="250"/>
      <c r="F10" s="250"/>
      <c r="G10" s="25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168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9" t="s">
        <v>169</v>
      </c>
      <c r="D11" s="248"/>
      <c r="E11" s="249">
        <v>7.2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170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31">
        <v>2</v>
      </c>
      <c r="B12" s="232" t="s">
        <v>171</v>
      </c>
      <c r="C12" s="242" t="s">
        <v>172</v>
      </c>
      <c r="D12" s="233" t="s">
        <v>163</v>
      </c>
      <c r="E12" s="234">
        <v>7.2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 t="s">
        <v>164</v>
      </c>
      <c r="S12" s="236" t="s">
        <v>116</v>
      </c>
      <c r="T12" s="237" t="s">
        <v>116</v>
      </c>
      <c r="U12" s="222">
        <v>0.66800000000000004</v>
      </c>
      <c r="V12" s="222">
        <f>ROUND(E12*U12,2)</f>
        <v>4.8099999999999996</v>
      </c>
      <c r="W12" s="222"/>
      <c r="X12" s="222" t="s">
        <v>165</v>
      </c>
      <c r="Y12" s="222" t="s">
        <v>119</v>
      </c>
      <c r="Z12" s="212"/>
      <c r="AA12" s="212"/>
      <c r="AB12" s="212"/>
      <c r="AC12" s="212"/>
      <c r="AD12" s="212"/>
      <c r="AE12" s="212"/>
      <c r="AF12" s="212"/>
      <c r="AG12" s="212" t="s">
        <v>166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58" t="s">
        <v>173</v>
      </c>
      <c r="D13" s="250"/>
      <c r="E13" s="250"/>
      <c r="F13" s="250"/>
      <c r="G13" s="250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168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59" t="s">
        <v>174</v>
      </c>
      <c r="D14" s="248"/>
      <c r="E14" s="249">
        <v>7.2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170</v>
      </c>
      <c r="AH14" s="212">
        <v>5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24" t="s">
        <v>111</v>
      </c>
      <c r="B15" s="225" t="s">
        <v>72</v>
      </c>
      <c r="C15" s="241" t="s">
        <v>73</v>
      </c>
      <c r="D15" s="226"/>
      <c r="E15" s="227"/>
      <c r="F15" s="228"/>
      <c r="G15" s="228">
        <f>SUMIF(AG16:AG20,"&lt;&gt;NOR",G16:G20)</f>
        <v>0</v>
      </c>
      <c r="H15" s="228"/>
      <c r="I15" s="228">
        <f>SUM(I16:I20)</f>
        <v>0</v>
      </c>
      <c r="J15" s="228"/>
      <c r="K15" s="228">
        <f>SUM(K16:K20)</f>
        <v>0</v>
      </c>
      <c r="L15" s="228"/>
      <c r="M15" s="228">
        <f>SUM(M16:M20)</f>
        <v>0</v>
      </c>
      <c r="N15" s="227"/>
      <c r="O15" s="227">
        <f>SUM(O16:O20)</f>
        <v>27.11</v>
      </c>
      <c r="P15" s="227"/>
      <c r="Q15" s="227">
        <f>SUM(Q16:Q20)</f>
        <v>0</v>
      </c>
      <c r="R15" s="228"/>
      <c r="S15" s="228"/>
      <c r="T15" s="229"/>
      <c r="U15" s="223"/>
      <c r="V15" s="223">
        <f>SUM(V16:V20)</f>
        <v>7.57</v>
      </c>
      <c r="W15" s="223"/>
      <c r="X15" s="223"/>
      <c r="Y15" s="223"/>
      <c r="AG15" t="s">
        <v>112</v>
      </c>
    </row>
    <row r="16" spans="1:60" outlineLevel="1" x14ac:dyDescent="0.2">
      <c r="A16" s="231">
        <v>3</v>
      </c>
      <c r="B16" s="232" t="s">
        <v>175</v>
      </c>
      <c r="C16" s="242" t="s">
        <v>176</v>
      </c>
      <c r="D16" s="233" t="s">
        <v>163</v>
      </c>
      <c r="E16" s="234">
        <v>3.53484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4">
        <v>2.5251399999999999</v>
      </c>
      <c r="O16" s="234">
        <f>ROUND(E16*N16,2)</f>
        <v>8.93</v>
      </c>
      <c r="P16" s="234">
        <v>0</v>
      </c>
      <c r="Q16" s="234">
        <f>ROUND(E16*P16,2)</f>
        <v>0</v>
      </c>
      <c r="R16" s="236" t="s">
        <v>177</v>
      </c>
      <c r="S16" s="236" t="s">
        <v>116</v>
      </c>
      <c r="T16" s="237" t="s">
        <v>116</v>
      </c>
      <c r="U16" s="222">
        <v>1.17</v>
      </c>
      <c r="V16" s="222">
        <f>ROUND(E16*U16,2)</f>
        <v>4.1399999999999997</v>
      </c>
      <c r="W16" s="222"/>
      <c r="X16" s="222" t="s">
        <v>165</v>
      </c>
      <c r="Y16" s="222" t="s">
        <v>119</v>
      </c>
      <c r="Z16" s="212"/>
      <c r="AA16" s="212"/>
      <c r="AB16" s="212"/>
      <c r="AC16" s="212"/>
      <c r="AD16" s="212"/>
      <c r="AE16" s="212"/>
      <c r="AF16" s="212"/>
      <c r="AG16" s="212" t="s">
        <v>166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19"/>
      <c r="B17" s="220"/>
      <c r="C17" s="258" t="s">
        <v>178</v>
      </c>
      <c r="D17" s="250"/>
      <c r="E17" s="250"/>
      <c r="F17" s="250"/>
      <c r="G17" s="250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168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2" x14ac:dyDescent="0.2">
      <c r="A18" s="219"/>
      <c r="B18" s="220"/>
      <c r="C18" s="259" t="s">
        <v>179</v>
      </c>
      <c r="D18" s="248"/>
      <c r="E18" s="249">
        <v>3.53484</v>
      </c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170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31">
        <v>4</v>
      </c>
      <c r="B19" s="232" t="s">
        <v>180</v>
      </c>
      <c r="C19" s="242" t="s">
        <v>181</v>
      </c>
      <c r="D19" s="233" t="s">
        <v>163</v>
      </c>
      <c r="E19" s="234">
        <v>7.2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2.5249999999999999</v>
      </c>
      <c r="O19" s="234">
        <f>ROUND(E19*N19,2)</f>
        <v>18.18</v>
      </c>
      <c r="P19" s="234">
        <v>0</v>
      </c>
      <c r="Q19" s="234">
        <f>ROUND(E19*P19,2)</f>
        <v>0</v>
      </c>
      <c r="R19" s="236" t="s">
        <v>177</v>
      </c>
      <c r="S19" s="236" t="s">
        <v>116</v>
      </c>
      <c r="T19" s="237" t="s">
        <v>116</v>
      </c>
      <c r="U19" s="222">
        <v>0.47699999999999998</v>
      </c>
      <c r="V19" s="222">
        <f>ROUND(E19*U19,2)</f>
        <v>3.43</v>
      </c>
      <c r="W19" s="222"/>
      <c r="X19" s="222" t="s">
        <v>165</v>
      </c>
      <c r="Y19" s="222" t="s">
        <v>119</v>
      </c>
      <c r="Z19" s="212"/>
      <c r="AA19" s="212"/>
      <c r="AB19" s="212"/>
      <c r="AC19" s="212"/>
      <c r="AD19" s="212"/>
      <c r="AE19" s="212"/>
      <c r="AF19" s="212"/>
      <c r="AG19" s="212" t="s">
        <v>166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9" t="s">
        <v>174</v>
      </c>
      <c r="D20" s="248"/>
      <c r="E20" s="249">
        <v>7.2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170</v>
      </c>
      <c r="AH20" s="212">
        <v>5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224" t="s">
        <v>111</v>
      </c>
      <c r="B21" s="225" t="s">
        <v>74</v>
      </c>
      <c r="C21" s="241" t="s">
        <v>75</v>
      </c>
      <c r="D21" s="226"/>
      <c r="E21" s="227"/>
      <c r="F21" s="228"/>
      <c r="G21" s="228">
        <f>SUMIF(AG22:AG108,"&lt;&gt;NOR",G22:G108)</f>
        <v>0</v>
      </c>
      <c r="H21" s="228"/>
      <c r="I21" s="228">
        <f>SUM(I22:I108)</f>
        <v>0</v>
      </c>
      <c r="J21" s="228"/>
      <c r="K21" s="228">
        <f>SUM(K22:K108)</f>
        <v>0</v>
      </c>
      <c r="L21" s="228"/>
      <c r="M21" s="228">
        <f>SUM(M22:M108)</f>
        <v>0</v>
      </c>
      <c r="N21" s="227"/>
      <c r="O21" s="227">
        <f>SUM(O22:O108)</f>
        <v>3138.3100000000004</v>
      </c>
      <c r="P21" s="227"/>
      <c r="Q21" s="227">
        <f>SUM(Q22:Q108)</f>
        <v>0</v>
      </c>
      <c r="R21" s="228"/>
      <c r="S21" s="228"/>
      <c r="T21" s="229"/>
      <c r="U21" s="223"/>
      <c r="V21" s="223">
        <f>SUM(V22:V108)</f>
        <v>4997.1400000000003</v>
      </c>
      <c r="W21" s="223"/>
      <c r="X21" s="223"/>
      <c r="Y21" s="223"/>
      <c r="AG21" t="s">
        <v>112</v>
      </c>
    </row>
    <row r="22" spans="1:60" ht="22.5" outlineLevel="1" x14ac:dyDescent="0.2">
      <c r="A22" s="231">
        <v>5</v>
      </c>
      <c r="B22" s="232" t="s">
        <v>182</v>
      </c>
      <c r="C22" s="242" t="s">
        <v>183</v>
      </c>
      <c r="D22" s="233" t="s">
        <v>184</v>
      </c>
      <c r="E22" s="234">
        <v>4764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6" t="s">
        <v>164</v>
      </c>
      <c r="S22" s="236" t="s">
        <v>116</v>
      </c>
      <c r="T22" s="237" t="s">
        <v>116</v>
      </c>
      <c r="U22" s="222">
        <v>0.15</v>
      </c>
      <c r="V22" s="222">
        <f>ROUND(E22*U22,2)</f>
        <v>714.6</v>
      </c>
      <c r="W22" s="222"/>
      <c r="X22" s="222" t="s">
        <v>165</v>
      </c>
      <c r="Y22" s="222" t="s">
        <v>119</v>
      </c>
      <c r="Z22" s="212"/>
      <c r="AA22" s="212"/>
      <c r="AB22" s="212"/>
      <c r="AC22" s="212"/>
      <c r="AD22" s="212"/>
      <c r="AE22" s="212"/>
      <c r="AF22" s="212"/>
      <c r="AG22" s="212" t="s">
        <v>166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58" t="s">
        <v>185</v>
      </c>
      <c r="D23" s="250"/>
      <c r="E23" s="250"/>
      <c r="F23" s="250"/>
      <c r="G23" s="250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168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38" t="str">
        <f>C23</f>
        <v>z rostlé horniny tř.1 - 4 pod násypy z hornin soudržných do 92% PS a hornin nesoudržných sypkých relativní ulehlosti I(d) do 0,8</v>
      </c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59" t="s">
        <v>186</v>
      </c>
      <c r="D24" s="248"/>
      <c r="E24" s="249"/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170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59" t="s">
        <v>187</v>
      </c>
      <c r="D25" s="248"/>
      <c r="E25" s="249">
        <v>4764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170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31">
        <v>6</v>
      </c>
      <c r="B26" s="232" t="s">
        <v>188</v>
      </c>
      <c r="C26" s="242" t="s">
        <v>189</v>
      </c>
      <c r="D26" s="233" t="s">
        <v>190</v>
      </c>
      <c r="E26" s="234">
        <v>17.364540000000002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4">
        <v>1.0217400000000001</v>
      </c>
      <c r="O26" s="234">
        <f>ROUND(E26*N26,2)</f>
        <v>17.739999999999998</v>
      </c>
      <c r="P26" s="234">
        <v>0</v>
      </c>
      <c r="Q26" s="234">
        <f>ROUND(E26*P26,2)</f>
        <v>0</v>
      </c>
      <c r="R26" s="236" t="s">
        <v>177</v>
      </c>
      <c r="S26" s="236" t="s">
        <v>116</v>
      </c>
      <c r="T26" s="237" t="s">
        <v>116</v>
      </c>
      <c r="U26" s="222">
        <v>23.530999999999999</v>
      </c>
      <c r="V26" s="222">
        <f>ROUND(E26*U26,2)</f>
        <v>408.6</v>
      </c>
      <c r="W26" s="222"/>
      <c r="X26" s="222" t="s">
        <v>165</v>
      </c>
      <c r="Y26" s="222" t="s">
        <v>119</v>
      </c>
      <c r="Z26" s="212"/>
      <c r="AA26" s="212"/>
      <c r="AB26" s="212"/>
      <c r="AC26" s="212"/>
      <c r="AD26" s="212"/>
      <c r="AE26" s="212"/>
      <c r="AF26" s="212"/>
      <c r="AG26" s="212" t="s">
        <v>166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58" t="s">
        <v>191</v>
      </c>
      <c r="D27" s="250"/>
      <c r="E27" s="250"/>
      <c r="F27" s="250"/>
      <c r="G27" s="250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168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9" t="s">
        <v>192</v>
      </c>
      <c r="D28" s="248"/>
      <c r="E28" s="249">
        <v>11.14776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170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2">
      <c r="A29" s="219"/>
      <c r="B29" s="220"/>
      <c r="C29" s="259" t="s">
        <v>193</v>
      </c>
      <c r="D29" s="248"/>
      <c r="E29" s="249">
        <v>6.21678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170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31">
        <v>7</v>
      </c>
      <c r="B30" s="232" t="s">
        <v>194</v>
      </c>
      <c r="C30" s="242" t="s">
        <v>195</v>
      </c>
      <c r="D30" s="233" t="s">
        <v>184</v>
      </c>
      <c r="E30" s="234">
        <v>94.462090000000003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4">
        <v>6.3299999999999995E-2</v>
      </c>
      <c r="O30" s="234">
        <f>ROUND(E30*N30,2)</f>
        <v>5.98</v>
      </c>
      <c r="P30" s="234">
        <v>0</v>
      </c>
      <c r="Q30" s="234">
        <f>ROUND(E30*P30,2)</f>
        <v>0</v>
      </c>
      <c r="R30" s="236" t="s">
        <v>196</v>
      </c>
      <c r="S30" s="236" t="s">
        <v>116</v>
      </c>
      <c r="T30" s="237" t="s">
        <v>116</v>
      </c>
      <c r="U30" s="222">
        <v>1.57</v>
      </c>
      <c r="V30" s="222">
        <f>ROUND(E30*U30,2)</f>
        <v>148.31</v>
      </c>
      <c r="W30" s="222"/>
      <c r="X30" s="222" t="s">
        <v>165</v>
      </c>
      <c r="Y30" s="222" t="s">
        <v>119</v>
      </c>
      <c r="Z30" s="212"/>
      <c r="AA30" s="212"/>
      <c r="AB30" s="212"/>
      <c r="AC30" s="212"/>
      <c r="AD30" s="212"/>
      <c r="AE30" s="212"/>
      <c r="AF30" s="212"/>
      <c r="AG30" s="212" t="s">
        <v>166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58" t="s">
        <v>197</v>
      </c>
      <c r="D31" s="250"/>
      <c r="E31" s="250"/>
      <c r="F31" s="250"/>
      <c r="G31" s="250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168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59" t="s">
        <v>198</v>
      </c>
      <c r="D32" s="248"/>
      <c r="E32" s="249">
        <v>4.8274900000000001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170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59" t="s">
        <v>199</v>
      </c>
      <c r="D33" s="248"/>
      <c r="E33" s="249">
        <v>8.8000000000000007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170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59" t="s">
        <v>200</v>
      </c>
      <c r="D34" s="248"/>
      <c r="E34" s="249">
        <v>5.875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170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59" t="s">
        <v>201</v>
      </c>
      <c r="D35" s="248"/>
      <c r="E35" s="249">
        <v>13.7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170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59" t="s">
        <v>202</v>
      </c>
      <c r="D36" s="248"/>
      <c r="E36" s="249">
        <v>13.148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170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59" t="s">
        <v>203</v>
      </c>
      <c r="D37" s="248"/>
      <c r="E37" s="249">
        <v>5.6790000000000003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170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59" t="s">
        <v>204</v>
      </c>
      <c r="D38" s="248"/>
      <c r="E38" s="249">
        <v>1.8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170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59" t="s">
        <v>205</v>
      </c>
      <c r="D39" s="248"/>
      <c r="E39" s="249">
        <v>2.88</v>
      </c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170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19"/>
      <c r="B40" s="220"/>
      <c r="C40" s="259" t="s">
        <v>206</v>
      </c>
      <c r="D40" s="248"/>
      <c r="E40" s="249">
        <v>3.96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170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">
      <c r="A41" s="219"/>
      <c r="B41" s="220"/>
      <c r="C41" s="259" t="s">
        <v>207</v>
      </c>
      <c r="D41" s="248"/>
      <c r="E41" s="249">
        <v>33.7926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170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31">
        <v>8</v>
      </c>
      <c r="B42" s="232" t="s">
        <v>208</v>
      </c>
      <c r="C42" s="242" t="s">
        <v>209</v>
      </c>
      <c r="D42" s="233" t="s">
        <v>184</v>
      </c>
      <c r="E42" s="234">
        <v>94.462090000000003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6" t="s">
        <v>196</v>
      </c>
      <c r="S42" s="236" t="s">
        <v>116</v>
      </c>
      <c r="T42" s="237" t="s">
        <v>116</v>
      </c>
      <c r="U42" s="222">
        <v>0.5</v>
      </c>
      <c r="V42" s="222">
        <f>ROUND(E42*U42,2)</f>
        <v>47.23</v>
      </c>
      <c r="W42" s="222"/>
      <c r="X42" s="222" t="s">
        <v>165</v>
      </c>
      <c r="Y42" s="222" t="s">
        <v>119</v>
      </c>
      <c r="Z42" s="212"/>
      <c r="AA42" s="212"/>
      <c r="AB42" s="212"/>
      <c r="AC42" s="212"/>
      <c r="AD42" s="212"/>
      <c r="AE42" s="212"/>
      <c r="AF42" s="212"/>
      <c r="AG42" s="212" t="s">
        <v>166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58" t="s">
        <v>197</v>
      </c>
      <c r="D43" s="250"/>
      <c r="E43" s="250"/>
      <c r="F43" s="250"/>
      <c r="G43" s="250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168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59" t="s">
        <v>210</v>
      </c>
      <c r="D44" s="248"/>
      <c r="E44" s="249">
        <v>94.462090000000003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170</v>
      </c>
      <c r="AH44" s="212">
        <v>5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31">
        <v>9</v>
      </c>
      <c r="B45" s="232" t="s">
        <v>211</v>
      </c>
      <c r="C45" s="242" t="s">
        <v>212</v>
      </c>
      <c r="D45" s="233" t="s">
        <v>184</v>
      </c>
      <c r="E45" s="234">
        <v>1588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6"/>
      <c r="S45" s="236" t="s">
        <v>125</v>
      </c>
      <c r="T45" s="237" t="s">
        <v>117</v>
      </c>
      <c r="U45" s="222">
        <v>0.33</v>
      </c>
      <c r="V45" s="222">
        <f>ROUND(E45*U45,2)</f>
        <v>524.04</v>
      </c>
      <c r="W45" s="222"/>
      <c r="X45" s="222" t="s">
        <v>165</v>
      </c>
      <c r="Y45" s="222" t="s">
        <v>119</v>
      </c>
      <c r="Z45" s="212"/>
      <c r="AA45" s="212"/>
      <c r="AB45" s="212"/>
      <c r="AC45" s="212"/>
      <c r="AD45" s="212"/>
      <c r="AE45" s="212"/>
      <c r="AF45" s="212"/>
      <c r="AG45" s="212" t="s">
        <v>166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59" t="s">
        <v>213</v>
      </c>
      <c r="D46" s="248"/>
      <c r="E46" s="249">
        <v>1588</v>
      </c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170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31">
        <v>10</v>
      </c>
      <c r="B47" s="232" t="s">
        <v>214</v>
      </c>
      <c r="C47" s="242" t="s">
        <v>215</v>
      </c>
      <c r="D47" s="233" t="s">
        <v>184</v>
      </c>
      <c r="E47" s="234">
        <v>344.75033000000002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6"/>
      <c r="S47" s="236" t="s">
        <v>125</v>
      </c>
      <c r="T47" s="237" t="s">
        <v>117</v>
      </c>
      <c r="U47" s="222">
        <v>0.5</v>
      </c>
      <c r="V47" s="222">
        <f>ROUND(E47*U47,2)</f>
        <v>172.38</v>
      </c>
      <c r="W47" s="222"/>
      <c r="X47" s="222" t="s">
        <v>165</v>
      </c>
      <c r="Y47" s="222" t="s">
        <v>119</v>
      </c>
      <c r="Z47" s="212"/>
      <c r="AA47" s="212"/>
      <c r="AB47" s="212"/>
      <c r="AC47" s="212"/>
      <c r="AD47" s="212"/>
      <c r="AE47" s="212"/>
      <c r="AF47" s="212"/>
      <c r="AG47" s="212" t="s">
        <v>166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">
      <c r="A48" s="219"/>
      <c r="B48" s="220"/>
      <c r="C48" s="259" t="s">
        <v>216</v>
      </c>
      <c r="D48" s="248"/>
      <c r="E48" s="249">
        <v>79.102879999999999</v>
      </c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170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19"/>
      <c r="B49" s="220"/>
      <c r="C49" s="259" t="s">
        <v>217</v>
      </c>
      <c r="D49" s="248"/>
      <c r="E49" s="249">
        <v>100.13632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170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59" t="s">
        <v>218</v>
      </c>
      <c r="D50" s="248"/>
      <c r="E50" s="249">
        <v>49.612499999999997</v>
      </c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170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59" t="s">
        <v>219</v>
      </c>
      <c r="D51" s="248"/>
      <c r="E51" s="249">
        <v>29.578800000000001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170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59" t="s">
        <v>220</v>
      </c>
      <c r="D52" s="248"/>
      <c r="E52" s="249">
        <v>17.809999999999999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170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59" t="s">
        <v>221</v>
      </c>
      <c r="D53" s="248"/>
      <c r="E53" s="249">
        <v>17.092400000000001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170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59" t="s">
        <v>222</v>
      </c>
      <c r="D54" s="248"/>
      <c r="E54" s="249">
        <v>15.144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170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19"/>
      <c r="B55" s="220"/>
      <c r="C55" s="259" t="s">
        <v>223</v>
      </c>
      <c r="D55" s="248"/>
      <c r="E55" s="249">
        <v>3.9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170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19"/>
      <c r="B56" s="220"/>
      <c r="C56" s="259" t="s">
        <v>224</v>
      </c>
      <c r="D56" s="248"/>
      <c r="E56" s="249">
        <v>5.04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170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">
      <c r="A57" s="219"/>
      <c r="B57" s="220"/>
      <c r="C57" s="259" t="s">
        <v>225</v>
      </c>
      <c r="D57" s="248"/>
      <c r="E57" s="249">
        <v>6.93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170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19"/>
      <c r="B58" s="220"/>
      <c r="C58" s="259" t="s">
        <v>226</v>
      </c>
      <c r="D58" s="248"/>
      <c r="E58" s="249">
        <v>20.40343</v>
      </c>
      <c r="F58" s="222"/>
      <c r="G58" s="22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170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31">
        <v>11</v>
      </c>
      <c r="B59" s="232" t="s">
        <v>227</v>
      </c>
      <c r="C59" s="242" t="s">
        <v>228</v>
      </c>
      <c r="D59" s="233" t="s">
        <v>184</v>
      </c>
      <c r="E59" s="234">
        <v>258.43049999999999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4">
        <v>0.47438000000000002</v>
      </c>
      <c r="O59" s="234">
        <f>ROUND(E59*N59,2)</f>
        <v>122.59</v>
      </c>
      <c r="P59" s="234">
        <v>0</v>
      </c>
      <c r="Q59" s="234">
        <f>ROUND(E59*P59,2)</f>
        <v>0</v>
      </c>
      <c r="R59" s="236"/>
      <c r="S59" s="236" t="s">
        <v>125</v>
      </c>
      <c r="T59" s="237" t="s">
        <v>117</v>
      </c>
      <c r="U59" s="222">
        <v>0.91200000000000003</v>
      </c>
      <c r="V59" s="222">
        <f>ROUND(E59*U59,2)</f>
        <v>235.69</v>
      </c>
      <c r="W59" s="222"/>
      <c r="X59" s="222" t="s">
        <v>165</v>
      </c>
      <c r="Y59" s="222" t="s">
        <v>119</v>
      </c>
      <c r="Z59" s="212"/>
      <c r="AA59" s="212"/>
      <c r="AB59" s="212"/>
      <c r="AC59" s="212"/>
      <c r="AD59" s="212"/>
      <c r="AE59" s="212"/>
      <c r="AF59" s="212"/>
      <c r="AG59" s="212" t="s">
        <v>166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59" t="s">
        <v>216</v>
      </c>
      <c r="D60" s="248"/>
      <c r="E60" s="249">
        <v>79.102879999999999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170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59" t="s">
        <v>217</v>
      </c>
      <c r="D61" s="248"/>
      <c r="E61" s="249">
        <v>100.13632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170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59" t="s">
        <v>218</v>
      </c>
      <c r="D62" s="248"/>
      <c r="E62" s="249">
        <v>49.612499999999997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170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59" t="s">
        <v>219</v>
      </c>
      <c r="D63" s="248"/>
      <c r="E63" s="249">
        <v>29.578800000000001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170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31">
        <v>12</v>
      </c>
      <c r="B64" s="232" t="s">
        <v>229</v>
      </c>
      <c r="C64" s="242" t="s">
        <v>230</v>
      </c>
      <c r="D64" s="233" t="s">
        <v>190</v>
      </c>
      <c r="E64" s="234">
        <v>17.364540000000002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6"/>
      <c r="S64" s="236" t="s">
        <v>125</v>
      </c>
      <c r="T64" s="237" t="s">
        <v>117</v>
      </c>
      <c r="U64" s="222">
        <v>0</v>
      </c>
      <c r="V64" s="222">
        <f>ROUND(E64*U64,2)</f>
        <v>0</v>
      </c>
      <c r="W64" s="222"/>
      <c r="X64" s="222" t="s">
        <v>165</v>
      </c>
      <c r="Y64" s="222" t="s">
        <v>119</v>
      </c>
      <c r="Z64" s="212"/>
      <c r="AA64" s="212"/>
      <c r="AB64" s="212"/>
      <c r="AC64" s="212"/>
      <c r="AD64" s="212"/>
      <c r="AE64" s="212"/>
      <c r="AF64" s="212"/>
      <c r="AG64" s="212" t="s">
        <v>166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59" t="s">
        <v>231</v>
      </c>
      <c r="D65" s="248"/>
      <c r="E65" s="249">
        <v>17.364540000000002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170</v>
      </c>
      <c r="AH65" s="212">
        <v>5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31">
        <v>13</v>
      </c>
      <c r="B66" s="232" t="s">
        <v>232</v>
      </c>
      <c r="C66" s="242" t="s">
        <v>233</v>
      </c>
      <c r="D66" s="233" t="s">
        <v>163</v>
      </c>
      <c r="E66" s="234">
        <v>310.83918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4">
        <v>2.61267</v>
      </c>
      <c r="O66" s="234">
        <f>ROUND(E66*N66,2)</f>
        <v>812.12</v>
      </c>
      <c r="P66" s="234">
        <v>0</v>
      </c>
      <c r="Q66" s="234">
        <f>ROUND(E66*P66,2)</f>
        <v>0</v>
      </c>
      <c r="R66" s="236"/>
      <c r="S66" s="236" t="s">
        <v>125</v>
      </c>
      <c r="T66" s="237" t="s">
        <v>117</v>
      </c>
      <c r="U66" s="222">
        <v>5.7489999999999997</v>
      </c>
      <c r="V66" s="222">
        <f>ROUND(E66*U66,2)</f>
        <v>1787.01</v>
      </c>
      <c r="W66" s="222"/>
      <c r="X66" s="222" t="s">
        <v>165</v>
      </c>
      <c r="Y66" s="222" t="s">
        <v>119</v>
      </c>
      <c r="Z66" s="212"/>
      <c r="AA66" s="212"/>
      <c r="AB66" s="212"/>
      <c r="AC66" s="212"/>
      <c r="AD66" s="212"/>
      <c r="AE66" s="212"/>
      <c r="AF66" s="212"/>
      <c r="AG66" s="212" t="s">
        <v>166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">
      <c r="A67" s="219"/>
      <c r="B67" s="220"/>
      <c r="C67" s="259" t="s">
        <v>234</v>
      </c>
      <c r="D67" s="248"/>
      <c r="E67" s="249">
        <v>238.2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170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">
      <c r="A68" s="219"/>
      <c r="B68" s="220"/>
      <c r="C68" s="259" t="s">
        <v>235</v>
      </c>
      <c r="D68" s="248"/>
      <c r="E68" s="249"/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170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59" t="s">
        <v>236</v>
      </c>
      <c r="D69" s="248"/>
      <c r="E69" s="249">
        <v>11.86543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170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">
      <c r="A70" s="219"/>
      <c r="B70" s="220"/>
      <c r="C70" s="259" t="s">
        <v>237</v>
      </c>
      <c r="D70" s="248"/>
      <c r="E70" s="249">
        <v>15.02045</v>
      </c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170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2">
      <c r="A71" s="219"/>
      <c r="B71" s="220"/>
      <c r="C71" s="259" t="s">
        <v>238</v>
      </c>
      <c r="D71" s="248"/>
      <c r="E71" s="249">
        <v>7.4418800000000003</v>
      </c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170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19"/>
      <c r="B72" s="220"/>
      <c r="C72" s="259" t="s">
        <v>239</v>
      </c>
      <c r="D72" s="248"/>
      <c r="E72" s="249">
        <v>4.43682</v>
      </c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170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19"/>
      <c r="B73" s="220"/>
      <c r="C73" s="259" t="s">
        <v>240</v>
      </c>
      <c r="D73" s="248"/>
      <c r="E73" s="249">
        <v>2.74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170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59" t="s">
        <v>241</v>
      </c>
      <c r="D74" s="248"/>
      <c r="E74" s="249">
        <v>2.6295999999999999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170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59" t="s">
        <v>242</v>
      </c>
      <c r="D75" s="248"/>
      <c r="E75" s="249">
        <v>1.1357999999999999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170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59" t="s">
        <v>243</v>
      </c>
      <c r="D76" s="248"/>
      <c r="E76" s="249">
        <v>0.63</v>
      </c>
      <c r="F76" s="222"/>
      <c r="G76" s="22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170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">
      <c r="A77" s="219"/>
      <c r="B77" s="220"/>
      <c r="C77" s="259" t="s">
        <v>244</v>
      </c>
      <c r="D77" s="248"/>
      <c r="E77" s="249">
        <v>0.64800000000000002</v>
      </c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170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">
      <c r="A78" s="219"/>
      <c r="B78" s="220"/>
      <c r="C78" s="259" t="s">
        <v>245</v>
      </c>
      <c r="D78" s="248"/>
      <c r="E78" s="249">
        <v>1.3859999999999999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170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">
      <c r="A79" s="219"/>
      <c r="B79" s="220"/>
      <c r="C79" s="259" t="s">
        <v>246</v>
      </c>
      <c r="D79" s="248"/>
      <c r="E79" s="249">
        <v>12.75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170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19"/>
      <c r="B80" s="220"/>
      <c r="C80" s="259" t="s">
        <v>247</v>
      </c>
      <c r="D80" s="248"/>
      <c r="E80" s="249">
        <v>11.9552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170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51">
        <v>14</v>
      </c>
      <c r="B81" s="252" t="s">
        <v>248</v>
      </c>
      <c r="C81" s="260" t="s">
        <v>249</v>
      </c>
      <c r="D81" s="253" t="s">
        <v>184</v>
      </c>
      <c r="E81" s="254">
        <v>1588</v>
      </c>
      <c r="F81" s="255"/>
      <c r="G81" s="256">
        <f>ROUND(E81*F81,2)</f>
        <v>0</v>
      </c>
      <c r="H81" s="255"/>
      <c r="I81" s="256">
        <f>ROUND(E81*H81,2)</f>
        <v>0</v>
      </c>
      <c r="J81" s="255"/>
      <c r="K81" s="256">
        <f>ROUND(E81*J81,2)</f>
        <v>0</v>
      </c>
      <c r="L81" s="256">
        <v>21</v>
      </c>
      <c r="M81" s="256">
        <f>G81*(1+L81/100)</f>
        <v>0</v>
      </c>
      <c r="N81" s="254">
        <v>0</v>
      </c>
      <c r="O81" s="254">
        <f>ROUND(E81*N81,2)</f>
        <v>0</v>
      </c>
      <c r="P81" s="254">
        <v>0</v>
      </c>
      <c r="Q81" s="254">
        <f>ROUND(E81*P81,2)</f>
        <v>0</v>
      </c>
      <c r="R81" s="256"/>
      <c r="S81" s="256" t="s">
        <v>125</v>
      </c>
      <c r="T81" s="257" t="s">
        <v>117</v>
      </c>
      <c r="U81" s="222">
        <v>6.2E-2</v>
      </c>
      <c r="V81" s="222">
        <f>ROUND(E81*U81,2)</f>
        <v>98.46</v>
      </c>
      <c r="W81" s="222"/>
      <c r="X81" s="222" t="s">
        <v>165</v>
      </c>
      <c r="Y81" s="222" t="s">
        <v>119</v>
      </c>
      <c r="Z81" s="212"/>
      <c r="AA81" s="212"/>
      <c r="AB81" s="212"/>
      <c r="AC81" s="212"/>
      <c r="AD81" s="212"/>
      <c r="AE81" s="212"/>
      <c r="AF81" s="212"/>
      <c r="AG81" s="212" t="s">
        <v>166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51">
        <v>15</v>
      </c>
      <c r="B82" s="252" t="s">
        <v>250</v>
      </c>
      <c r="C82" s="260" t="s">
        <v>251</v>
      </c>
      <c r="D82" s="253" t="s">
        <v>184</v>
      </c>
      <c r="E82" s="254">
        <v>1588</v>
      </c>
      <c r="F82" s="255"/>
      <c r="G82" s="256">
        <f>ROUND(E82*F82,2)</f>
        <v>0</v>
      </c>
      <c r="H82" s="255"/>
      <c r="I82" s="256">
        <f>ROUND(E82*H82,2)</f>
        <v>0</v>
      </c>
      <c r="J82" s="255"/>
      <c r="K82" s="256">
        <f>ROUND(E82*J82,2)</f>
        <v>0</v>
      </c>
      <c r="L82" s="256">
        <v>21</v>
      </c>
      <c r="M82" s="256">
        <f>G82*(1+L82/100)</f>
        <v>0</v>
      </c>
      <c r="N82" s="254">
        <v>2.2000000000000001E-4</v>
      </c>
      <c r="O82" s="254">
        <f>ROUND(E82*N82,2)</f>
        <v>0.35</v>
      </c>
      <c r="P82" s="254">
        <v>0</v>
      </c>
      <c r="Q82" s="254">
        <f>ROUND(E82*P82,2)</f>
        <v>0</v>
      </c>
      <c r="R82" s="256"/>
      <c r="S82" s="256" t="s">
        <v>125</v>
      </c>
      <c r="T82" s="257" t="s">
        <v>117</v>
      </c>
      <c r="U82" s="222">
        <v>0.02</v>
      </c>
      <c r="V82" s="222">
        <f>ROUND(E82*U82,2)</f>
        <v>31.76</v>
      </c>
      <c r="W82" s="222"/>
      <c r="X82" s="222" t="s">
        <v>165</v>
      </c>
      <c r="Y82" s="222" t="s">
        <v>119</v>
      </c>
      <c r="Z82" s="212"/>
      <c r="AA82" s="212"/>
      <c r="AB82" s="212"/>
      <c r="AC82" s="212"/>
      <c r="AD82" s="212"/>
      <c r="AE82" s="212"/>
      <c r="AF82" s="212"/>
      <c r="AG82" s="212" t="s">
        <v>166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31">
        <v>16</v>
      </c>
      <c r="B83" s="232" t="s">
        <v>252</v>
      </c>
      <c r="C83" s="242" t="s">
        <v>253</v>
      </c>
      <c r="D83" s="233" t="s">
        <v>184</v>
      </c>
      <c r="E83" s="234">
        <v>1402.0496700000001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21</v>
      </c>
      <c r="M83" s="236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6"/>
      <c r="S83" s="236" t="s">
        <v>125</v>
      </c>
      <c r="T83" s="237" t="s">
        <v>117</v>
      </c>
      <c r="U83" s="222">
        <v>0.17799999999999999</v>
      </c>
      <c r="V83" s="222">
        <f>ROUND(E83*U83,2)</f>
        <v>249.56</v>
      </c>
      <c r="W83" s="222"/>
      <c r="X83" s="222" t="s">
        <v>165</v>
      </c>
      <c r="Y83" s="222" t="s">
        <v>119</v>
      </c>
      <c r="Z83" s="212"/>
      <c r="AA83" s="212"/>
      <c r="AB83" s="212"/>
      <c r="AC83" s="212"/>
      <c r="AD83" s="212"/>
      <c r="AE83" s="212"/>
      <c r="AF83" s="212"/>
      <c r="AG83" s="212" t="s">
        <v>166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59" t="s">
        <v>254</v>
      </c>
      <c r="D84" s="248"/>
      <c r="E84" s="249">
        <v>-344.75033000000002</v>
      </c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170</v>
      </c>
      <c r="AH84" s="212">
        <v>5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19"/>
      <c r="B85" s="220"/>
      <c r="C85" s="259" t="s">
        <v>255</v>
      </c>
      <c r="D85" s="248"/>
      <c r="E85" s="249">
        <v>1746.8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170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51">
        <v>17</v>
      </c>
      <c r="B86" s="252" t="s">
        <v>256</v>
      </c>
      <c r="C86" s="260" t="s">
        <v>257</v>
      </c>
      <c r="D86" s="253" t="s">
        <v>184</v>
      </c>
      <c r="E86" s="254">
        <v>1588</v>
      </c>
      <c r="F86" s="255"/>
      <c r="G86" s="256">
        <f>ROUND(E86*F86,2)</f>
        <v>0</v>
      </c>
      <c r="H86" s="255"/>
      <c r="I86" s="256">
        <f>ROUND(E86*H86,2)</f>
        <v>0</v>
      </c>
      <c r="J86" s="255"/>
      <c r="K86" s="256">
        <f>ROUND(E86*J86,2)</f>
        <v>0</v>
      </c>
      <c r="L86" s="256">
        <v>21</v>
      </c>
      <c r="M86" s="256">
        <f>G86*(1+L86/100)</f>
        <v>0</v>
      </c>
      <c r="N86" s="254">
        <v>0</v>
      </c>
      <c r="O86" s="254">
        <f>ROUND(E86*N86,2)</f>
        <v>0</v>
      </c>
      <c r="P86" s="254">
        <v>0</v>
      </c>
      <c r="Q86" s="254">
        <f>ROUND(E86*P86,2)</f>
        <v>0</v>
      </c>
      <c r="R86" s="256"/>
      <c r="S86" s="256" t="s">
        <v>125</v>
      </c>
      <c r="T86" s="257" t="s">
        <v>117</v>
      </c>
      <c r="U86" s="222">
        <v>5.8000000000000003E-2</v>
      </c>
      <c r="V86" s="222">
        <f>ROUND(E86*U86,2)</f>
        <v>92.1</v>
      </c>
      <c r="W86" s="222"/>
      <c r="X86" s="222" t="s">
        <v>165</v>
      </c>
      <c r="Y86" s="222" t="s">
        <v>119</v>
      </c>
      <c r="Z86" s="212"/>
      <c r="AA86" s="212"/>
      <c r="AB86" s="212"/>
      <c r="AC86" s="212"/>
      <c r="AD86" s="212"/>
      <c r="AE86" s="212"/>
      <c r="AF86" s="212"/>
      <c r="AG86" s="212" t="s">
        <v>166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31">
        <v>18</v>
      </c>
      <c r="B87" s="232" t="s">
        <v>258</v>
      </c>
      <c r="C87" s="242" t="s">
        <v>259</v>
      </c>
      <c r="D87" s="233" t="s">
        <v>163</v>
      </c>
      <c r="E87" s="234">
        <v>62.167839999999998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6"/>
      <c r="S87" s="236" t="s">
        <v>125</v>
      </c>
      <c r="T87" s="237" t="s">
        <v>117</v>
      </c>
      <c r="U87" s="222">
        <v>0</v>
      </c>
      <c r="V87" s="222">
        <f>ROUND(E87*U87,2)</f>
        <v>0</v>
      </c>
      <c r="W87" s="222"/>
      <c r="X87" s="222" t="s">
        <v>165</v>
      </c>
      <c r="Y87" s="222" t="s">
        <v>119</v>
      </c>
      <c r="Z87" s="212"/>
      <c r="AA87" s="212"/>
      <c r="AB87" s="212"/>
      <c r="AC87" s="212"/>
      <c r="AD87" s="212"/>
      <c r="AE87" s="212"/>
      <c r="AF87" s="212"/>
      <c r="AG87" s="212" t="s">
        <v>166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43" t="s">
        <v>260</v>
      </c>
      <c r="D88" s="239"/>
      <c r="E88" s="239"/>
      <c r="F88" s="239"/>
      <c r="G88" s="239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122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19"/>
      <c r="B89" s="220"/>
      <c r="C89" s="259" t="s">
        <v>261</v>
      </c>
      <c r="D89" s="248"/>
      <c r="E89" s="249">
        <v>62.167839999999998</v>
      </c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170</v>
      </c>
      <c r="AH89" s="212">
        <v>5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51">
        <v>19</v>
      </c>
      <c r="B90" s="252" t="s">
        <v>262</v>
      </c>
      <c r="C90" s="260" t="s">
        <v>263</v>
      </c>
      <c r="D90" s="253" t="s">
        <v>264</v>
      </c>
      <c r="E90" s="254">
        <v>1</v>
      </c>
      <c r="F90" s="255"/>
      <c r="G90" s="256">
        <f>ROUND(E90*F90,2)</f>
        <v>0</v>
      </c>
      <c r="H90" s="255"/>
      <c r="I90" s="256">
        <f>ROUND(E90*H90,2)</f>
        <v>0</v>
      </c>
      <c r="J90" s="255"/>
      <c r="K90" s="256">
        <f>ROUND(E90*J90,2)</f>
        <v>0</v>
      </c>
      <c r="L90" s="256">
        <v>21</v>
      </c>
      <c r="M90" s="256">
        <f>G90*(1+L90/100)</f>
        <v>0</v>
      </c>
      <c r="N90" s="254">
        <v>0</v>
      </c>
      <c r="O90" s="254">
        <f>ROUND(E90*N90,2)</f>
        <v>0</v>
      </c>
      <c r="P90" s="254">
        <v>0</v>
      </c>
      <c r="Q90" s="254">
        <f>ROUND(E90*P90,2)</f>
        <v>0</v>
      </c>
      <c r="R90" s="256"/>
      <c r="S90" s="256" t="s">
        <v>125</v>
      </c>
      <c r="T90" s="257" t="s">
        <v>117</v>
      </c>
      <c r="U90" s="222">
        <v>0</v>
      </c>
      <c r="V90" s="222">
        <f>ROUND(E90*U90,2)</f>
        <v>0</v>
      </c>
      <c r="W90" s="222"/>
      <c r="X90" s="222" t="s">
        <v>165</v>
      </c>
      <c r="Y90" s="222" t="s">
        <v>119</v>
      </c>
      <c r="Z90" s="212"/>
      <c r="AA90" s="212"/>
      <c r="AB90" s="212"/>
      <c r="AC90" s="212"/>
      <c r="AD90" s="212"/>
      <c r="AE90" s="212"/>
      <c r="AF90" s="212"/>
      <c r="AG90" s="212" t="s">
        <v>166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31">
        <v>20</v>
      </c>
      <c r="B91" s="232" t="s">
        <v>265</v>
      </c>
      <c r="C91" s="242" t="s">
        <v>266</v>
      </c>
      <c r="D91" s="233" t="s">
        <v>184</v>
      </c>
      <c r="E91" s="234">
        <v>108.6314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4">
        <v>2.5000000000000001E-2</v>
      </c>
      <c r="O91" s="234">
        <f>ROUND(E91*N91,2)</f>
        <v>2.72</v>
      </c>
      <c r="P91" s="234">
        <v>0</v>
      </c>
      <c r="Q91" s="234">
        <f>ROUND(E91*P91,2)</f>
        <v>0</v>
      </c>
      <c r="R91" s="236" t="s">
        <v>267</v>
      </c>
      <c r="S91" s="236" t="s">
        <v>116</v>
      </c>
      <c r="T91" s="237" t="s">
        <v>116</v>
      </c>
      <c r="U91" s="222">
        <v>0</v>
      </c>
      <c r="V91" s="222">
        <f>ROUND(E91*U91,2)</f>
        <v>0</v>
      </c>
      <c r="W91" s="222"/>
      <c r="X91" s="222" t="s">
        <v>268</v>
      </c>
      <c r="Y91" s="222" t="s">
        <v>119</v>
      </c>
      <c r="Z91" s="212"/>
      <c r="AA91" s="212"/>
      <c r="AB91" s="212"/>
      <c r="AC91" s="212"/>
      <c r="AD91" s="212"/>
      <c r="AE91" s="212"/>
      <c r="AF91" s="212"/>
      <c r="AG91" s="212" t="s">
        <v>269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19"/>
      <c r="B92" s="220"/>
      <c r="C92" s="259" t="s">
        <v>270</v>
      </c>
      <c r="D92" s="248"/>
      <c r="E92" s="249">
        <v>108.6314</v>
      </c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170</v>
      </c>
      <c r="AH92" s="212">
        <v>5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31">
        <v>21</v>
      </c>
      <c r="B93" s="232" t="s">
        <v>271</v>
      </c>
      <c r="C93" s="242" t="s">
        <v>272</v>
      </c>
      <c r="D93" s="233" t="s">
        <v>163</v>
      </c>
      <c r="E93" s="234">
        <v>0.56677</v>
      </c>
      <c r="F93" s="235"/>
      <c r="G93" s="236">
        <f>ROUND(E93*F93,2)</f>
        <v>0</v>
      </c>
      <c r="H93" s="235"/>
      <c r="I93" s="236">
        <f>ROUND(E93*H93,2)</f>
        <v>0</v>
      </c>
      <c r="J93" s="235"/>
      <c r="K93" s="236">
        <f>ROUND(E93*J93,2)</f>
        <v>0</v>
      </c>
      <c r="L93" s="236">
        <v>21</v>
      </c>
      <c r="M93" s="236">
        <f>G93*(1+L93/100)</f>
        <v>0</v>
      </c>
      <c r="N93" s="234">
        <v>0.55000000000000004</v>
      </c>
      <c r="O93" s="234">
        <f>ROUND(E93*N93,2)</f>
        <v>0.31</v>
      </c>
      <c r="P93" s="234">
        <v>0</v>
      </c>
      <c r="Q93" s="234">
        <f>ROUND(E93*P93,2)</f>
        <v>0</v>
      </c>
      <c r="R93" s="236" t="s">
        <v>267</v>
      </c>
      <c r="S93" s="236" t="s">
        <v>116</v>
      </c>
      <c r="T93" s="237" t="s">
        <v>116</v>
      </c>
      <c r="U93" s="222">
        <v>0</v>
      </c>
      <c r="V93" s="222">
        <f>ROUND(E93*U93,2)</f>
        <v>0</v>
      </c>
      <c r="W93" s="222"/>
      <c r="X93" s="222" t="s">
        <v>268</v>
      </c>
      <c r="Y93" s="222" t="s">
        <v>119</v>
      </c>
      <c r="Z93" s="212"/>
      <c r="AA93" s="212"/>
      <c r="AB93" s="212"/>
      <c r="AC93" s="212"/>
      <c r="AD93" s="212"/>
      <c r="AE93" s="212"/>
      <c r="AF93" s="212"/>
      <c r="AG93" s="212" t="s">
        <v>269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19"/>
      <c r="B94" s="220"/>
      <c r="C94" s="259" t="s">
        <v>273</v>
      </c>
      <c r="D94" s="248"/>
      <c r="E94" s="249"/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170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">
      <c r="A95" s="219"/>
      <c r="B95" s="220"/>
      <c r="C95" s="259" t="s">
        <v>274</v>
      </c>
      <c r="D95" s="248"/>
      <c r="E95" s="249">
        <v>0.56677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170</v>
      </c>
      <c r="AH95" s="212">
        <v>5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31">
        <v>22</v>
      </c>
      <c r="B96" s="232" t="s">
        <v>275</v>
      </c>
      <c r="C96" s="242" t="s">
        <v>276</v>
      </c>
      <c r="D96" s="233" t="s">
        <v>163</v>
      </c>
      <c r="E96" s="234">
        <v>1.1335500000000001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4">
        <v>0.55000000000000004</v>
      </c>
      <c r="O96" s="234">
        <f>ROUND(E96*N96,2)</f>
        <v>0.62</v>
      </c>
      <c r="P96" s="234">
        <v>0</v>
      </c>
      <c r="Q96" s="234">
        <f>ROUND(E96*P96,2)</f>
        <v>0</v>
      </c>
      <c r="R96" s="236" t="s">
        <v>267</v>
      </c>
      <c r="S96" s="236" t="s">
        <v>116</v>
      </c>
      <c r="T96" s="237" t="s">
        <v>116</v>
      </c>
      <c r="U96" s="222">
        <v>0</v>
      </c>
      <c r="V96" s="222">
        <f>ROUND(E96*U96,2)</f>
        <v>0</v>
      </c>
      <c r="W96" s="222"/>
      <c r="X96" s="222" t="s">
        <v>268</v>
      </c>
      <c r="Y96" s="222" t="s">
        <v>119</v>
      </c>
      <c r="Z96" s="212"/>
      <c r="AA96" s="212"/>
      <c r="AB96" s="212"/>
      <c r="AC96" s="212"/>
      <c r="AD96" s="212"/>
      <c r="AE96" s="212"/>
      <c r="AF96" s="212"/>
      <c r="AG96" s="212" t="s">
        <v>269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19"/>
      <c r="B97" s="220"/>
      <c r="C97" s="259" t="s">
        <v>277</v>
      </c>
      <c r="D97" s="248"/>
      <c r="E97" s="249"/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170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">
      <c r="A98" s="219"/>
      <c r="B98" s="220"/>
      <c r="C98" s="259" t="s">
        <v>278</v>
      </c>
      <c r="D98" s="248"/>
      <c r="E98" s="249">
        <v>1.1335500000000001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170</v>
      </c>
      <c r="AH98" s="212">
        <v>5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31">
        <v>23</v>
      </c>
      <c r="B99" s="232" t="s">
        <v>279</v>
      </c>
      <c r="C99" s="242" t="s">
        <v>280</v>
      </c>
      <c r="D99" s="233" t="s">
        <v>163</v>
      </c>
      <c r="E99" s="234">
        <v>870.35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21</v>
      </c>
      <c r="M99" s="236">
        <f>G99*(1+L99/100)</f>
        <v>0</v>
      </c>
      <c r="N99" s="234">
        <v>2.5</v>
      </c>
      <c r="O99" s="234">
        <f>ROUND(E99*N99,2)</f>
        <v>2175.88</v>
      </c>
      <c r="P99" s="234">
        <v>0</v>
      </c>
      <c r="Q99" s="234">
        <f>ROUND(E99*P99,2)</f>
        <v>0</v>
      </c>
      <c r="R99" s="236"/>
      <c r="S99" s="236" t="s">
        <v>125</v>
      </c>
      <c r="T99" s="237" t="s">
        <v>117</v>
      </c>
      <c r="U99" s="222">
        <v>0.56000000000000005</v>
      </c>
      <c r="V99" s="222">
        <f>ROUND(E99*U99,2)</f>
        <v>487.4</v>
      </c>
      <c r="W99" s="222"/>
      <c r="X99" s="222" t="s">
        <v>281</v>
      </c>
      <c r="Y99" s="222" t="s">
        <v>119</v>
      </c>
      <c r="Z99" s="212"/>
      <c r="AA99" s="212"/>
      <c r="AB99" s="212"/>
      <c r="AC99" s="212"/>
      <c r="AD99" s="212"/>
      <c r="AE99" s="212"/>
      <c r="AF99" s="212"/>
      <c r="AG99" s="212" t="s">
        <v>282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19"/>
      <c r="B100" s="220"/>
      <c r="C100" s="243" t="s">
        <v>283</v>
      </c>
      <c r="D100" s="239"/>
      <c r="E100" s="239"/>
      <c r="F100" s="239"/>
      <c r="G100" s="239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122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19"/>
      <c r="B101" s="220"/>
      <c r="C101" s="244" t="s">
        <v>284</v>
      </c>
      <c r="D101" s="240"/>
      <c r="E101" s="240"/>
      <c r="F101" s="240"/>
      <c r="G101" s="240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122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19"/>
      <c r="B102" s="220"/>
      <c r="C102" s="259" t="s">
        <v>285</v>
      </c>
      <c r="D102" s="248"/>
      <c r="E102" s="249"/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170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">
      <c r="A103" s="219"/>
      <c r="B103" s="220"/>
      <c r="C103" s="259" t="s">
        <v>286</v>
      </c>
      <c r="D103" s="248"/>
      <c r="E103" s="249">
        <v>794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170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">
      <c r="A104" s="219"/>
      <c r="B104" s="220"/>
      <c r="C104" s="259" t="s">
        <v>287</v>
      </c>
      <c r="D104" s="248"/>
      <c r="E104" s="249"/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170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19"/>
      <c r="B105" s="220"/>
      <c r="C105" s="259" t="s">
        <v>288</v>
      </c>
      <c r="D105" s="248"/>
      <c r="E105" s="249">
        <v>22.5</v>
      </c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170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59" t="s">
        <v>289</v>
      </c>
      <c r="D106" s="248"/>
      <c r="E106" s="249">
        <v>19.5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170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19"/>
      <c r="B107" s="220"/>
      <c r="C107" s="259" t="s">
        <v>290</v>
      </c>
      <c r="D107" s="248"/>
      <c r="E107" s="249">
        <v>10.8</v>
      </c>
      <c r="F107" s="222"/>
      <c r="G107" s="22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2"/>
      <c r="AA107" s="212"/>
      <c r="AB107" s="212"/>
      <c r="AC107" s="212"/>
      <c r="AD107" s="212"/>
      <c r="AE107" s="212"/>
      <c r="AF107" s="212"/>
      <c r="AG107" s="212" t="s">
        <v>170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19"/>
      <c r="B108" s="220"/>
      <c r="C108" s="259" t="s">
        <v>291</v>
      </c>
      <c r="D108" s="248"/>
      <c r="E108" s="249">
        <v>23.55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170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x14ac:dyDescent="0.2">
      <c r="A109" s="224" t="s">
        <v>111</v>
      </c>
      <c r="B109" s="225" t="s">
        <v>76</v>
      </c>
      <c r="C109" s="241" t="s">
        <v>77</v>
      </c>
      <c r="D109" s="226"/>
      <c r="E109" s="227"/>
      <c r="F109" s="228"/>
      <c r="G109" s="228">
        <f>SUMIF(AG110:AG110,"&lt;&gt;NOR",G110:G110)</f>
        <v>0</v>
      </c>
      <c r="H109" s="228"/>
      <c r="I109" s="228">
        <f>SUM(I110:I110)</f>
        <v>0</v>
      </c>
      <c r="J109" s="228"/>
      <c r="K109" s="228">
        <f>SUM(K110:K110)</f>
        <v>0</v>
      </c>
      <c r="L109" s="228"/>
      <c r="M109" s="228">
        <f>SUM(M110:M110)</f>
        <v>0</v>
      </c>
      <c r="N109" s="227"/>
      <c r="O109" s="227">
        <f>SUM(O110:O110)</f>
        <v>0</v>
      </c>
      <c r="P109" s="227"/>
      <c r="Q109" s="227">
        <f>SUM(Q110:Q110)</f>
        <v>0</v>
      </c>
      <c r="R109" s="228"/>
      <c r="S109" s="228"/>
      <c r="T109" s="229"/>
      <c r="U109" s="223"/>
      <c r="V109" s="223">
        <f>SUM(V110:V110)</f>
        <v>237.41</v>
      </c>
      <c r="W109" s="223"/>
      <c r="X109" s="223"/>
      <c r="Y109" s="223"/>
      <c r="AG109" t="s">
        <v>112</v>
      </c>
    </row>
    <row r="110" spans="1:60" outlineLevel="1" x14ac:dyDescent="0.2">
      <c r="A110" s="251">
        <v>24</v>
      </c>
      <c r="B110" s="252" t="s">
        <v>292</v>
      </c>
      <c r="C110" s="260" t="s">
        <v>293</v>
      </c>
      <c r="D110" s="253" t="s">
        <v>190</v>
      </c>
      <c r="E110" s="254">
        <v>3165.4172400000002</v>
      </c>
      <c r="F110" s="255"/>
      <c r="G110" s="256">
        <f>ROUND(E110*F110,2)</f>
        <v>0</v>
      </c>
      <c r="H110" s="255"/>
      <c r="I110" s="256">
        <f>ROUND(E110*H110,2)</f>
        <v>0</v>
      </c>
      <c r="J110" s="255"/>
      <c r="K110" s="256">
        <f>ROUND(E110*J110,2)</f>
        <v>0</v>
      </c>
      <c r="L110" s="256">
        <v>21</v>
      </c>
      <c r="M110" s="256">
        <f>G110*(1+L110/100)</f>
        <v>0</v>
      </c>
      <c r="N110" s="254">
        <v>0</v>
      </c>
      <c r="O110" s="254">
        <f>ROUND(E110*N110,2)</f>
        <v>0</v>
      </c>
      <c r="P110" s="254">
        <v>0</v>
      </c>
      <c r="Q110" s="254">
        <f>ROUND(E110*P110,2)</f>
        <v>0</v>
      </c>
      <c r="R110" s="256" t="s">
        <v>294</v>
      </c>
      <c r="S110" s="256" t="s">
        <v>116</v>
      </c>
      <c r="T110" s="257" t="s">
        <v>116</v>
      </c>
      <c r="U110" s="222">
        <v>7.4999999999999997E-2</v>
      </c>
      <c r="V110" s="222">
        <f>ROUND(E110*U110,2)</f>
        <v>237.41</v>
      </c>
      <c r="W110" s="222"/>
      <c r="X110" s="222" t="s">
        <v>295</v>
      </c>
      <c r="Y110" s="222" t="s">
        <v>119</v>
      </c>
      <c r="Z110" s="212"/>
      <c r="AA110" s="212"/>
      <c r="AB110" s="212"/>
      <c r="AC110" s="212"/>
      <c r="AD110" s="212"/>
      <c r="AE110" s="212"/>
      <c r="AF110" s="212"/>
      <c r="AG110" s="212" t="s">
        <v>296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x14ac:dyDescent="0.2">
      <c r="A111" s="224" t="s">
        <v>111</v>
      </c>
      <c r="B111" s="225" t="s">
        <v>78</v>
      </c>
      <c r="C111" s="241" t="s">
        <v>79</v>
      </c>
      <c r="D111" s="226"/>
      <c r="E111" s="227"/>
      <c r="F111" s="228"/>
      <c r="G111" s="228">
        <f>SUMIF(AG112:AG166,"&lt;&gt;NOR",G112:G166)</f>
        <v>0</v>
      </c>
      <c r="H111" s="228"/>
      <c r="I111" s="228">
        <f>SUM(I112:I166)</f>
        <v>0</v>
      </c>
      <c r="J111" s="228"/>
      <c r="K111" s="228">
        <f>SUM(K112:K166)</f>
        <v>0</v>
      </c>
      <c r="L111" s="228"/>
      <c r="M111" s="228">
        <f>SUM(M112:M166)</f>
        <v>0</v>
      </c>
      <c r="N111" s="227"/>
      <c r="O111" s="227">
        <f>SUM(O112:O166)</f>
        <v>8.93</v>
      </c>
      <c r="P111" s="227"/>
      <c r="Q111" s="227">
        <f>SUM(Q112:Q166)</f>
        <v>0</v>
      </c>
      <c r="R111" s="228"/>
      <c r="S111" s="228"/>
      <c r="T111" s="229"/>
      <c r="U111" s="223"/>
      <c r="V111" s="223">
        <f>SUM(V112:V166)</f>
        <v>2685.93</v>
      </c>
      <c r="W111" s="223"/>
      <c r="X111" s="223"/>
      <c r="Y111" s="223"/>
      <c r="AG111" t="s">
        <v>112</v>
      </c>
    </row>
    <row r="112" spans="1:60" ht="22.5" outlineLevel="1" x14ac:dyDescent="0.2">
      <c r="A112" s="231">
        <v>25</v>
      </c>
      <c r="B112" s="232" t="s">
        <v>297</v>
      </c>
      <c r="C112" s="242" t="s">
        <v>298</v>
      </c>
      <c r="D112" s="233" t="s">
        <v>299</v>
      </c>
      <c r="E112" s="234">
        <v>515</v>
      </c>
      <c r="F112" s="235"/>
      <c r="G112" s="236">
        <f>ROUND(E112*F112,2)</f>
        <v>0</v>
      </c>
      <c r="H112" s="235"/>
      <c r="I112" s="236">
        <f>ROUND(E112*H112,2)</f>
        <v>0</v>
      </c>
      <c r="J112" s="235"/>
      <c r="K112" s="236">
        <f>ROUND(E112*J112,2)</f>
        <v>0</v>
      </c>
      <c r="L112" s="236">
        <v>21</v>
      </c>
      <c r="M112" s="236">
        <f>G112*(1+L112/100)</f>
        <v>0</v>
      </c>
      <c r="N112" s="234">
        <v>3.32E-3</v>
      </c>
      <c r="O112" s="234">
        <f>ROUND(E112*N112,2)</f>
        <v>1.71</v>
      </c>
      <c r="P112" s="234">
        <v>0</v>
      </c>
      <c r="Q112" s="234">
        <f>ROUND(E112*P112,2)</f>
        <v>0</v>
      </c>
      <c r="R112" s="236" t="s">
        <v>300</v>
      </c>
      <c r="S112" s="236" t="s">
        <v>116</v>
      </c>
      <c r="T112" s="237" t="s">
        <v>116</v>
      </c>
      <c r="U112" s="222">
        <v>0.377</v>
      </c>
      <c r="V112" s="222">
        <f>ROUND(E112*U112,2)</f>
        <v>194.16</v>
      </c>
      <c r="W112" s="222"/>
      <c r="X112" s="222" t="s">
        <v>165</v>
      </c>
      <c r="Y112" s="222" t="s">
        <v>119</v>
      </c>
      <c r="Z112" s="212"/>
      <c r="AA112" s="212"/>
      <c r="AB112" s="212"/>
      <c r="AC112" s="212"/>
      <c r="AD112" s="212"/>
      <c r="AE112" s="212"/>
      <c r="AF112" s="212"/>
      <c r="AG112" s="212" t="s">
        <v>166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2">
      <c r="A113" s="219"/>
      <c r="B113" s="220"/>
      <c r="C113" s="259" t="s">
        <v>301</v>
      </c>
      <c r="D113" s="248"/>
      <c r="E113" s="249"/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170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19"/>
      <c r="B114" s="220"/>
      <c r="C114" s="259" t="s">
        <v>302</v>
      </c>
      <c r="D114" s="248"/>
      <c r="E114" s="249">
        <v>65.796999999999997</v>
      </c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170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">
      <c r="A115" s="219"/>
      <c r="B115" s="220"/>
      <c r="C115" s="259" t="s">
        <v>303</v>
      </c>
      <c r="D115" s="248"/>
      <c r="E115" s="249">
        <v>223.92150000000001</v>
      </c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170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">
      <c r="A116" s="219"/>
      <c r="B116" s="220"/>
      <c r="C116" s="259" t="s">
        <v>304</v>
      </c>
      <c r="D116" s="248"/>
      <c r="E116" s="249">
        <v>150.83897999999999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170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19"/>
      <c r="B117" s="220"/>
      <c r="C117" s="259" t="s">
        <v>305</v>
      </c>
      <c r="D117" s="248"/>
      <c r="E117" s="249">
        <v>24.250219999999999</v>
      </c>
      <c r="F117" s="222"/>
      <c r="G117" s="222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22"/>
      <c r="Z117" s="212"/>
      <c r="AA117" s="212"/>
      <c r="AB117" s="212"/>
      <c r="AC117" s="212"/>
      <c r="AD117" s="212"/>
      <c r="AE117" s="212"/>
      <c r="AF117" s="212"/>
      <c r="AG117" s="212" t="s">
        <v>170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2">
      <c r="A118" s="219"/>
      <c r="B118" s="220"/>
      <c r="C118" s="259" t="s">
        <v>306</v>
      </c>
      <c r="D118" s="248"/>
      <c r="E118" s="249">
        <v>7</v>
      </c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170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">
      <c r="A119" s="219"/>
      <c r="B119" s="220"/>
      <c r="C119" s="259" t="s">
        <v>307</v>
      </c>
      <c r="D119" s="248"/>
      <c r="E119" s="249">
        <v>30</v>
      </c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170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">
      <c r="A120" s="219"/>
      <c r="B120" s="220"/>
      <c r="C120" s="259" t="s">
        <v>308</v>
      </c>
      <c r="D120" s="248"/>
      <c r="E120" s="249">
        <v>10</v>
      </c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170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2">
      <c r="A121" s="219"/>
      <c r="B121" s="220"/>
      <c r="C121" s="259" t="s">
        <v>309</v>
      </c>
      <c r="D121" s="248"/>
      <c r="E121" s="249"/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2"/>
      <c r="AA121" s="212"/>
      <c r="AB121" s="212"/>
      <c r="AC121" s="212"/>
      <c r="AD121" s="212"/>
      <c r="AE121" s="212"/>
      <c r="AF121" s="212"/>
      <c r="AG121" s="212" t="s">
        <v>170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2">
      <c r="A122" s="219"/>
      <c r="B122" s="220"/>
      <c r="C122" s="259" t="s">
        <v>310</v>
      </c>
      <c r="D122" s="248"/>
      <c r="E122" s="249">
        <v>3</v>
      </c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170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">
      <c r="A123" s="219"/>
      <c r="B123" s="220"/>
      <c r="C123" s="259" t="s">
        <v>311</v>
      </c>
      <c r="D123" s="248"/>
      <c r="E123" s="249">
        <v>0.1923</v>
      </c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170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31">
        <v>26</v>
      </c>
      <c r="B124" s="232" t="s">
        <v>312</v>
      </c>
      <c r="C124" s="242" t="s">
        <v>313</v>
      </c>
      <c r="D124" s="233" t="s">
        <v>314</v>
      </c>
      <c r="E124" s="234">
        <v>5779.5506999999998</v>
      </c>
      <c r="F124" s="235"/>
      <c r="G124" s="236">
        <f>ROUND(E124*F124,2)</f>
        <v>0</v>
      </c>
      <c r="H124" s="235"/>
      <c r="I124" s="236">
        <f>ROUND(E124*H124,2)</f>
        <v>0</v>
      </c>
      <c r="J124" s="235"/>
      <c r="K124" s="236">
        <f>ROUND(E124*J124,2)</f>
        <v>0</v>
      </c>
      <c r="L124" s="236">
        <v>21</v>
      </c>
      <c r="M124" s="236">
        <f>G124*(1+L124/100)</f>
        <v>0</v>
      </c>
      <c r="N124" s="234">
        <v>6.0000000000000002E-5</v>
      </c>
      <c r="O124" s="234">
        <f>ROUND(E124*N124,2)</f>
        <v>0.35</v>
      </c>
      <c r="P124" s="234">
        <v>0</v>
      </c>
      <c r="Q124" s="234">
        <f>ROUND(E124*P124,2)</f>
        <v>0</v>
      </c>
      <c r="R124" s="236" t="s">
        <v>315</v>
      </c>
      <c r="S124" s="236" t="s">
        <v>116</v>
      </c>
      <c r="T124" s="237" t="s">
        <v>116</v>
      </c>
      <c r="U124" s="222">
        <v>0.42599999999999999</v>
      </c>
      <c r="V124" s="222">
        <f>ROUND(E124*U124,2)</f>
        <v>2462.09</v>
      </c>
      <c r="W124" s="222"/>
      <c r="X124" s="222" t="s">
        <v>165</v>
      </c>
      <c r="Y124" s="222" t="s">
        <v>119</v>
      </c>
      <c r="Z124" s="212"/>
      <c r="AA124" s="212"/>
      <c r="AB124" s="212"/>
      <c r="AC124" s="212"/>
      <c r="AD124" s="212"/>
      <c r="AE124" s="212"/>
      <c r="AF124" s="212"/>
      <c r="AG124" s="212" t="s">
        <v>166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2" x14ac:dyDescent="0.2">
      <c r="A125" s="219"/>
      <c r="B125" s="220"/>
      <c r="C125" s="259" t="s">
        <v>316</v>
      </c>
      <c r="D125" s="248"/>
      <c r="E125" s="249"/>
      <c r="F125" s="222"/>
      <c r="G125" s="222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22"/>
      <c r="Z125" s="212"/>
      <c r="AA125" s="212"/>
      <c r="AB125" s="212"/>
      <c r="AC125" s="212"/>
      <c r="AD125" s="212"/>
      <c r="AE125" s="212"/>
      <c r="AF125" s="212"/>
      <c r="AG125" s="212" t="s">
        <v>170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2">
      <c r="A126" s="219"/>
      <c r="B126" s="220"/>
      <c r="C126" s="259" t="s">
        <v>317</v>
      </c>
      <c r="D126" s="248"/>
      <c r="E126" s="249">
        <v>112.81140000000001</v>
      </c>
      <c r="F126" s="222"/>
      <c r="G126" s="222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170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">
      <c r="A127" s="219"/>
      <c r="B127" s="220"/>
      <c r="C127" s="259" t="s">
        <v>318</v>
      </c>
      <c r="D127" s="248"/>
      <c r="E127" s="249">
        <v>39.010399999999997</v>
      </c>
      <c r="F127" s="222"/>
      <c r="G127" s="22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170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">
      <c r="A128" s="219"/>
      <c r="B128" s="220"/>
      <c r="C128" s="259" t="s">
        <v>319</v>
      </c>
      <c r="D128" s="248"/>
      <c r="E128" s="249">
        <v>1.296</v>
      </c>
      <c r="F128" s="222"/>
      <c r="G128" s="222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170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59" t="s">
        <v>320</v>
      </c>
      <c r="D129" s="248"/>
      <c r="E129" s="249"/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170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59" t="s">
        <v>321</v>
      </c>
      <c r="D130" s="248"/>
      <c r="E130" s="249">
        <v>50.029200000000003</v>
      </c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170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19"/>
      <c r="B131" s="220"/>
      <c r="C131" s="259" t="s">
        <v>322</v>
      </c>
      <c r="D131" s="248"/>
      <c r="E131" s="249">
        <v>0.64800000000000002</v>
      </c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2"/>
      <c r="AA131" s="212"/>
      <c r="AB131" s="212"/>
      <c r="AC131" s="212"/>
      <c r="AD131" s="212"/>
      <c r="AE131" s="212"/>
      <c r="AF131" s="212"/>
      <c r="AG131" s="212" t="s">
        <v>170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59" t="s">
        <v>323</v>
      </c>
      <c r="D132" s="248"/>
      <c r="E132" s="249"/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170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59" t="s">
        <v>321</v>
      </c>
      <c r="D133" s="248"/>
      <c r="E133" s="249">
        <v>50.029200000000003</v>
      </c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170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19"/>
      <c r="B134" s="220"/>
      <c r="C134" s="259" t="s">
        <v>324</v>
      </c>
      <c r="D134" s="248"/>
      <c r="E134" s="249">
        <v>0.64800000000000002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170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19"/>
      <c r="B135" s="220"/>
      <c r="C135" s="259" t="s">
        <v>325</v>
      </c>
      <c r="D135" s="248"/>
      <c r="E135" s="249">
        <v>7.7</v>
      </c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170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">
      <c r="A136" s="219"/>
      <c r="B136" s="220"/>
      <c r="C136" s="259" t="s">
        <v>326</v>
      </c>
      <c r="D136" s="248"/>
      <c r="E136" s="249"/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170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19"/>
      <c r="B137" s="220"/>
      <c r="C137" s="259" t="s">
        <v>327</v>
      </c>
      <c r="D137" s="248"/>
      <c r="E137" s="249">
        <v>98.397000000000006</v>
      </c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170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2">
      <c r="A138" s="219"/>
      <c r="B138" s="220"/>
      <c r="C138" s="259" t="s">
        <v>328</v>
      </c>
      <c r="D138" s="248"/>
      <c r="E138" s="249">
        <v>34.645600000000002</v>
      </c>
      <c r="F138" s="222"/>
      <c r="G138" s="222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170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2">
      <c r="A139" s="219"/>
      <c r="B139" s="220"/>
      <c r="C139" s="259" t="s">
        <v>329</v>
      </c>
      <c r="D139" s="248"/>
      <c r="E139" s="249">
        <v>0.97199999999999998</v>
      </c>
      <c r="F139" s="222"/>
      <c r="G139" s="222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170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19"/>
      <c r="B140" s="220"/>
      <c r="C140" s="259" t="s">
        <v>330</v>
      </c>
      <c r="D140" s="248"/>
      <c r="E140" s="249"/>
      <c r="F140" s="222"/>
      <c r="G140" s="222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170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19"/>
      <c r="B141" s="220"/>
      <c r="C141" s="259" t="s">
        <v>331</v>
      </c>
      <c r="D141" s="248"/>
      <c r="E141" s="249">
        <v>97.601399999999998</v>
      </c>
      <c r="F141" s="222"/>
      <c r="G141" s="22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170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19"/>
      <c r="B142" s="220"/>
      <c r="C142" s="259" t="s">
        <v>332</v>
      </c>
      <c r="D142" s="248"/>
      <c r="E142" s="249">
        <v>0.97199999999999998</v>
      </c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170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19"/>
      <c r="B143" s="220"/>
      <c r="C143" s="259" t="s">
        <v>333</v>
      </c>
      <c r="D143" s="248"/>
      <c r="E143" s="249">
        <v>19.558</v>
      </c>
      <c r="F143" s="222"/>
      <c r="G143" s="222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170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">
      <c r="A144" s="219"/>
      <c r="B144" s="220"/>
      <c r="C144" s="259" t="s">
        <v>301</v>
      </c>
      <c r="D144" s="248"/>
      <c r="E144" s="249"/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22"/>
      <c r="Z144" s="212"/>
      <c r="AA144" s="212"/>
      <c r="AB144" s="212"/>
      <c r="AC144" s="212"/>
      <c r="AD144" s="212"/>
      <c r="AE144" s="212"/>
      <c r="AF144" s="212"/>
      <c r="AG144" s="212" t="s">
        <v>170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">
      <c r="A145" s="219"/>
      <c r="B145" s="220"/>
      <c r="C145" s="259" t="s">
        <v>334</v>
      </c>
      <c r="D145" s="248"/>
      <c r="E145" s="249">
        <v>769.82489999999996</v>
      </c>
      <c r="F145" s="222"/>
      <c r="G145" s="222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170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59" t="s">
        <v>335</v>
      </c>
      <c r="D146" s="248"/>
      <c r="E146" s="249">
        <v>2619.8815500000001</v>
      </c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170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">
      <c r="A147" s="219"/>
      <c r="B147" s="220"/>
      <c r="C147" s="259" t="s">
        <v>336</v>
      </c>
      <c r="D147" s="248"/>
      <c r="E147" s="249">
        <v>892.32183999999995</v>
      </c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22"/>
      <c r="Z147" s="212"/>
      <c r="AA147" s="212"/>
      <c r="AB147" s="212"/>
      <c r="AC147" s="212"/>
      <c r="AD147" s="212"/>
      <c r="AE147" s="212"/>
      <c r="AF147" s="212"/>
      <c r="AG147" s="212" t="s">
        <v>170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2">
      <c r="A148" s="219"/>
      <c r="B148" s="220"/>
      <c r="C148" s="259" t="s">
        <v>337</v>
      </c>
      <c r="D148" s="248"/>
      <c r="E148" s="249">
        <v>165.38650000000001</v>
      </c>
      <c r="F148" s="222"/>
      <c r="G148" s="222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170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2">
      <c r="A149" s="219"/>
      <c r="B149" s="220"/>
      <c r="C149" s="259" t="s">
        <v>338</v>
      </c>
      <c r="D149" s="248"/>
      <c r="E149" s="249">
        <v>81.900000000000006</v>
      </c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170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3" x14ac:dyDescent="0.2">
      <c r="A150" s="219"/>
      <c r="B150" s="220"/>
      <c r="C150" s="259" t="s">
        <v>339</v>
      </c>
      <c r="D150" s="248"/>
      <c r="E150" s="249">
        <v>351</v>
      </c>
      <c r="F150" s="222"/>
      <c r="G150" s="222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22"/>
      <c r="Z150" s="212"/>
      <c r="AA150" s="212"/>
      <c r="AB150" s="212"/>
      <c r="AC150" s="212"/>
      <c r="AD150" s="212"/>
      <c r="AE150" s="212"/>
      <c r="AF150" s="212"/>
      <c r="AG150" s="212" t="s">
        <v>170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">
      <c r="A151" s="219"/>
      <c r="B151" s="220"/>
      <c r="C151" s="259" t="s">
        <v>340</v>
      </c>
      <c r="D151" s="248"/>
      <c r="E151" s="249">
        <v>68.2</v>
      </c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2"/>
      <c r="AA151" s="212"/>
      <c r="AB151" s="212"/>
      <c r="AC151" s="212"/>
      <c r="AD151" s="212"/>
      <c r="AE151" s="212"/>
      <c r="AF151" s="212"/>
      <c r="AG151" s="212" t="s">
        <v>170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19"/>
      <c r="B152" s="220"/>
      <c r="C152" s="259" t="s">
        <v>341</v>
      </c>
      <c r="D152" s="248"/>
      <c r="E152" s="249">
        <v>84.24</v>
      </c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170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">
      <c r="A153" s="219"/>
      <c r="B153" s="220"/>
      <c r="C153" s="259" t="s">
        <v>342</v>
      </c>
      <c r="D153" s="248"/>
      <c r="E153" s="249">
        <v>3.8879999999999999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170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3" x14ac:dyDescent="0.2">
      <c r="A154" s="219"/>
      <c r="B154" s="220"/>
      <c r="C154" s="259" t="s">
        <v>343</v>
      </c>
      <c r="D154" s="248"/>
      <c r="E154" s="249">
        <v>20.46</v>
      </c>
      <c r="F154" s="222"/>
      <c r="G154" s="222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22"/>
      <c r="Z154" s="212"/>
      <c r="AA154" s="212"/>
      <c r="AB154" s="212"/>
      <c r="AC154" s="212"/>
      <c r="AD154" s="212"/>
      <c r="AE154" s="212"/>
      <c r="AF154" s="212"/>
      <c r="AG154" s="212" t="s">
        <v>170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2">
      <c r="A155" s="219"/>
      <c r="B155" s="220"/>
      <c r="C155" s="259" t="s">
        <v>344</v>
      </c>
      <c r="D155" s="248"/>
      <c r="E155" s="249">
        <v>208.12970999999999</v>
      </c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170</v>
      </c>
      <c r="AH155" s="212">
        <v>5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51">
        <v>27</v>
      </c>
      <c r="B156" s="252" t="s">
        <v>345</v>
      </c>
      <c r="C156" s="260" t="s">
        <v>346</v>
      </c>
      <c r="D156" s="253" t="s">
        <v>264</v>
      </c>
      <c r="E156" s="254">
        <v>1</v>
      </c>
      <c r="F156" s="255"/>
      <c r="G156" s="256">
        <f>ROUND(E156*F156,2)</f>
        <v>0</v>
      </c>
      <c r="H156" s="255"/>
      <c r="I156" s="256">
        <f>ROUND(E156*H156,2)</f>
        <v>0</v>
      </c>
      <c r="J156" s="255"/>
      <c r="K156" s="256">
        <f>ROUND(E156*J156,2)</f>
        <v>0</v>
      </c>
      <c r="L156" s="256">
        <v>21</v>
      </c>
      <c r="M156" s="256">
        <f>G156*(1+L156/100)</f>
        <v>0</v>
      </c>
      <c r="N156" s="254">
        <v>0</v>
      </c>
      <c r="O156" s="254">
        <f>ROUND(E156*N156,2)</f>
        <v>0</v>
      </c>
      <c r="P156" s="254">
        <v>0</v>
      </c>
      <c r="Q156" s="254">
        <f>ROUND(E156*P156,2)</f>
        <v>0</v>
      </c>
      <c r="R156" s="256"/>
      <c r="S156" s="256" t="s">
        <v>125</v>
      </c>
      <c r="T156" s="257" t="s">
        <v>117</v>
      </c>
      <c r="U156" s="222">
        <v>0</v>
      </c>
      <c r="V156" s="222">
        <f>ROUND(E156*U156,2)</f>
        <v>0</v>
      </c>
      <c r="W156" s="222"/>
      <c r="X156" s="222" t="s">
        <v>165</v>
      </c>
      <c r="Y156" s="222" t="s">
        <v>119</v>
      </c>
      <c r="Z156" s="212"/>
      <c r="AA156" s="212"/>
      <c r="AB156" s="212"/>
      <c r="AC156" s="212"/>
      <c r="AD156" s="212"/>
      <c r="AE156" s="212"/>
      <c r="AF156" s="212"/>
      <c r="AG156" s="212" t="s">
        <v>166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2.5" outlineLevel="1" x14ac:dyDescent="0.2">
      <c r="A157" s="231">
        <v>28</v>
      </c>
      <c r="B157" s="232" t="s">
        <v>347</v>
      </c>
      <c r="C157" s="242" t="s">
        <v>348</v>
      </c>
      <c r="D157" s="233" t="s">
        <v>190</v>
      </c>
      <c r="E157" s="234">
        <v>0.20813000000000001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4">
        <v>1</v>
      </c>
      <c r="O157" s="234">
        <f>ROUND(E157*N157,2)</f>
        <v>0.21</v>
      </c>
      <c r="P157" s="234">
        <v>0</v>
      </c>
      <c r="Q157" s="234">
        <f>ROUND(E157*P157,2)</f>
        <v>0</v>
      </c>
      <c r="R157" s="236" t="s">
        <v>267</v>
      </c>
      <c r="S157" s="236" t="s">
        <v>116</v>
      </c>
      <c r="T157" s="237" t="s">
        <v>116</v>
      </c>
      <c r="U157" s="222">
        <v>0</v>
      </c>
      <c r="V157" s="222">
        <f>ROUND(E157*U157,2)</f>
        <v>0</v>
      </c>
      <c r="W157" s="222"/>
      <c r="X157" s="222" t="s">
        <v>268</v>
      </c>
      <c r="Y157" s="222" t="s">
        <v>119</v>
      </c>
      <c r="Z157" s="212"/>
      <c r="AA157" s="212"/>
      <c r="AB157" s="212"/>
      <c r="AC157" s="212"/>
      <c r="AD157" s="212"/>
      <c r="AE157" s="212"/>
      <c r="AF157" s="212"/>
      <c r="AG157" s="212" t="s">
        <v>269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2">
      <c r="A158" s="219"/>
      <c r="B158" s="220"/>
      <c r="C158" s="259" t="s">
        <v>349</v>
      </c>
      <c r="D158" s="248"/>
      <c r="E158" s="249"/>
      <c r="F158" s="222"/>
      <c r="G158" s="22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170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3" x14ac:dyDescent="0.2">
      <c r="A159" s="219"/>
      <c r="B159" s="220"/>
      <c r="C159" s="259" t="s">
        <v>350</v>
      </c>
      <c r="D159" s="248"/>
      <c r="E159" s="249">
        <v>0.17559</v>
      </c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170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19"/>
      <c r="B160" s="220"/>
      <c r="C160" s="259" t="s">
        <v>351</v>
      </c>
      <c r="D160" s="248"/>
      <c r="E160" s="249">
        <v>3.2539999999999999E-2</v>
      </c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2"/>
      <c r="AA160" s="212"/>
      <c r="AB160" s="212"/>
      <c r="AC160" s="212"/>
      <c r="AD160" s="212"/>
      <c r="AE160" s="212"/>
      <c r="AF160" s="212"/>
      <c r="AG160" s="212" t="s">
        <v>170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31">
        <v>29</v>
      </c>
      <c r="B161" s="232" t="s">
        <v>352</v>
      </c>
      <c r="C161" s="242" t="s">
        <v>353</v>
      </c>
      <c r="D161" s="233" t="s">
        <v>190</v>
      </c>
      <c r="E161" s="234">
        <v>6.6464800000000004</v>
      </c>
      <c r="F161" s="235"/>
      <c r="G161" s="236">
        <f>ROUND(E161*F161,2)</f>
        <v>0</v>
      </c>
      <c r="H161" s="235"/>
      <c r="I161" s="236">
        <f>ROUND(E161*H161,2)</f>
        <v>0</v>
      </c>
      <c r="J161" s="235"/>
      <c r="K161" s="236">
        <f>ROUND(E161*J161,2)</f>
        <v>0</v>
      </c>
      <c r="L161" s="236">
        <v>21</v>
      </c>
      <c r="M161" s="236">
        <f>G161*(1+L161/100)</f>
        <v>0</v>
      </c>
      <c r="N161" s="234">
        <v>1</v>
      </c>
      <c r="O161" s="234">
        <f>ROUND(E161*N161,2)</f>
        <v>6.65</v>
      </c>
      <c r="P161" s="234">
        <v>0</v>
      </c>
      <c r="Q161" s="234">
        <f>ROUND(E161*P161,2)</f>
        <v>0</v>
      </c>
      <c r="R161" s="236"/>
      <c r="S161" s="236" t="s">
        <v>125</v>
      </c>
      <c r="T161" s="237" t="s">
        <v>117</v>
      </c>
      <c r="U161" s="222">
        <v>0</v>
      </c>
      <c r="V161" s="222">
        <f>ROUND(E161*U161,2)</f>
        <v>0</v>
      </c>
      <c r="W161" s="222"/>
      <c r="X161" s="222" t="s">
        <v>268</v>
      </c>
      <c r="Y161" s="222" t="s">
        <v>119</v>
      </c>
      <c r="Z161" s="212"/>
      <c r="AA161" s="212"/>
      <c r="AB161" s="212"/>
      <c r="AC161" s="212"/>
      <c r="AD161" s="212"/>
      <c r="AE161" s="212"/>
      <c r="AF161" s="212"/>
      <c r="AG161" s="212" t="s">
        <v>269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">
      <c r="A162" s="219"/>
      <c r="B162" s="220"/>
      <c r="C162" s="259" t="s">
        <v>354</v>
      </c>
      <c r="D162" s="248"/>
      <c r="E162" s="249">
        <v>6.6464800000000004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170</v>
      </c>
      <c r="AH162" s="212">
        <v>5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51">
        <v>30</v>
      </c>
      <c r="B163" s="252" t="s">
        <v>355</v>
      </c>
      <c r="C163" s="260" t="s">
        <v>356</v>
      </c>
      <c r="D163" s="253" t="s">
        <v>299</v>
      </c>
      <c r="E163" s="254">
        <v>1000</v>
      </c>
      <c r="F163" s="255"/>
      <c r="G163" s="256">
        <f>ROUND(E163*F163,2)</f>
        <v>0</v>
      </c>
      <c r="H163" s="255"/>
      <c r="I163" s="256">
        <f>ROUND(E163*H163,2)</f>
        <v>0</v>
      </c>
      <c r="J163" s="255"/>
      <c r="K163" s="256">
        <f>ROUND(E163*J163,2)</f>
        <v>0</v>
      </c>
      <c r="L163" s="256">
        <v>21</v>
      </c>
      <c r="M163" s="256">
        <f>G163*(1+L163/100)</f>
        <v>0</v>
      </c>
      <c r="N163" s="254">
        <v>0</v>
      </c>
      <c r="O163" s="254">
        <f>ROUND(E163*N163,2)</f>
        <v>0</v>
      </c>
      <c r="P163" s="254">
        <v>0</v>
      </c>
      <c r="Q163" s="254">
        <f>ROUND(E163*P163,2)</f>
        <v>0</v>
      </c>
      <c r="R163" s="256" t="s">
        <v>267</v>
      </c>
      <c r="S163" s="256" t="s">
        <v>116</v>
      </c>
      <c r="T163" s="257" t="s">
        <v>116</v>
      </c>
      <c r="U163" s="222">
        <v>0</v>
      </c>
      <c r="V163" s="222">
        <f>ROUND(E163*U163,2)</f>
        <v>0</v>
      </c>
      <c r="W163" s="222"/>
      <c r="X163" s="222" t="s">
        <v>268</v>
      </c>
      <c r="Y163" s="222" t="s">
        <v>119</v>
      </c>
      <c r="Z163" s="212"/>
      <c r="AA163" s="212"/>
      <c r="AB163" s="212"/>
      <c r="AC163" s="212"/>
      <c r="AD163" s="212"/>
      <c r="AE163" s="212"/>
      <c r="AF163" s="212"/>
      <c r="AG163" s="212" t="s">
        <v>269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51">
        <v>31</v>
      </c>
      <c r="B164" s="252" t="s">
        <v>357</v>
      </c>
      <c r="C164" s="260" t="s">
        <v>358</v>
      </c>
      <c r="D164" s="253" t="s">
        <v>359</v>
      </c>
      <c r="E164" s="254">
        <v>30</v>
      </c>
      <c r="F164" s="255"/>
      <c r="G164" s="256">
        <f>ROUND(E164*F164,2)</f>
        <v>0</v>
      </c>
      <c r="H164" s="255"/>
      <c r="I164" s="256">
        <f>ROUND(E164*H164,2)</f>
        <v>0</v>
      </c>
      <c r="J164" s="255"/>
      <c r="K164" s="256">
        <f>ROUND(E164*J164,2)</f>
        <v>0</v>
      </c>
      <c r="L164" s="256">
        <v>21</v>
      </c>
      <c r="M164" s="256">
        <f>G164*(1+L164/100)</f>
        <v>0</v>
      </c>
      <c r="N164" s="254">
        <v>3.2000000000000003E-4</v>
      </c>
      <c r="O164" s="254">
        <f>ROUND(E164*N164,2)</f>
        <v>0.01</v>
      </c>
      <c r="P164" s="254">
        <v>0</v>
      </c>
      <c r="Q164" s="254">
        <f>ROUND(E164*P164,2)</f>
        <v>0</v>
      </c>
      <c r="R164" s="256" t="s">
        <v>267</v>
      </c>
      <c r="S164" s="256" t="s">
        <v>116</v>
      </c>
      <c r="T164" s="257" t="s">
        <v>116</v>
      </c>
      <c r="U164" s="222">
        <v>0</v>
      </c>
      <c r="V164" s="222">
        <f>ROUND(E164*U164,2)</f>
        <v>0</v>
      </c>
      <c r="W164" s="222"/>
      <c r="X164" s="222" t="s">
        <v>268</v>
      </c>
      <c r="Y164" s="222" t="s">
        <v>119</v>
      </c>
      <c r="Z164" s="212"/>
      <c r="AA164" s="212"/>
      <c r="AB164" s="212"/>
      <c r="AC164" s="212"/>
      <c r="AD164" s="212"/>
      <c r="AE164" s="212"/>
      <c r="AF164" s="212"/>
      <c r="AG164" s="212" t="s">
        <v>269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31">
        <v>32</v>
      </c>
      <c r="B165" s="232" t="s">
        <v>360</v>
      </c>
      <c r="C165" s="242" t="s">
        <v>361</v>
      </c>
      <c r="D165" s="233" t="s">
        <v>190</v>
      </c>
      <c r="E165" s="234">
        <v>8.9207800000000006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4">
        <v>0</v>
      </c>
      <c r="O165" s="234">
        <f>ROUND(E165*N165,2)</f>
        <v>0</v>
      </c>
      <c r="P165" s="234">
        <v>0</v>
      </c>
      <c r="Q165" s="234">
        <f>ROUND(E165*P165,2)</f>
        <v>0</v>
      </c>
      <c r="R165" s="236" t="s">
        <v>315</v>
      </c>
      <c r="S165" s="236" t="s">
        <v>116</v>
      </c>
      <c r="T165" s="237" t="s">
        <v>116</v>
      </c>
      <c r="U165" s="222">
        <v>3.327</v>
      </c>
      <c r="V165" s="222">
        <f>ROUND(E165*U165,2)</f>
        <v>29.68</v>
      </c>
      <c r="W165" s="222"/>
      <c r="X165" s="222" t="s">
        <v>295</v>
      </c>
      <c r="Y165" s="222" t="s">
        <v>119</v>
      </c>
      <c r="Z165" s="212"/>
      <c r="AA165" s="212"/>
      <c r="AB165" s="212"/>
      <c r="AC165" s="212"/>
      <c r="AD165" s="212"/>
      <c r="AE165" s="212"/>
      <c r="AF165" s="212"/>
      <c r="AG165" s="212" t="s">
        <v>296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2" x14ac:dyDescent="0.2">
      <c r="A166" s="219"/>
      <c r="B166" s="220"/>
      <c r="C166" s="258" t="s">
        <v>362</v>
      </c>
      <c r="D166" s="250"/>
      <c r="E166" s="250"/>
      <c r="F166" s="250"/>
      <c r="G166" s="250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22"/>
      <c r="Z166" s="212"/>
      <c r="AA166" s="212"/>
      <c r="AB166" s="212"/>
      <c r="AC166" s="212"/>
      <c r="AD166" s="212"/>
      <c r="AE166" s="212"/>
      <c r="AF166" s="212"/>
      <c r="AG166" s="212" t="s">
        <v>168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x14ac:dyDescent="0.2">
      <c r="A167" s="224" t="s">
        <v>111</v>
      </c>
      <c r="B167" s="225" t="s">
        <v>80</v>
      </c>
      <c r="C167" s="241" t="s">
        <v>81</v>
      </c>
      <c r="D167" s="226"/>
      <c r="E167" s="227"/>
      <c r="F167" s="228"/>
      <c r="G167" s="228">
        <f>SUMIF(AG168:AG201,"&lt;&gt;NOR",G168:G201)</f>
        <v>0</v>
      </c>
      <c r="H167" s="228"/>
      <c r="I167" s="228">
        <f>SUM(I168:I201)</f>
        <v>0</v>
      </c>
      <c r="J167" s="228"/>
      <c r="K167" s="228">
        <f>SUM(K168:K201)</f>
        <v>0</v>
      </c>
      <c r="L167" s="228"/>
      <c r="M167" s="228">
        <f>SUM(M168:M201)</f>
        <v>0</v>
      </c>
      <c r="N167" s="227"/>
      <c r="O167" s="227">
        <f>SUM(O168:O201)</f>
        <v>6.0000000000000005E-2</v>
      </c>
      <c r="P167" s="227"/>
      <c r="Q167" s="227">
        <f>SUM(Q168:Q201)</f>
        <v>0</v>
      </c>
      <c r="R167" s="228"/>
      <c r="S167" s="228"/>
      <c r="T167" s="229"/>
      <c r="U167" s="223"/>
      <c r="V167" s="223">
        <f>SUM(V168:V201)</f>
        <v>89.259999999999991</v>
      </c>
      <c r="W167" s="223"/>
      <c r="X167" s="223"/>
      <c r="Y167" s="223"/>
      <c r="AG167" t="s">
        <v>112</v>
      </c>
    </row>
    <row r="168" spans="1:60" outlineLevel="1" x14ac:dyDescent="0.2">
      <c r="A168" s="231">
        <v>33</v>
      </c>
      <c r="B168" s="232" t="s">
        <v>363</v>
      </c>
      <c r="C168" s="242" t="s">
        <v>364</v>
      </c>
      <c r="D168" s="233" t="s">
        <v>184</v>
      </c>
      <c r="E168" s="234">
        <v>207.11463000000001</v>
      </c>
      <c r="F168" s="235"/>
      <c r="G168" s="236">
        <f>ROUND(E168*F168,2)</f>
        <v>0</v>
      </c>
      <c r="H168" s="235"/>
      <c r="I168" s="236">
        <f>ROUND(E168*H168,2)</f>
        <v>0</v>
      </c>
      <c r="J168" s="235"/>
      <c r="K168" s="236">
        <f>ROUND(E168*J168,2)</f>
        <v>0</v>
      </c>
      <c r="L168" s="236">
        <v>21</v>
      </c>
      <c r="M168" s="236">
        <f>G168*(1+L168/100)</f>
        <v>0</v>
      </c>
      <c r="N168" s="234">
        <v>2.4000000000000001E-4</v>
      </c>
      <c r="O168" s="234">
        <f>ROUND(E168*N168,2)</f>
        <v>0.05</v>
      </c>
      <c r="P168" s="234">
        <v>0</v>
      </c>
      <c r="Q168" s="234">
        <f>ROUND(E168*P168,2)</f>
        <v>0</v>
      </c>
      <c r="R168" s="236" t="s">
        <v>365</v>
      </c>
      <c r="S168" s="236" t="s">
        <v>116</v>
      </c>
      <c r="T168" s="237" t="s">
        <v>116</v>
      </c>
      <c r="U168" s="222">
        <v>0.28699999999999998</v>
      </c>
      <c r="V168" s="222">
        <f>ROUND(E168*U168,2)</f>
        <v>59.44</v>
      </c>
      <c r="W168" s="222"/>
      <c r="X168" s="222" t="s">
        <v>165</v>
      </c>
      <c r="Y168" s="222" t="s">
        <v>119</v>
      </c>
      <c r="Z168" s="212"/>
      <c r="AA168" s="212"/>
      <c r="AB168" s="212"/>
      <c r="AC168" s="212"/>
      <c r="AD168" s="212"/>
      <c r="AE168" s="212"/>
      <c r="AF168" s="212"/>
      <c r="AG168" s="212" t="s">
        <v>166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">
      <c r="A169" s="219"/>
      <c r="B169" s="220"/>
      <c r="C169" s="243" t="s">
        <v>366</v>
      </c>
      <c r="D169" s="239"/>
      <c r="E169" s="239"/>
      <c r="F169" s="239"/>
      <c r="G169" s="239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122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2">
      <c r="A170" s="219"/>
      <c r="B170" s="220"/>
      <c r="C170" s="259" t="s">
        <v>316</v>
      </c>
      <c r="D170" s="248"/>
      <c r="E170" s="249"/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2"/>
      <c r="AA170" s="212"/>
      <c r="AB170" s="212"/>
      <c r="AC170" s="212"/>
      <c r="AD170" s="212"/>
      <c r="AE170" s="212"/>
      <c r="AF170" s="212"/>
      <c r="AG170" s="212" t="s">
        <v>170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19"/>
      <c r="B171" s="220"/>
      <c r="C171" s="259" t="s">
        <v>367</v>
      </c>
      <c r="D171" s="248"/>
      <c r="E171" s="249">
        <v>3.6639599999999999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22"/>
      <c r="Z171" s="212"/>
      <c r="AA171" s="212"/>
      <c r="AB171" s="212"/>
      <c r="AC171" s="212"/>
      <c r="AD171" s="212"/>
      <c r="AE171" s="212"/>
      <c r="AF171" s="212"/>
      <c r="AG171" s="212" t="s">
        <v>170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19"/>
      <c r="B172" s="220"/>
      <c r="C172" s="259" t="s">
        <v>368</v>
      </c>
      <c r="D172" s="248"/>
      <c r="E172" s="249">
        <v>1.0296000000000001</v>
      </c>
      <c r="F172" s="222"/>
      <c r="G172" s="222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170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59" t="s">
        <v>369</v>
      </c>
      <c r="D173" s="248"/>
      <c r="E173" s="249">
        <v>2.4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170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19"/>
      <c r="B174" s="220"/>
      <c r="C174" s="259" t="s">
        <v>320</v>
      </c>
      <c r="D174" s="248"/>
      <c r="E174" s="249"/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22"/>
      <c r="Z174" s="212"/>
      <c r="AA174" s="212"/>
      <c r="AB174" s="212"/>
      <c r="AC174" s="212"/>
      <c r="AD174" s="212"/>
      <c r="AE174" s="212"/>
      <c r="AF174" s="212"/>
      <c r="AG174" s="212" t="s">
        <v>170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19"/>
      <c r="B175" s="220"/>
      <c r="C175" s="259" t="s">
        <v>370</v>
      </c>
      <c r="D175" s="248"/>
      <c r="E175" s="249">
        <v>1.6248800000000001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170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2">
      <c r="A176" s="219"/>
      <c r="B176" s="220"/>
      <c r="C176" s="259" t="s">
        <v>371</v>
      </c>
      <c r="D176" s="248"/>
      <c r="E176" s="249">
        <v>1.2</v>
      </c>
      <c r="F176" s="222"/>
      <c r="G176" s="222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2"/>
      <c r="AA176" s="212"/>
      <c r="AB176" s="212"/>
      <c r="AC176" s="212"/>
      <c r="AD176" s="212"/>
      <c r="AE176" s="212"/>
      <c r="AF176" s="212"/>
      <c r="AG176" s="212" t="s">
        <v>170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2">
      <c r="A177" s="219"/>
      <c r="B177" s="220"/>
      <c r="C177" s="259" t="s">
        <v>323</v>
      </c>
      <c r="D177" s="248"/>
      <c r="E177" s="249"/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22"/>
      <c r="Z177" s="212"/>
      <c r="AA177" s="212"/>
      <c r="AB177" s="212"/>
      <c r="AC177" s="212"/>
      <c r="AD177" s="212"/>
      <c r="AE177" s="212"/>
      <c r="AF177" s="212"/>
      <c r="AG177" s="212" t="s">
        <v>170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19"/>
      <c r="B178" s="220"/>
      <c r="C178" s="259" t="s">
        <v>370</v>
      </c>
      <c r="D178" s="248"/>
      <c r="E178" s="249">
        <v>1.6248800000000001</v>
      </c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170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59" t="s">
        <v>372</v>
      </c>
      <c r="D179" s="248"/>
      <c r="E179" s="249">
        <v>1.2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170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19"/>
      <c r="B180" s="220"/>
      <c r="C180" s="259" t="s">
        <v>373</v>
      </c>
      <c r="D180" s="248"/>
      <c r="E180" s="249">
        <v>2</v>
      </c>
      <c r="F180" s="222"/>
      <c r="G180" s="222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22"/>
      <c r="Z180" s="212"/>
      <c r="AA180" s="212"/>
      <c r="AB180" s="212"/>
      <c r="AC180" s="212"/>
      <c r="AD180" s="212"/>
      <c r="AE180" s="212"/>
      <c r="AF180" s="212"/>
      <c r="AG180" s="212" t="s">
        <v>170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19"/>
      <c r="B181" s="220"/>
      <c r="C181" s="259" t="s">
        <v>326</v>
      </c>
      <c r="D181" s="248"/>
      <c r="E181" s="249"/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170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59" t="s">
        <v>374</v>
      </c>
      <c r="D182" s="248"/>
      <c r="E182" s="249">
        <v>3.1958000000000002</v>
      </c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22"/>
      <c r="Z182" s="212"/>
      <c r="AA182" s="212"/>
      <c r="AB182" s="212"/>
      <c r="AC182" s="212"/>
      <c r="AD182" s="212"/>
      <c r="AE182" s="212"/>
      <c r="AF182" s="212"/>
      <c r="AG182" s="212" t="s">
        <v>170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19"/>
      <c r="B183" s="220"/>
      <c r="C183" s="259" t="s">
        <v>375</v>
      </c>
      <c r="D183" s="248"/>
      <c r="E183" s="249">
        <v>0.96519999999999995</v>
      </c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170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19"/>
      <c r="B184" s="220"/>
      <c r="C184" s="259" t="s">
        <v>376</v>
      </c>
      <c r="D184" s="248"/>
      <c r="E184" s="249">
        <v>1.8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22"/>
      <c r="Z184" s="212"/>
      <c r="AA184" s="212"/>
      <c r="AB184" s="212"/>
      <c r="AC184" s="212"/>
      <c r="AD184" s="212"/>
      <c r="AE184" s="212"/>
      <c r="AF184" s="212"/>
      <c r="AG184" s="212" t="s">
        <v>170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19"/>
      <c r="B185" s="220"/>
      <c r="C185" s="259" t="s">
        <v>330</v>
      </c>
      <c r="D185" s="248"/>
      <c r="E185" s="249"/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22"/>
      <c r="Z185" s="212"/>
      <c r="AA185" s="212"/>
      <c r="AB185" s="212"/>
      <c r="AC185" s="212"/>
      <c r="AD185" s="212"/>
      <c r="AE185" s="212"/>
      <c r="AF185" s="212"/>
      <c r="AG185" s="212" t="s">
        <v>170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19"/>
      <c r="B186" s="220"/>
      <c r="C186" s="259" t="s">
        <v>377</v>
      </c>
      <c r="D186" s="248"/>
      <c r="E186" s="249">
        <v>3.1699600000000001</v>
      </c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2"/>
      <c r="AA186" s="212"/>
      <c r="AB186" s="212"/>
      <c r="AC186" s="212"/>
      <c r="AD186" s="212"/>
      <c r="AE186" s="212"/>
      <c r="AF186" s="212"/>
      <c r="AG186" s="212" t="s">
        <v>170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19"/>
      <c r="B187" s="220"/>
      <c r="C187" s="259" t="s">
        <v>378</v>
      </c>
      <c r="D187" s="248"/>
      <c r="E187" s="249">
        <v>1.8</v>
      </c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2"/>
      <c r="AA187" s="212"/>
      <c r="AB187" s="212"/>
      <c r="AC187" s="212"/>
      <c r="AD187" s="212"/>
      <c r="AE187" s="212"/>
      <c r="AF187" s="212"/>
      <c r="AG187" s="212" t="s">
        <v>170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">
      <c r="A188" s="219"/>
      <c r="B188" s="220"/>
      <c r="C188" s="259" t="s">
        <v>379</v>
      </c>
      <c r="D188" s="248"/>
      <c r="E188" s="249">
        <v>5.08</v>
      </c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170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19"/>
      <c r="B189" s="220"/>
      <c r="C189" s="259" t="s">
        <v>301</v>
      </c>
      <c r="D189" s="248"/>
      <c r="E189" s="249"/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2"/>
      <c r="AA189" s="212"/>
      <c r="AB189" s="212"/>
      <c r="AC189" s="212"/>
      <c r="AD189" s="212"/>
      <c r="AE189" s="212"/>
      <c r="AF189" s="212"/>
      <c r="AG189" s="212" t="s">
        <v>170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">
      <c r="A190" s="219"/>
      <c r="B190" s="220"/>
      <c r="C190" s="259" t="s">
        <v>380</v>
      </c>
      <c r="D190" s="248"/>
      <c r="E190" s="249">
        <v>26.3188</v>
      </c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22"/>
      <c r="Z190" s="212"/>
      <c r="AA190" s="212"/>
      <c r="AB190" s="212"/>
      <c r="AC190" s="212"/>
      <c r="AD190" s="212"/>
      <c r="AE190" s="212"/>
      <c r="AF190" s="212"/>
      <c r="AG190" s="212" t="s">
        <v>170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">
      <c r="A191" s="219"/>
      <c r="B191" s="220"/>
      <c r="C191" s="259" t="s">
        <v>381</v>
      </c>
      <c r="D191" s="248"/>
      <c r="E191" s="249">
        <v>89.568600000000004</v>
      </c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170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59" t="s">
        <v>382</v>
      </c>
      <c r="D192" s="248"/>
      <c r="E192" s="249">
        <v>28.659410000000001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170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19"/>
      <c r="B193" s="220"/>
      <c r="C193" s="259" t="s">
        <v>383</v>
      </c>
      <c r="D193" s="248"/>
      <c r="E193" s="249">
        <v>4.6075400000000002</v>
      </c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22"/>
      <c r="Z193" s="212"/>
      <c r="AA193" s="212"/>
      <c r="AB193" s="212"/>
      <c r="AC193" s="212"/>
      <c r="AD193" s="212"/>
      <c r="AE193" s="212"/>
      <c r="AF193" s="212"/>
      <c r="AG193" s="212" t="s">
        <v>170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19"/>
      <c r="B194" s="220"/>
      <c r="C194" s="259" t="s">
        <v>384</v>
      </c>
      <c r="D194" s="248"/>
      <c r="E194" s="249">
        <v>2.8</v>
      </c>
      <c r="F194" s="222"/>
      <c r="G194" s="22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170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">
      <c r="A195" s="219"/>
      <c r="B195" s="220"/>
      <c r="C195" s="259" t="s">
        <v>385</v>
      </c>
      <c r="D195" s="248"/>
      <c r="E195" s="249">
        <v>12</v>
      </c>
      <c r="F195" s="222"/>
      <c r="G195" s="222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22"/>
      <c r="Z195" s="212"/>
      <c r="AA195" s="212"/>
      <c r="AB195" s="212"/>
      <c r="AC195" s="212"/>
      <c r="AD195" s="212"/>
      <c r="AE195" s="212"/>
      <c r="AF195" s="212"/>
      <c r="AG195" s="212" t="s">
        <v>170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19"/>
      <c r="B196" s="220"/>
      <c r="C196" s="259" t="s">
        <v>386</v>
      </c>
      <c r="D196" s="248"/>
      <c r="E196" s="249">
        <v>1.9</v>
      </c>
      <c r="F196" s="222"/>
      <c r="G196" s="222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170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19"/>
      <c r="B197" s="220"/>
      <c r="C197" s="259" t="s">
        <v>387</v>
      </c>
      <c r="D197" s="248"/>
      <c r="E197" s="249">
        <v>2.7360000000000002</v>
      </c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170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19"/>
      <c r="B198" s="220"/>
      <c r="C198" s="259" t="s">
        <v>388</v>
      </c>
      <c r="D198" s="248"/>
      <c r="E198" s="249">
        <v>7.2</v>
      </c>
      <c r="F198" s="222"/>
      <c r="G198" s="222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2"/>
      <c r="AA198" s="212"/>
      <c r="AB198" s="212"/>
      <c r="AC198" s="212"/>
      <c r="AD198" s="212"/>
      <c r="AE198" s="212"/>
      <c r="AF198" s="212"/>
      <c r="AG198" s="212" t="s">
        <v>170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19"/>
      <c r="B199" s="220"/>
      <c r="C199" s="259" t="s">
        <v>389</v>
      </c>
      <c r="D199" s="248"/>
      <c r="E199" s="249">
        <v>0.56999999999999995</v>
      </c>
      <c r="F199" s="222"/>
      <c r="G199" s="222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22"/>
      <c r="Z199" s="212"/>
      <c r="AA199" s="212"/>
      <c r="AB199" s="212"/>
      <c r="AC199" s="212"/>
      <c r="AD199" s="212"/>
      <c r="AE199" s="212"/>
      <c r="AF199" s="212"/>
      <c r="AG199" s="212" t="s">
        <v>170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31">
        <v>34</v>
      </c>
      <c r="B200" s="232" t="s">
        <v>390</v>
      </c>
      <c r="C200" s="242" t="s">
        <v>391</v>
      </c>
      <c r="D200" s="233" t="s">
        <v>184</v>
      </c>
      <c r="E200" s="234">
        <v>207.11463000000001</v>
      </c>
      <c r="F200" s="235"/>
      <c r="G200" s="236">
        <f>ROUND(E200*F200,2)</f>
        <v>0</v>
      </c>
      <c r="H200" s="235"/>
      <c r="I200" s="236">
        <f>ROUND(E200*H200,2)</f>
        <v>0</v>
      </c>
      <c r="J200" s="235"/>
      <c r="K200" s="236">
        <f>ROUND(E200*J200,2)</f>
        <v>0</v>
      </c>
      <c r="L200" s="236">
        <v>21</v>
      </c>
      <c r="M200" s="236">
        <f>G200*(1+L200/100)</f>
        <v>0</v>
      </c>
      <c r="N200" s="234">
        <v>6.9999999999999994E-5</v>
      </c>
      <c r="O200" s="234">
        <f>ROUND(E200*N200,2)</f>
        <v>0.01</v>
      </c>
      <c r="P200" s="234">
        <v>0</v>
      </c>
      <c r="Q200" s="234">
        <f>ROUND(E200*P200,2)</f>
        <v>0</v>
      </c>
      <c r="R200" s="236" t="s">
        <v>365</v>
      </c>
      <c r="S200" s="236" t="s">
        <v>116</v>
      </c>
      <c r="T200" s="237" t="s">
        <v>116</v>
      </c>
      <c r="U200" s="222">
        <v>0.14399999999999999</v>
      </c>
      <c r="V200" s="222">
        <f>ROUND(E200*U200,2)</f>
        <v>29.82</v>
      </c>
      <c r="W200" s="222"/>
      <c r="X200" s="222" t="s">
        <v>165</v>
      </c>
      <c r="Y200" s="222" t="s">
        <v>119</v>
      </c>
      <c r="Z200" s="212"/>
      <c r="AA200" s="212"/>
      <c r="AB200" s="212"/>
      <c r="AC200" s="212"/>
      <c r="AD200" s="212"/>
      <c r="AE200" s="212"/>
      <c r="AF200" s="212"/>
      <c r="AG200" s="212" t="s">
        <v>166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2" x14ac:dyDescent="0.2">
      <c r="A201" s="219"/>
      <c r="B201" s="220"/>
      <c r="C201" s="259" t="s">
        <v>392</v>
      </c>
      <c r="D201" s="248"/>
      <c r="E201" s="249">
        <v>207.11463000000001</v>
      </c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2"/>
      <c r="AA201" s="212"/>
      <c r="AB201" s="212"/>
      <c r="AC201" s="212"/>
      <c r="AD201" s="212"/>
      <c r="AE201" s="212"/>
      <c r="AF201" s="212"/>
      <c r="AG201" s="212" t="s">
        <v>170</v>
      </c>
      <c r="AH201" s="212">
        <v>5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x14ac:dyDescent="0.2">
      <c r="A202" s="3"/>
      <c r="B202" s="4"/>
      <c r="C202" s="245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AE202">
        <v>15</v>
      </c>
      <c r="AF202">
        <v>21</v>
      </c>
      <c r="AG202" t="s">
        <v>97</v>
      </c>
    </row>
    <row r="203" spans="1:60" x14ac:dyDescent="0.2">
      <c r="A203" s="215"/>
      <c r="B203" s="216" t="s">
        <v>29</v>
      </c>
      <c r="C203" s="246"/>
      <c r="D203" s="217"/>
      <c r="E203" s="218"/>
      <c r="F203" s="218"/>
      <c r="G203" s="230">
        <f>G8+G15+G21+G109+G111+G167</f>
        <v>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AE203">
        <f>SUMIF(L7:L201,AE202,G7:G201)</f>
        <v>0</v>
      </c>
      <c r="AF203">
        <f>SUMIF(L7:L201,AF202,G7:G201)</f>
        <v>0</v>
      </c>
      <c r="AG203" t="s">
        <v>159</v>
      </c>
    </row>
    <row r="204" spans="1:60" x14ac:dyDescent="0.2">
      <c r="C204" s="247"/>
      <c r="D204" s="10"/>
      <c r="AG204" t="s">
        <v>160</v>
      </c>
    </row>
    <row r="205" spans="1:60" x14ac:dyDescent="0.2">
      <c r="D205" s="10"/>
    </row>
    <row r="206" spans="1:60" x14ac:dyDescent="0.2">
      <c r="D206" s="10"/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slx+JfyXN4IVujx6sCNubtUHRIC5T+EM3i55Kdp43VZwtC23MaB1XPuN35+Ag/YZxIm0Bf9NWbC/bXh75fY9w==" saltValue="yttjmsT0JWgI8KGze7aOVw==" spinCount="100000" sheet="1" formatRows="0"/>
  <mergeCells count="16">
    <mergeCell ref="C100:G100"/>
    <mergeCell ref="C101:G101"/>
    <mergeCell ref="C166:G166"/>
    <mergeCell ref="C169:G169"/>
    <mergeCell ref="C17:G17"/>
    <mergeCell ref="C23:G23"/>
    <mergeCell ref="C27:G27"/>
    <mergeCell ref="C31:G31"/>
    <mergeCell ref="C43:G43"/>
    <mergeCell ref="C88:G88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II.ET SO 00 Pol</vt:lpstr>
      <vt:lpstr>II.ET SO 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'II.ET SO 00 Pol'!Názvy_tisku</vt:lpstr>
      <vt:lpstr>'II.ET SO 05 Pol'!Názvy_tisku</vt:lpstr>
      <vt:lpstr>oadresa</vt:lpstr>
      <vt:lpstr>Stavba!Objednatel</vt:lpstr>
      <vt:lpstr>Stavba!Objekt</vt:lpstr>
      <vt:lpstr>'II.ET SO 00 Pol'!Oblast_tisku</vt:lpstr>
      <vt:lpstr>'II.ET SO 05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Vabr</dc:creator>
  <cp:lastModifiedBy>Erik Vabr</cp:lastModifiedBy>
  <cp:lastPrinted>2019-03-19T12:27:02Z</cp:lastPrinted>
  <dcterms:created xsi:type="dcterms:W3CDTF">2009-04-08T07:15:50Z</dcterms:created>
  <dcterms:modified xsi:type="dcterms:W3CDTF">2025-02-03T17:35:30Z</dcterms:modified>
</cp:coreProperties>
</file>