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6ad7aa50d3cbe42/Dokumenty/FANSHANS s.r.o 2022/ROZPOČTY since 2020/950 PUMPTRACK CZ_SK/979 SKATEPARK ČESKÁ LÍPA REVIZE/ODEVZDÁNÍ LEDEN 2025/"/>
    </mc:Choice>
  </mc:AlternateContent>
  <xr:revisionPtr revIDLastSave="0" documentId="8_{95CE779E-CEEA-4A53-8101-9919F5AA2D2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II.ET SO 00 Pol" sheetId="12" r:id="rId4"/>
    <sheet name="III.ET SO 07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'III.ET SO 00 Pol'!$1:$7</definedName>
    <definedName name="_xlnm.Print_Titles" localSheetId="4">'III.ET SO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'III.ET SO 00 Pol'!$A$1:$Y$39</definedName>
    <definedName name="_xlnm.Print_Area" localSheetId="4">'III.ET SO 07 Pol'!$A$1:$Y$70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69" i="13"/>
  <c r="BA62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G13" i="13"/>
  <c r="I13" i="13"/>
  <c r="I12" i="13" s="1"/>
  <c r="K13" i="13"/>
  <c r="K12" i="13" s="1"/>
  <c r="M13" i="13"/>
  <c r="O13" i="13"/>
  <c r="O12" i="13" s="1"/>
  <c r="Q13" i="13"/>
  <c r="Q12" i="13" s="1"/>
  <c r="V13" i="13"/>
  <c r="V12" i="13" s="1"/>
  <c r="G17" i="13"/>
  <c r="M17" i="13" s="1"/>
  <c r="I17" i="13"/>
  <c r="K17" i="13"/>
  <c r="O17" i="13"/>
  <c r="Q17" i="13"/>
  <c r="V17" i="13"/>
  <c r="G26" i="13"/>
  <c r="I26" i="13"/>
  <c r="K26" i="13"/>
  <c r="M26" i="13"/>
  <c r="O26" i="13"/>
  <c r="Q26" i="13"/>
  <c r="V26" i="13"/>
  <c r="G45" i="13"/>
  <c r="O45" i="13"/>
  <c r="G46" i="13"/>
  <c r="I46" i="13"/>
  <c r="K46" i="13"/>
  <c r="M46" i="13"/>
  <c r="O46" i="13"/>
  <c r="Q46" i="13"/>
  <c r="Q45" i="13" s="1"/>
  <c r="V46" i="13"/>
  <c r="V45" i="13" s="1"/>
  <c r="G48" i="13"/>
  <c r="I48" i="13"/>
  <c r="K48" i="13"/>
  <c r="M48" i="13"/>
  <c r="O48" i="13"/>
  <c r="Q48" i="13"/>
  <c r="V48" i="13"/>
  <c r="G51" i="13"/>
  <c r="I51" i="13"/>
  <c r="K51" i="13"/>
  <c r="M51" i="13"/>
  <c r="O51" i="13"/>
  <c r="Q51" i="13"/>
  <c r="V51" i="13"/>
  <c r="G52" i="13"/>
  <c r="I52" i="13"/>
  <c r="K52" i="13"/>
  <c r="K45" i="13" s="1"/>
  <c r="M52" i="13"/>
  <c r="O52" i="13"/>
  <c r="Q52" i="13"/>
  <c r="V52" i="13"/>
  <c r="G55" i="13"/>
  <c r="M55" i="13" s="1"/>
  <c r="M45" i="13" s="1"/>
  <c r="I55" i="13"/>
  <c r="I45" i="13" s="1"/>
  <c r="K55" i="13"/>
  <c r="O55" i="13"/>
  <c r="Q55" i="13"/>
  <c r="V55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V60" i="13"/>
  <c r="G61" i="13"/>
  <c r="G60" i="13" s="1"/>
  <c r="I61" i="13"/>
  <c r="I60" i="13" s="1"/>
  <c r="K61" i="13"/>
  <c r="K60" i="13" s="1"/>
  <c r="M61" i="13"/>
  <c r="M60" i="13" s="1"/>
  <c r="O61" i="13"/>
  <c r="O60" i="13" s="1"/>
  <c r="Q61" i="13"/>
  <c r="Q60" i="13" s="1"/>
  <c r="V61" i="13"/>
  <c r="G64" i="13"/>
  <c r="I64" i="13"/>
  <c r="I63" i="13" s="1"/>
  <c r="K64" i="13"/>
  <c r="K63" i="13" s="1"/>
  <c r="M64" i="13"/>
  <c r="O64" i="13"/>
  <c r="O63" i="13" s="1"/>
  <c r="Q64" i="13"/>
  <c r="Q63" i="13" s="1"/>
  <c r="V64" i="13"/>
  <c r="V63" i="13" s="1"/>
  <c r="G66" i="13"/>
  <c r="G63" i="13" s="1"/>
  <c r="I66" i="13"/>
  <c r="K66" i="13"/>
  <c r="O66" i="13"/>
  <c r="Q66" i="13"/>
  <c r="V66" i="13"/>
  <c r="AE69" i="13"/>
  <c r="G38" i="12"/>
  <c r="BA35" i="12"/>
  <c r="BA32" i="12"/>
  <c r="BA19" i="12"/>
  <c r="BA10" i="12"/>
  <c r="G8" i="12"/>
  <c r="G9" i="12"/>
  <c r="I9" i="12"/>
  <c r="I8" i="12" s="1"/>
  <c r="K9" i="12"/>
  <c r="K8" i="12" s="1"/>
  <c r="M9" i="12"/>
  <c r="O9" i="12"/>
  <c r="O8" i="12" s="1"/>
  <c r="Q9" i="12"/>
  <c r="V9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Q8" i="12" s="1"/>
  <c r="V14" i="12"/>
  <c r="V8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AE38" i="12"/>
  <c r="I20" i="1"/>
  <c r="I19" i="1"/>
  <c r="I18" i="1"/>
  <c r="I17" i="1"/>
  <c r="I16" i="1"/>
  <c r="I61" i="1"/>
  <c r="J55" i="1" s="1"/>
  <c r="J58" i="1"/>
  <c r="J57" i="1"/>
  <c r="J56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59" i="1" l="1"/>
  <c r="J60" i="1"/>
  <c r="A23" i="1"/>
  <c r="A24" i="1" s="1"/>
  <c r="G24" i="1" s="1"/>
  <c r="A27" i="1" s="1"/>
  <c r="G28" i="1"/>
  <c r="M12" i="13"/>
  <c r="M9" i="13"/>
  <c r="M8" i="13" s="1"/>
  <c r="AF69" i="13"/>
  <c r="M66" i="13"/>
  <c r="M63" i="13" s="1"/>
  <c r="M8" i="12"/>
  <c r="AF38" i="12"/>
  <c r="I21" i="1"/>
  <c r="I39" i="1"/>
  <c r="I44" i="1" s="1"/>
  <c r="J39" i="1" s="1"/>
  <c r="J44" i="1" s="1"/>
  <c r="J61" i="1" l="1"/>
  <c r="G29" i="1"/>
  <c r="G27" i="1" s="1"/>
  <c r="A29" i="1"/>
  <c r="J41" i="1"/>
  <c r="J43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Vabr</author>
  </authors>
  <commentList>
    <comment ref="S6" authorId="0" shapeId="0" xr:uid="{56F8D4BF-341C-4CD3-B8EB-AAC1256F202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928951-6C7F-49B4-BF82-6CC368BA8C2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Vabr</author>
  </authors>
  <commentList>
    <comment ref="S6" authorId="0" shapeId="0" xr:uid="{6D36AE33-7F82-42BD-9CB6-BEAABE5262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C75A45-0CA7-4E89-963B-D74859B492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<sst xmlns="http://schemas.openxmlformats.org/spreadsheetml/2006/main" count="542" uniqueCount="246">
  <si>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</si>
  <si>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</si>
  <si>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</si>
  <si>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</si>
  <si>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</si>
  <si>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</si>
  <si>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</si>
  <si>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</si>
  <si>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</si>
  <si>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</si>
  <si>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</si>
  <si>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</si>
  <si>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</si>
  <si>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</si>
  <si>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</si>
  <si>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</si>
  <si>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</si>
  <si>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</si>
  <si>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</si>
  <si>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</si>
  <si>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</si>
  <si>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</si>
  <si>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</si>
  <si>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</si>
  <si>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</si>
  <si>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</si>
  <si>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</si>
  <si>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</si>
  <si>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</si>
  <si>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</si>
  <si>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</si>
  <si>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</si>
  <si>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</si>
  <si>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</si>
  <si>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</si>
  <si>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</si>
  <si>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</si>
  <si>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</si>
  <si>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</si>
  <si>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</si>
  <si>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</si>
  <si>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</si>
  <si>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</si>
  <si>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979_3</t>
  </si>
  <si>
    <t>Skatepark v ul. Purkyňova, Česká Lípa - III.ETAPA</t>
  </si>
  <si>
    <t>Město Česká Lípa</t>
  </si>
  <si>
    <t>náměstí T. G. Masaryka 1/1</t>
  </si>
  <si>
    <t>Česká Lípa</t>
  </si>
  <si>
    <t>47001</t>
  </si>
  <si>
    <t>00260428</t>
  </si>
  <si>
    <t>CZ00260428</t>
  </si>
  <si>
    <t>Stavba</t>
  </si>
  <si>
    <t>Stavební objekt</t>
  </si>
  <si>
    <t>III.ET</t>
  </si>
  <si>
    <t>sdružený objekt rozpočtů</t>
  </si>
  <si>
    <t>SO 00</t>
  </si>
  <si>
    <t>VRN - Vedlejší a ostatní náklady stavby</t>
  </si>
  <si>
    <t>SO 07</t>
  </si>
  <si>
    <t>Parkour park</t>
  </si>
  <si>
    <t>Celkem za stavbu</t>
  </si>
  <si>
    <t>CZK</t>
  </si>
  <si>
    <t>#POPS</t>
  </si>
  <si>
    <t>Popis stavby: 979_3 - Skatepark v ul. Purkyňova, Česká Lípa - III.ETAPA</t>
  </si>
  <si>
    <t>#POPO</t>
  </si>
  <si>
    <t>Popis objektu: III.ET - sdružený objekt rozpočtů</t>
  </si>
  <si>
    <t>#POPR</t>
  </si>
  <si>
    <t>Popis rozpočtu: SO 00 - VRN - Vedlejší a ostatní náklady stavby</t>
  </si>
  <si>
    <t>Popis rozpočtu: SO 07 - Parkour park</t>
  </si>
  <si>
    <t>Rekapitulace dílů</t>
  </si>
  <si>
    <t>Typ dílu</t>
  </si>
  <si>
    <t>3</t>
  </si>
  <si>
    <t>Svislé a kompletní konstrukce</t>
  </si>
  <si>
    <t>38</t>
  </si>
  <si>
    <t>5</t>
  </si>
  <si>
    <t>Komunikace</t>
  </si>
  <si>
    <t>99</t>
  </si>
  <si>
    <t>Staveništní přesun hmot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</si>
  <si>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</si>
  <si>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</si>
  <si>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</si>
  <si>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</si>
  <si>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</si>
  <si>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</si>
  <si>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</si>
  <si>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</si>
  <si>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</si>
  <si>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</si>
  <si>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</si>
  <si>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</si>
  <si>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</si>
  <si>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</si>
  <si>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</si>
  <si>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</si>
  <si>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</si>
  <si>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</si>
  <si>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</si>
  <si>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</si>
  <si>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</si>
  <si>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</si>
  <si>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</si>
  <si>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</si>
  <si>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</si>
  <si>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</si>
  <si>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</si>
  <si>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</si>
  <si>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</si>
  <si>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</si>
  <si>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</si>
  <si>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</si>
  <si>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</si>
  <si>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005241010R</t>
  </si>
  <si>
    <t xml:space="preserve">Dokumentace skutečného provedení </t>
  </si>
  <si>
    <t>Soubor</t>
  </si>
  <si>
    <t>RTS 25/ I</t>
  </si>
  <si>
    <t>Indiv</t>
  </si>
  <si>
    <t>VRN</t>
  </si>
  <si>
    <t>Běžná</t>
  </si>
  <si>
    <t>POL99_8</t>
  </si>
  <si>
    <t>Náklady na vyhotovení dokumentace skutečného provedení stavby a její předání objednateli v požadované formě a požadovaném počtu.</t>
  </si>
  <si>
    <t>POP</t>
  </si>
  <si>
    <t>Dokumentace skutečného provedení stavby (dle SoD, čl. II odst. 2.5.1)</t>
  </si>
  <si>
    <t>2</t>
  </si>
  <si>
    <t>Fotodokumentace provádění díla</t>
  </si>
  <si>
    <t>Vlastní</t>
  </si>
  <si>
    <t>Fotodokumentace provádění díla (dle SoD, čl. II odst. 2.5.9)</t>
  </si>
  <si>
    <t>13</t>
  </si>
  <si>
    <t>Vypracování výrobní dokumentace</t>
  </si>
  <si>
    <t>Vypracování výrobní dokumentace (dle SoD čl. II odst. 2.5.8)</t>
  </si>
  <si>
    <t>00511 R</t>
  </si>
  <si>
    <t xml:space="preserve">Geodetické práce </t>
  </si>
  <si>
    <t>Geodetické práce a ochrana inženýrských sítí (dle SoD, čl. II odst. 2.5.10)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</si>
  <si>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</si>
  <si>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</si>
  <si>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</si>
  <si>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práce po výstavbě (dle SoD, čl. II odst. 2.5.11)</t>
  </si>
  <si>
    <t>005121 R</t>
  </si>
  <si>
    <t>Zařízení staveniště</t>
  </si>
  <si>
    <t>Veškeré náklady spojené s vybudováním, provozem a odstraněním zařízení staveniště.</t>
  </si>
  <si>
    <t>Zařízení staveniště (dle SoD, čl. II odst. 2.5.2)</t>
  </si>
  <si>
    <t>Revize, zkoušky a měření</t>
  </si>
  <si>
    <t>Revize, zkoušky a měření (dle SoD, čl. II odst. 2.5.3)</t>
  </si>
  <si>
    <t>005124010R</t>
  </si>
  <si>
    <t>Koordinační činnost</t>
  </si>
  <si>
    <t>Koordinace stavebních a technologických dodávek stavby.</t>
  </si>
  <si>
    <t>Koordinační činnost (dle SoD, čl. II odst. 2.5.5)</t>
  </si>
  <si>
    <t>4</t>
  </si>
  <si>
    <t>Kompletační činnost</t>
  </si>
  <si>
    <t>Kompletační činnost (dle SoD, čl. II odst. 2.5.4)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</si>
  <si>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</si>
  <si>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</si>
  <si>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</si>
  <si>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( dle SoD čl.II odst.2.5.6.)</t>
  </si>
  <si>
    <t>7</t>
  </si>
  <si>
    <t>Provozní vlivy a územní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</si>
  <si>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</si>
  <si>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a územní vlivy (dle SoD, čl. II odst. 2.5.7)</t>
  </si>
  <si>
    <t>SUM</t>
  </si>
  <si>
    <t>END</t>
  </si>
  <si>
    <t>389381001R00</t>
  </si>
  <si>
    <t>Dobetonování prefabrikovaných konstrukcí betonem třídy C 25/30</t>
  </si>
  <si>
    <t>m3</t>
  </si>
  <si>
    <t>801-2</t>
  </si>
  <si>
    <t>Práce</t>
  </si>
  <si>
    <t>POL1_</t>
  </si>
  <si>
    <t>se zřízením a odstraněním bednění</t>
  </si>
  <si>
    <t>SPI</t>
  </si>
  <si>
    <t>dobetonávky prvků parku a detailů kotvení : 6</t>
  </si>
  <si>
    <t>VV</t>
  </si>
  <si>
    <t>334124111R00</t>
  </si>
  <si>
    <t>Osazení prefa.opěr z dílců železobeton.. kol. jeřábem hmotnost do 5 t</t>
  </si>
  <si>
    <t>kus</t>
  </si>
  <si>
    <t>821-1</t>
  </si>
  <si>
    <t>svislých prefabrikovaných opěr, pilířů, sloupů, stojek závěrných zdí nebo úložných prahů,</t>
  </si>
  <si>
    <t>29</t>
  </si>
  <si>
    <t>rovná plocha 4 kus : 4</t>
  </si>
  <si>
    <t>38767001</t>
  </si>
  <si>
    <t>Dodávka a montáž vybavení Parkour parku sestavou tyčových prvků TR 60/4 mm, včetně kotvení a povrchové úpravy</t>
  </si>
  <si>
    <t>m</t>
  </si>
  <si>
    <t>3,5</t>
  </si>
  <si>
    <t>2,5</t>
  </si>
  <si>
    <t>1</t>
  </si>
  <si>
    <t>1,5</t>
  </si>
  <si>
    <t>3*6</t>
  </si>
  <si>
    <t>380320040VAM</t>
  </si>
  <si>
    <t>Kompletní konstrukce ze železobetonu C 25/30 - vymývaný beton, bednění a odbednění, výztuž do 150 kg/m3</t>
  </si>
  <si>
    <t>Agregovaná položka</t>
  </si>
  <si>
    <t>POL2_</t>
  </si>
  <si>
    <t xml:space="preserve">vybavení parkour parku - beton : </t>
  </si>
  <si>
    <t>stupně sch. : 0,5*0,334*2*3</t>
  </si>
  <si>
    <t>stojicí prvek beton 1 : 0,5*2*0,8</t>
  </si>
  <si>
    <t>sestava nízkých prvků : 0,35*1,5*2*0,45</t>
  </si>
  <si>
    <t>beton hrana oddělená : 3,5*0,3*0,35</t>
  </si>
  <si>
    <t>prvek beton 2 kvádr : 0,8*0,5*2</t>
  </si>
  <si>
    <t>prvek konzola 2 x : (0,75*0,75)*0,15*2</t>
  </si>
  <si>
    <t>stěna samostatná : (2*1)*0,15</t>
  </si>
  <si>
    <t>1*1*0,15</t>
  </si>
  <si>
    <t>prvek samostatný kombinovaný : 0,5*0,5*0,5</t>
  </si>
  <si>
    <t>(1+1,5)*0,2*0,5</t>
  </si>
  <si>
    <t>stěna blok2 : (2,5*0,5)*1,5</t>
  </si>
  <si>
    <t>tyčové prvky : 0,3*0,3*(2+2+2+1+1,2+0,6+0,6)</t>
  </si>
  <si>
    <t>zídka 1,2,3 : (0,75*0,15)*(2+2+5+2,5)</t>
  </si>
  <si>
    <t>sloup 400/400 : 0,4*0,4*2</t>
  </si>
  <si>
    <t>kvádr malý : 0,25*0,25*(1+1)</t>
  </si>
  <si>
    <t>stupně ch. 2 : 0,5*0,334*1,5*3</t>
  </si>
  <si>
    <t>rovná plocha - plošné 4 kus : 4*3*0,85</t>
  </si>
  <si>
    <t>564801112R00</t>
  </si>
  <si>
    <t>Podklad ze štěrkodrti s rozprostřením a zhutněním frakce 0-32 mm, tloušťka po zhutnění 40 mm</t>
  </si>
  <si>
    <t>m2</t>
  </si>
  <si>
    <t>822-1</t>
  </si>
  <si>
    <t>EPDM vyrovnání a doplnění skladny z I.etapy : 235</t>
  </si>
  <si>
    <t>589651111R00</t>
  </si>
  <si>
    <t>Kryt proch pro tělovýchovu polyuretanový dvouvrstvý povrch z granulátu a vrchního nástřiku</t>
  </si>
  <si>
    <t>823-1</t>
  </si>
  <si>
    <t xml:space="preserve">S2-1 : </t>
  </si>
  <si>
    <t>Odkaz na mn. položky pořadí 8 : 235,00000</t>
  </si>
  <si>
    <t>597101111RT1</t>
  </si>
  <si>
    <t>Montáž odvodňovacího žlabu z polymerbetonu včetně betonového lože C 12/15, zatížení A 15 kN</t>
  </si>
  <si>
    <t>589181120R0X.1</t>
  </si>
  <si>
    <t>Provedení pružné podložky souvrství sportovních ploch ze směsí SBR</t>
  </si>
  <si>
    <t>včetně zásypu křemičitým pískem a granulátem.</t>
  </si>
  <si>
    <t>celková plocha : 235</t>
  </si>
  <si>
    <t>767001</t>
  </si>
  <si>
    <t>Výroba odtokového žlabu ocel S235, pozink dle řezu P1</t>
  </si>
  <si>
    <t>soubor</t>
  </si>
  <si>
    <t>27261001SBR</t>
  </si>
  <si>
    <t>SPEC SBR granulát (Styrene Butadene Rubber – recyklovaná technická guma), vak 1 m3 /Big bag/</t>
  </si>
  <si>
    <t>Specifikace</t>
  </si>
  <si>
    <t>POL3_</t>
  </si>
  <si>
    <t>235*0,04</t>
  </si>
  <si>
    <t>zaokr. : 0,6</t>
  </si>
  <si>
    <t>SPECpojivo_2</t>
  </si>
  <si>
    <t>SPEC pojivo polyuretan k mísení směsí SBR granulát</t>
  </si>
  <si>
    <t>998012021R00</t>
  </si>
  <si>
    <t>Přesun hmot pro budovy s nosnou konstr. monolit. výšky do 6 m</t>
  </si>
  <si>
    <t>t</t>
  </si>
  <si>
    <t>801-1</t>
  </si>
  <si>
    <t>Přesun hmot</t>
  </si>
  <si>
    <t>POL7_</t>
  </si>
  <si>
    <t>přesun hmot pro budovy občanské výstavby (JKSO 801), budovy pro bydlení (JKSO 803) budovy pro výrobu a služby (JKSO 812) s nosnou svislou konstrukcí monolitickou betonovou tyčovou nebo plošnou</t>
  </si>
  <si>
    <t>783896210R00</t>
  </si>
  <si>
    <t>Nátěry betonových podlah akrylátové penetrace 1x</t>
  </si>
  <si>
    <t>800-783</t>
  </si>
  <si>
    <t>Odkaz na mn. položky pořadí 14 : 147,45000</t>
  </si>
  <si>
    <t>783896211RT1</t>
  </si>
  <si>
    <t>Nátěry betonových podlah akrylátové 2xemail</t>
  </si>
  <si>
    <t>26,1*4,5+30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</si>
</sst>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7btkEdKGVHx+XIY5EIcX9UkOOYN4fQ2VJPV+16EGiAr/07IjxupZBasXWxB7W+gmQnDn1kVIuSUlOa9Ud7YdzA==" saltValue="EiQMHlnymN8/Pw5e47ufU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SUMIF(F55:F60,A16,I55:I60)+SUMIF(F55:F60,"PSU",I55:I60)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SUMIF(F55:F60,A17,I55:I60)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SUMIF(F55:F60,A18,I55:I60)</f>
        <v>0</v>
      </c>
      <c r="J18" s="85"/>
    </row>
    <row r="19" spans="1:10" ht="23.25" customHeight="1" x14ac:dyDescent="0.2">
      <c r="A19" s="196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SUMIF(F55:F60,A19,I55:I60)</f>
        <v>0</v>
      </c>
      <c r="J19" s="85"/>
    </row>
    <row r="20" spans="1:10" ht="23.25" customHeight="1" x14ac:dyDescent="0.2">
      <c r="A20" s="196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SUMIF(F55:F60,A20,I55:I60)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ROUNDUP(A27, 0)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'III.ET SO 00 Pol'!AE38+'III.ET SO 07 Pol'!AE69</f>
        <v>0</v>
      </c>
      <c r="G39" s="149">
        <f>'III.ET SO 00 Pol'!AF38+'III.ET SO 07 Pol'!AF69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53</v>
      </c>
      <c r="C41" s="153" t="s">
        <v>54</v>
      </c>
      <c r="D41" s="153"/>
      <c r="E41" s="153"/>
      <c r="F41" s="154">
        <f>'III.ET SO 00 Pol'!AE38+'III.ET SO 07 Pol'!AE69</f>
        <v>0</v>
      </c>
      <c r="G41" s="155">
        <f>'III.ET SO 00 Pol'!AF38+'III.ET SO 07 Pol'!AF69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customHeight="1" x14ac:dyDescent="0.2">
      <c r="A42" s="136">
        <v>3</v>
      </c>
      <c r="B42" s="157" t="s">
        <v>55</v>
      </c>
      <c r="C42" s="147" t="s">
        <v>56</v>
      </c>
      <c r="D42" s="147"/>
      <c r="E42" s="147"/>
      <c r="F42" s="158">
        <f>'III.ET SO 00 Pol'!AE38</f>
        <v>0</v>
      </c>
      <c r="G42" s="150">
        <f>'III.ET SO 00 Pol'!AF38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57" t="s">
        <v>57</v>
      </c>
      <c r="C43" s="147" t="s">
        <v>58</v>
      </c>
      <c r="D43" s="147"/>
      <c r="E43" s="147"/>
      <c r="F43" s="158">
        <f>'III.ET SO 07 Pol'!AE69</f>
        <v>0</v>
      </c>
      <c r="G43" s="150">
        <f>'III.ET SO 07 Pol'!AF69</f>
        <v>0</v>
      </c>
      <c r="H43" s="150">
        <f>(F43*SazbaDPH1/100)+(G43*SazbaDPH2/100)</f>
        <v>0</v>
      </c>
      <c r="I43" s="150">
        <f>F43+G43+H43</f>
        <v>0</v>
      </c>
      <c r="J43" s="151" t="str">
        <f>IF(_xlfn.SINGLE(CenaCelkemVypocet)=0,"",I43/_xlfn.SINGLE(CenaCelkemVypocet)*100)</f>
        <v/>
      </c>
    </row>
    <row r="44" spans="1:10" ht="25.5" customHeight="1" x14ac:dyDescent="0.2">
      <c r="A44" s="136"/>
      <c r="B44" s="159" t="s">
        <v>59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6" spans="1:10" x14ac:dyDescent="0.2">
      <c r="A46" t="s">
        <v>61</v>
      </c>
      <c r="B46" t="s">
        <v>62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65</v>
      </c>
      <c r="B49" t="s">
        <v>67</v>
      </c>
    </row>
    <row r="52" spans="1:10" ht="15.75" x14ac:dyDescent="0.25">
      <c r="B52" s="175" t="s">
        <v>68</v>
      </c>
    </row>
    <row r="54" spans="1:10" ht="25.5" customHeight="1" x14ac:dyDescent="0.2">
      <c r="A54" s="177"/>
      <c r="B54" s="180" t="s">
        <v>17</v>
      </c>
      <c r="C54" s="180" t="s">
        <v>5</v>
      </c>
      <c r="D54" s="181"/>
      <c r="E54" s="181"/>
      <c r="F54" s="182" t="s">
        <v>69</v>
      </c>
      <c r="G54" s="182"/>
      <c r="H54" s="182"/>
      <c r="I54" s="182" t="s">
        <v>29</v>
      </c>
      <c r="J54" s="182" t="s">
        <v>0</v>
      </c>
    </row>
    <row r="55" spans="1:10" ht="36.75" customHeight="1" x14ac:dyDescent="0.2">
      <c r="A55" s="178"/>
      <c r="B55" s="183" t="s">
        <v>70</v>
      </c>
      <c r="C55" s="184" t="s">
        <v>71</v>
      </c>
      <c r="D55" s="185"/>
      <c r="E55" s="185"/>
      <c r="F55" s="192" t="s">
        <v>24</v>
      </c>
      <c r="G55" s="193"/>
      <c r="H55" s="193"/>
      <c r="I55" s="193">
        <f>'III.ET SO 07 Pol'!G8</f>
        <v>0</v>
      </c>
      <c r="J55" s="189" t="str">
        <f>IF(I61=0,"",I55/I61*100)</f>
        <v/>
      </c>
    </row>
    <row r="56" spans="1:10" ht="36.75" customHeight="1" x14ac:dyDescent="0.2">
      <c r="A56" s="178"/>
      <c r="B56" s="183" t="s">
        <v>72</v>
      </c>
      <c r="C56" s="184" t="s">
        <v>71</v>
      </c>
      <c r="D56" s="185"/>
      <c r="E56" s="185"/>
      <c r="F56" s="192" t="s">
        <v>24</v>
      </c>
      <c r="G56" s="193"/>
      <c r="H56" s="193"/>
      <c r="I56" s="193">
        <f>'III.ET SO 07 Pol'!G12</f>
        <v>0</v>
      </c>
      <c r="J56" s="189" t="str">
        <f>IF(I61=0,"",I56/I61*100)</f>
        <v/>
      </c>
    </row>
    <row r="57" spans="1:10" ht="36.75" customHeight="1" x14ac:dyDescent="0.2">
      <c r="A57" s="178"/>
      <c r="B57" s="183" t="s">
        <v>73</v>
      </c>
      <c r="C57" s="184" t="s">
        <v>74</v>
      </c>
      <c r="D57" s="185"/>
      <c r="E57" s="185"/>
      <c r="F57" s="192" t="s">
        <v>24</v>
      </c>
      <c r="G57" s="193"/>
      <c r="H57" s="193"/>
      <c r="I57" s="193">
        <f>'III.ET SO 07 Pol'!G45</f>
        <v>0</v>
      </c>
      <c r="J57" s="189" t="str">
        <f>IF(I61=0,"",I57/I61*100)</f>
        <v/>
      </c>
    </row>
    <row r="58" spans="1:10" ht="36.75" customHeight="1" x14ac:dyDescent="0.2">
      <c r="A58" s="178"/>
      <c r="B58" s="183" t="s">
        <v>75</v>
      </c>
      <c r="C58" s="184" t="s">
        <v>76</v>
      </c>
      <c r="D58" s="185"/>
      <c r="E58" s="185"/>
      <c r="F58" s="192" t="s">
        <v>24</v>
      </c>
      <c r="G58" s="193"/>
      <c r="H58" s="193"/>
      <c r="I58" s="193">
        <f>'III.ET SO 07 Pol'!G60</f>
        <v>0</v>
      </c>
      <c r="J58" s="189" t="str">
        <f>IF(I61=0,"",I58/I61*100)</f>
        <v/>
      </c>
    </row>
    <row r="59" spans="1:10" ht="36.75" customHeight="1" x14ac:dyDescent="0.2">
      <c r="A59" s="178"/>
      <c r="B59" s="183" t="s">
        <v>77</v>
      </c>
      <c r="C59" s="184" t="s">
        <v>78</v>
      </c>
      <c r="D59" s="185"/>
      <c r="E59" s="185"/>
      <c r="F59" s="192" t="s">
        <v>25</v>
      </c>
      <c r="G59" s="193"/>
      <c r="H59" s="193"/>
      <c r="I59" s="193">
        <f>'III.ET SO 07 Pol'!G63</f>
        <v>0</v>
      </c>
      <c r="J59" s="189" t="str">
        <f>IF(I61=0,"",I59/I61*100)</f>
        <v/>
      </c>
    </row>
    <row r="60" spans="1:10" ht="36.75" customHeight="1" x14ac:dyDescent="0.2">
      <c r="A60" s="178"/>
      <c r="B60" s="183" t="s">
        <v>79</v>
      </c>
      <c r="C60" s="184" t="s">
        <v>27</v>
      </c>
      <c r="D60" s="185"/>
      <c r="E60" s="185"/>
      <c r="F60" s="192" t="s">
        <v>79</v>
      </c>
      <c r="G60" s="193"/>
      <c r="H60" s="193"/>
      <c r="I60" s="193">
        <f>'III.ET SO 00 Pol'!G8</f>
        <v>0</v>
      </c>
      <c r="J60" s="189" t="str">
        <f>IF(I61=0,"",I60/I61*100)</f>
        <v/>
      </c>
    </row>
    <row r="61" spans="1:10" ht="25.5" customHeight="1" x14ac:dyDescent="0.2">
      <c r="A61" s="179"/>
      <c r="B61" s="186" t="s">
        <v>1</v>
      </c>
      <c r="C61" s="187"/>
      <c r="D61" s="188"/>
      <c r="E61" s="188"/>
      <c r="F61" s="194"/>
      <c r="G61" s="195"/>
      <c r="H61" s="195"/>
      <c r="I61" s="195">
        <f>SUM(I55:I60)</f>
        <v>0</v>
      </c>
      <c r="J61" s="190">
        <f>SUM(J55:J60)</f>
        <v>0</v>
      </c>
    </row>
    <row r="62" spans="1:10" x14ac:dyDescent="0.2">
      <c r="F62" s="135"/>
      <c r="G62" s="135"/>
      <c r="H62" s="135"/>
      <c r="I62" s="135"/>
      <c r="J62" s="191"/>
    </row>
    <row r="63" spans="1:10" x14ac:dyDescent="0.2">
      <c r="F63" s="135"/>
      <c r="G63" s="135"/>
      <c r="H63" s="135"/>
      <c r="I63" s="135"/>
      <c r="J63" s="191"/>
    </row>
    <row r="64" spans="1:10" x14ac:dyDescent="0.2">
      <c r="F64" s="135"/>
      <c r="G64" s="135"/>
      <c r="H64" s="135"/>
      <c r="I64" s="135"/>
      <c r="J64" s="191"/>
    </row>
  </sheetData>
  <sheetProtection algorithmName="SHA-512" hashValue="8t2wTNys5yZvfkKpHFD05G8adKMtsPz5gLct/X9dthIZhlFCyos5Qxi4NsK+BvqwJH72e50XjxOq6KAV2IlCOQ==" saltValue="YibECU2uEypoOylDkDZAn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9:E59"/>
    <mergeCell ref="C60:E60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gk7tBC5/7W6TzSvSZQF8kIbblRH4zTEDKjPEQRSdpm9K9I1U/y6l2YW7d7/o1/MlxI9S8YtpGH32Ge25X0cwqw==" saltValue="R0nQPq7hPqTzgA1zrfU+k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88B11-89F3-4979-B261-E27D1587C7E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81</v>
      </c>
      <c r="B1" s="197"/>
      <c r="C1" s="197"/>
      <c r="D1" s="197"/>
      <c r="E1" s="197"/>
      <c r="F1" s="197"/>
      <c r="G1" s="197"/>
      <c r="AG1" t="s">
        <v>82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83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83</v>
      </c>
      <c r="AG3" t="s">
        <v>84</v>
      </c>
    </row>
    <row r="4" spans="1:60" ht="24.95" customHeight="1" x14ac:dyDescent="0.2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85</v>
      </c>
    </row>
    <row r="5" spans="1:60" x14ac:dyDescent="0.2">
      <c r="D5" s="10"/>
    </row>
    <row r="6" spans="1:60" ht="38.25" x14ac:dyDescent="0.2">
      <c r="A6" s="208" t="s">
        <v>86</v>
      </c>
      <c r="B6" s="210" t="s">
        <v>87</v>
      </c>
      <c r="C6" s="210" t="s">
        <v>88</v>
      </c>
      <c r="D6" s="209" t="s">
        <v>89</v>
      </c>
      <c r="E6" s="208" t="s">
        <v>90</v>
      </c>
      <c r="F6" s="207" t="s">
        <v>91</v>
      </c>
      <c r="G6" s="208" t="s">
        <v>29</v>
      </c>
      <c r="H6" s="211" t="s">
        <v>30</v>
      </c>
      <c r="I6" s="211" t="s">
        <v>92</v>
      </c>
      <c r="J6" s="211" t="s">
        <v>31</v>
      </c>
      <c r="K6" s="211" t="s">
        <v>93</v>
      </c>
      <c r="L6" s="211" t="s">
        <v>94</v>
      </c>
      <c r="M6" s="211" t="s">
        <v>95</v>
      </c>
      <c r="N6" s="211" t="s">
        <v>96</v>
      </c>
      <c r="O6" s="211" t="s">
        <v>97</v>
      </c>
      <c r="P6" s="211" t="s">
        <v>98</v>
      </c>
      <c r="Q6" s="211" t="s">
        <v>99</v>
      </c>
      <c r="R6" s="211" t="s">
        <v>100</v>
      </c>
      <c r="S6" s="211" t="s">
        <v>101</v>
      </c>
      <c r="T6" s="211" t="s">
        <v>102</v>
      </c>
      <c r="U6" s="211" t="s">
        <v>103</v>
      </c>
      <c r="V6" s="211" t="s">
        <v>104</v>
      </c>
      <c r="W6" s="211" t="s">
        <v>105</v>
      </c>
      <c r="X6" s="211" t="s">
        <v>106</v>
      </c>
      <c r="Y6" s="211" t="s">
        <v>107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108</v>
      </c>
      <c r="B8" s="225" t="s">
        <v>79</v>
      </c>
      <c r="C8" s="241" t="s">
        <v>27</v>
      </c>
      <c r="D8" s="226"/>
      <c r="E8" s="227"/>
      <c r="F8" s="228"/>
      <c r="G8" s="228">
        <f>SUMIF(AG9:AG36,"&lt;&gt;NOR",G9:G36)</f>
        <v>0</v>
      </c>
      <c r="H8" s="228"/>
      <c r="I8" s="228">
        <f>SUM(I9:I36)</f>
        <v>0</v>
      </c>
      <c r="J8" s="228"/>
      <c r="K8" s="228">
        <f>SUM(K9:K36)</f>
        <v>0</v>
      </c>
      <c r="L8" s="228"/>
      <c r="M8" s="228">
        <f>SUM(M9:M36)</f>
        <v>0</v>
      </c>
      <c r="N8" s="227"/>
      <c r="O8" s="227">
        <f>SUM(O9:O36)</f>
        <v>0</v>
      </c>
      <c r="P8" s="227"/>
      <c r="Q8" s="227">
        <f>SUM(Q9:Q36)</f>
        <v>0</v>
      </c>
      <c r="R8" s="228"/>
      <c r="S8" s="228"/>
      <c r="T8" s="229"/>
      <c r="U8" s="223"/>
      <c r="V8" s="223">
        <f>SUM(V9:V36)</f>
        <v>0</v>
      </c>
      <c r="W8" s="223"/>
      <c r="X8" s="223"/>
      <c r="Y8" s="223"/>
      <c r="AG8" t="s">
        <v>109</v>
      </c>
    </row>
    <row r="9" spans="1:60" outlineLevel="1" x14ac:dyDescent="0.2">
      <c r="A9" s="231">
        <v>1</v>
      </c>
      <c r="B9" s="232" t="s">
        <v>110</v>
      </c>
      <c r="C9" s="242" t="s">
        <v>111</v>
      </c>
      <c r="D9" s="233" t="s">
        <v>112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113</v>
      </c>
      <c r="T9" s="237" t="s">
        <v>114</v>
      </c>
      <c r="U9" s="222">
        <v>0</v>
      </c>
      <c r="V9" s="222">
        <f>ROUND(E9*U9,2)</f>
        <v>0</v>
      </c>
      <c r="W9" s="222"/>
      <c r="X9" s="222" t="s">
        <v>115</v>
      </c>
      <c r="Y9" s="222" t="s">
        <v>116</v>
      </c>
      <c r="Z9" s="212"/>
      <c r="AA9" s="212"/>
      <c r="AB9" s="212"/>
      <c r="AC9" s="212"/>
      <c r="AD9" s="212"/>
      <c r="AE9" s="212"/>
      <c r="AF9" s="212"/>
      <c r="AG9" s="212" t="s">
        <v>117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3" t="s">
        <v>118</v>
      </c>
      <c r="D10" s="239"/>
      <c r="E10" s="239"/>
      <c r="F10" s="239"/>
      <c r="G10" s="23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Náklady na vyhotovení dokumentace skutečného provedení stavby a její předání objednateli v požadované formě a požadovaném počtu.</v>
      </c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44" t="s">
        <v>120</v>
      </c>
      <c r="D11" s="240"/>
      <c r="E11" s="240"/>
      <c r="F11" s="240"/>
      <c r="G11" s="240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119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121</v>
      </c>
      <c r="C12" s="242" t="s">
        <v>122</v>
      </c>
      <c r="D12" s="233" t="s">
        <v>112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123</v>
      </c>
      <c r="T12" s="237" t="s">
        <v>114</v>
      </c>
      <c r="U12" s="222">
        <v>0</v>
      </c>
      <c r="V12" s="222">
        <f>ROUND(E12*U12,2)</f>
        <v>0</v>
      </c>
      <c r="W12" s="222"/>
      <c r="X12" s="222" t="s">
        <v>115</v>
      </c>
      <c r="Y12" s="222" t="s">
        <v>116</v>
      </c>
      <c r="Z12" s="212"/>
      <c r="AA12" s="212"/>
      <c r="AB12" s="212"/>
      <c r="AC12" s="212"/>
      <c r="AD12" s="212"/>
      <c r="AE12" s="212"/>
      <c r="AF12" s="212"/>
      <c r="AG12" s="212" t="s">
        <v>117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3" t="s">
        <v>124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119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1">
        <v>3</v>
      </c>
      <c r="B14" s="232" t="s">
        <v>125</v>
      </c>
      <c r="C14" s="242" t="s">
        <v>126</v>
      </c>
      <c r="D14" s="233" t="s">
        <v>112</v>
      </c>
      <c r="E14" s="234">
        <v>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123</v>
      </c>
      <c r="T14" s="237" t="s">
        <v>114</v>
      </c>
      <c r="U14" s="222">
        <v>0</v>
      </c>
      <c r="V14" s="222">
        <f>ROUND(E14*U14,2)</f>
        <v>0</v>
      </c>
      <c r="W14" s="222"/>
      <c r="X14" s="222" t="s">
        <v>115</v>
      </c>
      <c r="Y14" s="222" t="s">
        <v>116</v>
      </c>
      <c r="Z14" s="212"/>
      <c r="AA14" s="212"/>
      <c r="AB14" s="212"/>
      <c r="AC14" s="212"/>
      <c r="AD14" s="212"/>
      <c r="AE14" s="212"/>
      <c r="AF14" s="212"/>
      <c r="AG14" s="212" t="s">
        <v>117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3" t="s">
        <v>127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119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4</v>
      </c>
      <c r="B16" s="232" t="s">
        <v>128</v>
      </c>
      <c r="C16" s="242" t="s">
        <v>129</v>
      </c>
      <c r="D16" s="233" t="s">
        <v>112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113</v>
      </c>
      <c r="T16" s="237" t="s">
        <v>114</v>
      </c>
      <c r="U16" s="222">
        <v>0</v>
      </c>
      <c r="V16" s="222">
        <f>ROUND(E16*U16,2)</f>
        <v>0</v>
      </c>
      <c r="W16" s="222"/>
      <c r="X16" s="222" t="s">
        <v>115</v>
      </c>
      <c r="Y16" s="222" t="s">
        <v>116</v>
      </c>
      <c r="Z16" s="212"/>
      <c r="AA16" s="212"/>
      <c r="AB16" s="212"/>
      <c r="AC16" s="212"/>
      <c r="AD16" s="212"/>
      <c r="AE16" s="212"/>
      <c r="AF16" s="212"/>
      <c r="AG16" s="212" t="s">
        <v>117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3" t="s">
        <v>130</v>
      </c>
      <c r="D17" s="239"/>
      <c r="E17" s="239"/>
      <c r="F17" s="239"/>
      <c r="G17" s="239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119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1">
        <v>5</v>
      </c>
      <c r="B18" s="232" t="s">
        <v>131</v>
      </c>
      <c r="C18" s="242" t="s">
        <v>132</v>
      </c>
      <c r="D18" s="233" t="s">
        <v>112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113</v>
      </c>
      <c r="T18" s="237" t="s">
        <v>114</v>
      </c>
      <c r="U18" s="222">
        <v>0</v>
      </c>
      <c r="V18" s="222">
        <f>ROUND(E18*U18,2)</f>
        <v>0</v>
      </c>
      <c r="W18" s="222"/>
      <c r="X18" s="222" t="s">
        <v>115</v>
      </c>
      <c r="Y18" s="222" t="s">
        <v>116</v>
      </c>
      <c r="Z18" s="212"/>
      <c r="AA18" s="212"/>
      <c r="AB18" s="212"/>
      <c r="AC18" s="212"/>
      <c r="AD18" s="212"/>
      <c r="AE18" s="212"/>
      <c r="AF18" s="212"/>
      <c r="AG18" s="212" t="s">
        <v>117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3" t="s">
        <v>133</v>
      </c>
      <c r="D19" s="239"/>
      <c r="E19" s="239"/>
      <c r="F19" s="239"/>
      <c r="G19" s="239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119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38" t="str">
        <f>C19</f>
        <v>Náklady na provedení skutečného zaměření stavby v rozsahu nezbytném pro zápis změny do katastru nemovitostí.</v>
      </c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44" t="s">
        <v>134</v>
      </c>
      <c r="D20" s="240"/>
      <c r="E20" s="240"/>
      <c r="F20" s="240"/>
      <c r="G20" s="240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119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1">
        <v>6</v>
      </c>
      <c r="B21" s="232" t="s">
        <v>135</v>
      </c>
      <c r="C21" s="242" t="s">
        <v>136</v>
      </c>
      <c r="D21" s="233" t="s">
        <v>112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113</v>
      </c>
      <c r="T21" s="237" t="s">
        <v>114</v>
      </c>
      <c r="U21" s="222">
        <v>0</v>
      </c>
      <c r="V21" s="222">
        <f>ROUND(E21*U21,2)</f>
        <v>0</v>
      </c>
      <c r="W21" s="222"/>
      <c r="X21" s="222" t="s">
        <v>115</v>
      </c>
      <c r="Y21" s="222" t="s">
        <v>116</v>
      </c>
      <c r="Z21" s="212"/>
      <c r="AA21" s="212"/>
      <c r="AB21" s="212"/>
      <c r="AC21" s="212"/>
      <c r="AD21" s="212"/>
      <c r="AE21" s="212"/>
      <c r="AF21" s="212"/>
      <c r="AG21" s="212" t="s">
        <v>117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3" t="s">
        <v>137</v>
      </c>
      <c r="D22" s="239"/>
      <c r="E22" s="239"/>
      <c r="F22" s="239"/>
      <c r="G22" s="239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119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44" t="s">
        <v>138</v>
      </c>
      <c r="D23" s="240"/>
      <c r="E23" s="240"/>
      <c r="F23" s="240"/>
      <c r="G23" s="240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119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1">
        <v>7</v>
      </c>
      <c r="B24" s="232" t="s">
        <v>70</v>
      </c>
      <c r="C24" s="242" t="s">
        <v>139</v>
      </c>
      <c r="D24" s="233" t="s">
        <v>112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123</v>
      </c>
      <c r="T24" s="237" t="s">
        <v>114</v>
      </c>
      <c r="U24" s="222">
        <v>0</v>
      </c>
      <c r="V24" s="222">
        <f>ROUND(E24*U24,2)</f>
        <v>0</v>
      </c>
      <c r="W24" s="222"/>
      <c r="X24" s="222" t="s">
        <v>115</v>
      </c>
      <c r="Y24" s="222" t="s">
        <v>116</v>
      </c>
      <c r="Z24" s="212"/>
      <c r="AA24" s="212"/>
      <c r="AB24" s="212"/>
      <c r="AC24" s="212"/>
      <c r="AD24" s="212"/>
      <c r="AE24" s="212"/>
      <c r="AF24" s="212"/>
      <c r="AG24" s="212" t="s">
        <v>117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43" t="s">
        <v>140</v>
      </c>
      <c r="D25" s="239"/>
      <c r="E25" s="239"/>
      <c r="F25" s="239"/>
      <c r="G25" s="239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119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1">
        <v>8</v>
      </c>
      <c r="B26" s="232" t="s">
        <v>141</v>
      </c>
      <c r="C26" s="242" t="s">
        <v>142</v>
      </c>
      <c r="D26" s="233" t="s">
        <v>112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113</v>
      </c>
      <c r="T26" s="237" t="s">
        <v>114</v>
      </c>
      <c r="U26" s="222">
        <v>0</v>
      </c>
      <c r="V26" s="222">
        <f>ROUND(E26*U26,2)</f>
        <v>0</v>
      </c>
      <c r="W26" s="222"/>
      <c r="X26" s="222" t="s">
        <v>115</v>
      </c>
      <c r="Y26" s="222" t="s">
        <v>116</v>
      </c>
      <c r="Z26" s="212"/>
      <c r="AA26" s="212"/>
      <c r="AB26" s="212"/>
      <c r="AC26" s="212"/>
      <c r="AD26" s="212"/>
      <c r="AE26" s="212"/>
      <c r="AF26" s="212"/>
      <c r="AG26" s="212" t="s">
        <v>117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43" t="s">
        <v>143</v>
      </c>
      <c r="D27" s="239"/>
      <c r="E27" s="239"/>
      <c r="F27" s="239"/>
      <c r="G27" s="239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119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44" t="s">
        <v>144</v>
      </c>
      <c r="D28" s="240"/>
      <c r="E28" s="240"/>
      <c r="F28" s="240"/>
      <c r="G28" s="240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119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1">
        <v>9</v>
      </c>
      <c r="B29" s="232" t="s">
        <v>145</v>
      </c>
      <c r="C29" s="242" t="s">
        <v>146</v>
      </c>
      <c r="D29" s="233" t="s">
        <v>112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123</v>
      </c>
      <c r="T29" s="237" t="s">
        <v>114</v>
      </c>
      <c r="U29" s="222">
        <v>0</v>
      </c>
      <c r="V29" s="222">
        <f>ROUND(E29*U29,2)</f>
        <v>0</v>
      </c>
      <c r="W29" s="222"/>
      <c r="X29" s="222" t="s">
        <v>115</v>
      </c>
      <c r="Y29" s="222" t="s">
        <v>116</v>
      </c>
      <c r="Z29" s="212"/>
      <c r="AA29" s="212"/>
      <c r="AB29" s="212"/>
      <c r="AC29" s="212"/>
      <c r="AD29" s="212"/>
      <c r="AE29" s="212"/>
      <c r="AF29" s="212"/>
      <c r="AG29" s="212" t="s">
        <v>117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3" t="s">
        <v>147</v>
      </c>
      <c r="D30" s="239"/>
      <c r="E30" s="239"/>
      <c r="F30" s="239"/>
      <c r="G30" s="23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119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10</v>
      </c>
      <c r="B31" s="232" t="s">
        <v>148</v>
      </c>
      <c r="C31" s="242" t="s">
        <v>149</v>
      </c>
      <c r="D31" s="233" t="s">
        <v>112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113</v>
      </c>
      <c r="T31" s="237" t="s">
        <v>114</v>
      </c>
      <c r="U31" s="222">
        <v>0</v>
      </c>
      <c r="V31" s="222">
        <f>ROUND(E31*U31,2)</f>
        <v>0</v>
      </c>
      <c r="W31" s="222"/>
      <c r="X31" s="222" t="s">
        <v>115</v>
      </c>
      <c r="Y31" s="222" t="s">
        <v>116</v>
      </c>
      <c r="Z31" s="212"/>
      <c r="AA31" s="212"/>
      <c r="AB31" s="212"/>
      <c r="AC31" s="212"/>
      <c r="AD31" s="212"/>
      <c r="AE31" s="212"/>
      <c r="AF31" s="212"/>
      <c r="AG31" s="212" t="s">
        <v>117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43" t="s">
        <v>150</v>
      </c>
      <c r="D32" s="239"/>
      <c r="E32" s="239"/>
      <c r="F32" s="239"/>
      <c r="G32" s="239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119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8" t="str">
        <f>C32</f>
        <v>Náklady spojené s povinným pojištěním dodavatele nebo stavebního díla či jeho části, v rozsahu obchodních podmínek.</v>
      </c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44" t="s">
        <v>151</v>
      </c>
      <c r="D33" s="240"/>
      <c r="E33" s="240"/>
      <c r="F33" s="240"/>
      <c r="G33" s="24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119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1">
        <v>11</v>
      </c>
      <c r="B34" s="232" t="s">
        <v>152</v>
      </c>
      <c r="C34" s="242" t="s">
        <v>153</v>
      </c>
      <c r="D34" s="233" t="s">
        <v>112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/>
      <c r="S34" s="236" t="s">
        <v>123</v>
      </c>
      <c r="T34" s="237" t="s">
        <v>114</v>
      </c>
      <c r="U34" s="222">
        <v>0</v>
      </c>
      <c r="V34" s="222">
        <f>ROUND(E34*U34,2)</f>
        <v>0</v>
      </c>
      <c r="W34" s="222"/>
      <c r="X34" s="222" t="s">
        <v>115</v>
      </c>
      <c r="Y34" s="222" t="s">
        <v>116</v>
      </c>
      <c r="Z34" s="212"/>
      <c r="AA34" s="212"/>
      <c r="AB34" s="212"/>
      <c r="AC34" s="212"/>
      <c r="AD34" s="212"/>
      <c r="AE34" s="212"/>
      <c r="AF34" s="212"/>
      <c r="AG34" s="212" t="s">
        <v>117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2" x14ac:dyDescent="0.2">
      <c r="A35" s="219"/>
      <c r="B35" s="220"/>
      <c r="C35" s="243" t="s">
        <v>154</v>
      </c>
      <c r="D35" s="239"/>
      <c r="E35" s="239"/>
      <c r="F35" s="239"/>
      <c r="G35" s="239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119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38" t="str">
        <f>C35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44" t="s">
        <v>155</v>
      </c>
      <c r="D36" s="240"/>
      <c r="E36" s="240"/>
      <c r="F36" s="240"/>
      <c r="G36" s="240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119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3"/>
      <c r="B37" s="4"/>
      <c r="C37" s="245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94</v>
      </c>
    </row>
    <row r="38" spans="1:60" x14ac:dyDescent="0.2">
      <c r="A38" s="215"/>
      <c r="B38" s="216" t="s">
        <v>29</v>
      </c>
      <c r="C38" s="246"/>
      <c r="D38" s="217"/>
      <c r="E38" s="218"/>
      <c r="F38" s="218"/>
      <c r="G38" s="230">
        <f>G8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156</v>
      </c>
    </row>
    <row r="39" spans="1:60" x14ac:dyDescent="0.2">
      <c r="C39" s="247"/>
      <c r="D39" s="10"/>
      <c r="AG39" t="s">
        <v>157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XrGw9jrrBCrouRbwOXdDyW/40eg8NE/vmbXL2S6PO6mSuYYm7sR0tJF/yTzSHRqQnPHBNo5GJS97NF5c2Pg0A==" saltValue="8OZ8toL/P3wKvz4gaK+4TQ==" spinCount="100000" sheet="1" formatRows="0"/>
  <mergeCells count="21">
    <mergeCell ref="C33:G33"/>
    <mergeCell ref="C35:G35"/>
    <mergeCell ref="C36:G36"/>
    <mergeCell ref="C23:G23"/>
    <mergeCell ref="C25:G25"/>
    <mergeCell ref="C27:G27"/>
    <mergeCell ref="C28:G28"/>
    <mergeCell ref="C30:G30"/>
    <mergeCell ref="C32:G32"/>
    <mergeCell ref="C13:G13"/>
    <mergeCell ref="C15:G15"/>
    <mergeCell ref="C17:G17"/>
    <mergeCell ref="C19:G19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5FEEF-870C-4CEC-9B8E-6C094A4B8B7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81</v>
      </c>
      <c r="B1" s="197"/>
      <c r="C1" s="197"/>
      <c r="D1" s="197"/>
      <c r="E1" s="197"/>
      <c r="F1" s="197"/>
      <c r="G1" s="197"/>
      <c r="AG1" t="s">
        <v>82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83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83</v>
      </c>
      <c r="AG3" t="s">
        <v>84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85</v>
      </c>
    </row>
    <row r="5" spans="1:60" x14ac:dyDescent="0.2">
      <c r="D5" s="10"/>
    </row>
    <row r="6" spans="1:60" ht="38.25" x14ac:dyDescent="0.2">
      <c r="A6" s="208" t="s">
        <v>86</v>
      </c>
      <c r="B6" s="210" t="s">
        <v>87</v>
      </c>
      <c r="C6" s="210" t="s">
        <v>88</v>
      </c>
      <c r="D6" s="209" t="s">
        <v>89</v>
      </c>
      <c r="E6" s="208" t="s">
        <v>90</v>
      </c>
      <c r="F6" s="207" t="s">
        <v>91</v>
      </c>
      <c r="G6" s="208" t="s">
        <v>29</v>
      </c>
      <c r="H6" s="211" t="s">
        <v>30</v>
      </c>
      <c r="I6" s="211" t="s">
        <v>92</v>
      </c>
      <c r="J6" s="211" t="s">
        <v>31</v>
      </c>
      <c r="K6" s="211" t="s">
        <v>93</v>
      </c>
      <c r="L6" s="211" t="s">
        <v>94</v>
      </c>
      <c r="M6" s="211" t="s">
        <v>95</v>
      </c>
      <c r="N6" s="211" t="s">
        <v>96</v>
      </c>
      <c r="O6" s="211" t="s">
        <v>97</v>
      </c>
      <c r="P6" s="211" t="s">
        <v>98</v>
      </c>
      <c r="Q6" s="211" t="s">
        <v>99</v>
      </c>
      <c r="R6" s="211" t="s">
        <v>100</v>
      </c>
      <c r="S6" s="211" t="s">
        <v>101</v>
      </c>
      <c r="T6" s="211" t="s">
        <v>102</v>
      </c>
      <c r="U6" s="211" t="s">
        <v>103</v>
      </c>
      <c r="V6" s="211" t="s">
        <v>104</v>
      </c>
      <c r="W6" s="211" t="s">
        <v>105</v>
      </c>
      <c r="X6" s="211" t="s">
        <v>106</v>
      </c>
      <c r="Y6" s="211" t="s">
        <v>107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108</v>
      </c>
      <c r="B8" s="225" t="s">
        <v>70</v>
      </c>
      <c r="C8" s="241" t="s">
        <v>71</v>
      </c>
      <c r="D8" s="226"/>
      <c r="E8" s="227"/>
      <c r="F8" s="228"/>
      <c r="G8" s="228">
        <f>SUMIF(AG9:AG11,"&lt;&gt;NOR",G9:G11)</f>
        <v>0</v>
      </c>
      <c r="H8" s="228"/>
      <c r="I8" s="228">
        <f>SUM(I9:I11)</f>
        <v>0</v>
      </c>
      <c r="J8" s="228"/>
      <c r="K8" s="228">
        <f>SUM(K9:K11)</f>
        <v>0</v>
      </c>
      <c r="L8" s="228"/>
      <c r="M8" s="228">
        <f>SUM(M9:M11)</f>
        <v>0</v>
      </c>
      <c r="N8" s="227"/>
      <c r="O8" s="227">
        <f>SUM(O9:O11)</f>
        <v>15.42</v>
      </c>
      <c r="P8" s="227"/>
      <c r="Q8" s="227">
        <f>SUM(Q9:Q11)</f>
        <v>0</v>
      </c>
      <c r="R8" s="228"/>
      <c r="S8" s="228"/>
      <c r="T8" s="229"/>
      <c r="U8" s="223"/>
      <c r="V8" s="223">
        <f>SUM(V9:V11)</f>
        <v>23.57</v>
      </c>
      <c r="W8" s="223"/>
      <c r="X8" s="223"/>
      <c r="Y8" s="223"/>
      <c r="AG8" t="s">
        <v>109</v>
      </c>
    </row>
    <row r="9" spans="1:60" outlineLevel="1" x14ac:dyDescent="0.2">
      <c r="A9" s="231">
        <v>1</v>
      </c>
      <c r="B9" s="232" t="s">
        <v>158</v>
      </c>
      <c r="C9" s="242" t="s">
        <v>159</v>
      </c>
      <c r="D9" s="233" t="s">
        <v>160</v>
      </c>
      <c r="E9" s="234">
        <v>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2.5698099999999999</v>
      </c>
      <c r="O9" s="234">
        <f>ROUND(E9*N9,2)</f>
        <v>15.42</v>
      </c>
      <c r="P9" s="234">
        <v>0</v>
      </c>
      <c r="Q9" s="234">
        <f>ROUND(E9*P9,2)</f>
        <v>0</v>
      </c>
      <c r="R9" s="236" t="s">
        <v>161</v>
      </c>
      <c r="S9" s="236" t="s">
        <v>113</v>
      </c>
      <c r="T9" s="237" t="s">
        <v>113</v>
      </c>
      <c r="U9" s="222">
        <v>3.9289999999999998</v>
      </c>
      <c r="V9" s="222">
        <f>ROUND(E9*U9,2)</f>
        <v>23.57</v>
      </c>
      <c r="W9" s="222"/>
      <c r="X9" s="222" t="s">
        <v>162</v>
      </c>
      <c r="Y9" s="222" t="s">
        <v>116</v>
      </c>
      <c r="Z9" s="212"/>
      <c r="AA9" s="212"/>
      <c r="AB9" s="212"/>
      <c r="AC9" s="212"/>
      <c r="AD9" s="212"/>
      <c r="AE9" s="212"/>
      <c r="AF9" s="212"/>
      <c r="AG9" s="212" t="s">
        <v>163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8" t="s">
        <v>164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165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166</v>
      </c>
      <c r="D11" s="248"/>
      <c r="E11" s="249">
        <v>6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167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4" t="s">
        <v>108</v>
      </c>
      <c r="B12" s="225" t="s">
        <v>72</v>
      </c>
      <c r="C12" s="241" t="s">
        <v>71</v>
      </c>
      <c r="D12" s="226"/>
      <c r="E12" s="227"/>
      <c r="F12" s="228"/>
      <c r="G12" s="228">
        <f>SUMIF(AG13:AG44,"&lt;&gt;NOR",G13:G44)</f>
        <v>0</v>
      </c>
      <c r="H12" s="228"/>
      <c r="I12" s="228">
        <f>SUM(I13:I44)</f>
        <v>0</v>
      </c>
      <c r="J12" s="228"/>
      <c r="K12" s="228">
        <f>SUM(K13:K44)</f>
        <v>0</v>
      </c>
      <c r="L12" s="228"/>
      <c r="M12" s="228">
        <f>SUM(M13:M44)</f>
        <v>0</v>
      </c>
      <c r="N12" s="227"/>
      <c r="O12" s="227">
        <f>SUM(O13:O44)</f>
        <v>61.83</v>
      </c>
      <c r="P12" s="227"/>
      <c r="Q12" s="227">
        <f>SUM(Q13:Q44)</f>
        <v>0</v>
      </c>
      <c r="R12" s="228"/>
      <c r="S12" s="228"/>
      <c r="T12" s="229"/>
      <c r="U12" s="223"/>
      <c r="V12" s="223">
        <f>SUM(V13:V44)</f>
        <v>387.69</v>
      </c>
      <c r="W12" s="223"/>
      <c r="X12" s="223"/>
      <c r="Y12" s="223"/>
      <c r="AG12" t="s">
        <v>109</v>
      </c>
    </row>
    <row r="13" spans="1:60" outlineLevel="1" x14ac:dyDescent="0.2">
      <c r="A13" s="231">
        <v>2</v>
      </c>
      <c r="B13" s="232" t="s">
        <v>168</v>
      </c>
      <c r="C13" s="242" t="s">
        <v>169</v>
      </c>
      <c r="D13" s="233" t="s">
        <v>170</v>
      </c>
      <c r="E13" s="234">
        <v>33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 t="s">
        <v>171</v>
      </c>
      <c r="S13" s="236" t="s">
        <v>113</v>
      </c>
      <c r="T13" s="237" t="s">
        <v>113</v>
      </c>
      <c r="U13" s="222">
        <v>2.4300000000000002</v>
      </c>
      <c r="V13" s="222">
        <f>ROUND(E13*U13,2)</f>
        <v>80.19</v>
      </c>
      <c r="W13" s="222"/>
      <c r="X13" s="222" t="s">
        <v>162</v>
      </c>
      <c r="Y13" s="222" t="s">
        <v>116</v>
      </c>
      <c r="Z13" s="212"/>
      <c r="AA13" s="212"/>
      <c r="AB13" s="212"/>
      <c r="AC13" s="212"/>
      <c r="AD13" s="212"/>
      <c r="AE13" s="212"/>
      <c r="AF13" s="212"/>
      <c r="AG13" s="212" t="s">
        <v>163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8" t="s">
        <v>172</v>
      </c>
      <c r="D14" s="250"/>
      <c r="E14" s="250"/>
      <c r="F14" s="250"/>
      <c r="G14" s="250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165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9" t="s">
        <v>173</v>
      </c>
      <c r="D15" s="248"/>
      <c r="E15" s="249">
        <v>29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167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9" t="s">
        <v>174</v>
      </c>
      <c r="D16" s="248"/>
      <c r="E16" s="249">
        <v>4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167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1">
        <v>3</v>
      </c>
      <c r="B17" s="232" t="s">
        <v>175</v>
      </c>
      <c r="C17" s="242" t="s">
        <v>176</v>
      </c>
      <c r="D17" s="233" t="s">
        <v>177</v>
      </c>
      <c r="E17" s="234">
        <v>35.5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123</v>
      </c>
      <c r="T17" s="237" t="s">
        <v>114</v>
      </c>
      <c r="U17" s="222">
        <v>0</v>
      </c>
      <c r="V17" s="222">
        <f>ROUND(E17*U17,2)</f>
        <v>0</v>
      </c>
      <c r="W17" s="222"/>
      <c r="X17" s="222" t="s">
        <v>162</v>
      </c>
      <c r="Y17" s="222" t="s">
        <v>116</v>
      </c>
      <c r="Z17" s="212"/>
      <c r="AA17" s="212"/>
      <c r="AB17" s="212"/>
      <c r="AC17" s="212"/>
      <c r="AD17" s="212"/>
      <c r="AE17" s="212"/>
      <c r="AF17" s="212"/>
      <c r="AG17" s="212" t="s">
        <v>163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9" t="s">
        <v>178</v>
      </c>
      <c r="D18" s="248"/>
      <c r="E18" s="249">
        <v>3.5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167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59" t="s">
        <v>179</v>
      </c>
      <c r="D19" s="248"/>
      <c r="E19" s="249">
        <v>2.5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167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9" t="s">
        <v>179</v>
      </c>
      <c r="D20" s="248"/>
      <c r="E20" s="249">
        <v>2.5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167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9" t="s">
        <v>180</v>
      </c>
      <c r="D21" s="248"/>
      <c r="E21" s="249">
        <v>1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167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9" t="s">
        <v>181</v>
      </c>
      <c r="D22" s="248"/>
      <c r="E22" s="249">
        <v>1.5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167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9" t="s">
        <v>178</v>
      </c>
      <c r="D23" s="248"/>
      <c r="E23" s="249">
        <v>3.5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167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9" t="s">
        <v>70</v>
      </c>
      <c r="D24" s="248"/>
      <c r="E24" s="249">
        <v>3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167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9" t="s">
        <v>182</v>
      </c>
      <c r="D25" s="248"/>
      <c r="E25" s="249">
        <v>18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167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31">
        <v>4</v>
      </c>
      <c r="B26" s="232" t="s">
        <v>183</v>
      </c>
      <c r="C26" s="242" t="s">
        <v>184</v>
      </c>
      <c r="D26" s="233" t="s">
        <v>160</v>
      </c>
      <c r="E26" s="234">
        <v>19.847000000000001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3.1154299999999999</v>
      </c>
      <c r="O26" s="234">
        <f>ROUND(E26*N26,2)</f>
        <v>61.83</v>
      </c>
      <c r="P26" s="234">
        <v>0</v>
      </c>
      <c r="Q26" s="234">
        <f>ROUND(E26*P26,2)</f>
        <v>0</v>
      </c>
      <c r="R26" s="236"/>
      <c r="S26" s="236" t="s">
        <v>123</v>
      </c>
      <c r="T26" s="237" t="s">
        <v>114</v>
      </c>
      <c r="U26" s="222">
        <v>15.493690000000001</v>
      </c>
      <c r="V26" s="222">
        <f>ROUND(E26*U26,2)</f>
        <v>307.5</v>
      </c>
      <c r="W26" s="222"/>
      <c r="X26" s="222" t="s">
        <v>185</v>
      </c>
      <c r="Y26" s="222" t="s">
        <v>116</v>
      </c>
      <c r="Z26" s="212"/>
      <c r="AA26" s="212"/>
      <c r="AB26" s="212"/>
      <c r="AC26" s="212"/>
      <c r="AD26" s="212"/>
      <c r="AE26" s="212"/>
      <c r="AF26" s="212"/>
      <c r="AG26" s="212" t="s">
        <v>186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59" t="s">
        <v>187</v>
      </c>
      <c r="D27" s="248"/>
      <c r="E27" s="249"/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167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59" t="s">
        <v>188</v>
      </c>
      <c r="D28" s="248"/>
      <c r="E28" s="249">
        <v>1.002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167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59" t="s">
        <v>189</v>
      </c>
      <c r="D29" s="248"/>
      <c r="E29" s="249">
        <v>0.8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167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59" t="s">
        <v>190</v>
      </c>
      <c r="D30" s="248"/>
      <c r="E30" s="249">
        <v>0.47249999999999998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167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9" t="s">
        <v>191</v>
      </c>
      <c r="D31" s="248"/>
      <c r="E31" s="249">
        <v>0.36749999999999999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167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9" t="s">
        <v>192</v>
      </c>
      <c r="D32" s="248"/>
      <c r="E32" s="249">
        <v>0.8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167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9" t="s">
        <v>193</v>
      </c>
      <c r="D33" s="248"/>
      <c r="E33" s="249">
        <v>0.16875000000000001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167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9" t="s">
        <v>194</v>
      </c>
      <c r="D34" s="248"/>
      <c r="E34" s="249">
        <v>0.3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167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9" t="s">
        <v>195</v>
      </c>
      <c r="D35" s="248"/>
      <c r="E35" s="249">
        <v>0.15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167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59" t="s">
        <v>196</v>
      </c>
      <c r="D36" s="248"/>
      <c r="E36" s="249">
        <v>0.125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167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9" t="s">
        <v>197</v>
      </c>
      <c r="D37" s="248"/>
      <c r="E37" s="249">
        <v>0.25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167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9" t="s">
        <v>198</v>
      </c>
      <c r="D38" s="248"/>
      <c r="E38" s="249">
        <v>1.875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167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9" t="s">
        <v>199</v>
      </c>
      <c r="D39" s="248"/>
      <c r="E39" s="249">
        <v>0.84599999999999997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167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9" t="s">
        <v>200</v>
      </c>
      <c r="D40" s="248"/>
      <c r="E40" s="249">
        <v>1.29375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167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59" t="s">
        <v>201</v>
      </c>
      <c r="D41" s="248"/>
      <c r="E41" s="249">
        <v>0.32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167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59" t="s">
        <v>202</v>
      </c>
      <c r="D42" s="248"/>
      <c r="E42" s="249">
        <v>0.125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167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59" t="s">
        <v>203</v>
      </c>
      <c r="D43" s="248"/>
      <c r="E43" s="249">
        <v>0.75149999999999995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167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59" t="s">
        <v>204</v>
      </c>
      <c r="D44" s="248"/>
      <c r="E44" s="249">
        <v>10.199999999999999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167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">
      <c r="A45" s="224" t="s">
        <v>108</v>
      </c>
      <c r="B45" s="225" t="s">
        <v>73</v>
      </c>
      <c r="C45" s="241" t="s">
        <v>74</v>
      </c>
      <c r="D45" s="226"/>
      <c r="E45" s="227"/>
      <c r="F45" s="228"/>
      <c r="G45" s="228">
        <f>SUMIF(AG46:AG59,"&lt;&gt;NOR",G46:G59)</f>
        <v>0</v>
      </c>
      <c r="H45" s="228"/>
      <c r="I45" s="228">
        <f>SUM(I46:I59)</f>
        <v>0</v>
      </c>
      <c r="J45" s="228"/>
      <c r="K45" s="228">
        <f>SUM(K46:K59)</f>
        <v>0</v>
      </c>
      <c r="L45" s="228"/>
      <c r="M45" s="228">
        <f>SUM(M46:M59)</f>
        <v>0</v>
      </c>
      <c r="N45" s="227"/>
      <c r="O45" s="227">
        <f>SUM(O46:O59)</f>
        <v>32.370000000000005</v>
      </c>
      <c r="P45" s="227"/>
      <c r="Q45" s="227">
        <f>SUM(Q46:Q59)</f>
        <v>0</v>
      </c>
      <c r="R45" s="228"/>
      <c r="S45" s="228"/>
      <c r="T45" s="229"/>
      <c r="U45" s="223"/>
      <c r="V45" s="223">
        <f>SUM(V46:V59)</f>
        <v>104.09</v>
      </c>
      <c r="W45" s="223"/>
      <c r="X45" s="223"/>
      <c r="Y45" s="223"/>
      <c r="AG45" t="s">
        <v>109</v>
      </c>
    </row>
    <row r="46" spans="1:60" ht="22.5" outlineLevel="1" x14ac:dyDescent="0.2">
      <c r="A46" s="231">
        <v>5</v>
      </c>
      <c r="B46" s="232" t="s">
        <v>205</v>
      </c>
      <c r="C46" s="242" t="s">
        <v>206</v>
      </c>
      <c r="D46" s="233" t="s">
        <v>207</v>
      </c>
      <c r="E46" s="234">
        <v>235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9.1999999999999998E-2</v>
      </c>
      <c r="O46" s="234">
        <f>ROUND(E46*N46,2)</f>
        <v>21.62</v>
      </c>
      <c r="P46" s="234">
        <v>0</v>
      </c>
      <c r="Q46" s="234">
        <f>ROUND(E46*P46,2)</f>
        <v>0</v>
      </c>
      <c r="R46" s="236" t="s">
        <v>208</v>
      </c>
      <c r="S46" s="236" t="s">
        <v>113</v>
      </c>
      <c r="T46" s="237" t="s">
        <v>113</v>
      </c>
      <c r="U46" s="222">
        <v>2.5000000000000001E-2</v>
      </c>
      <c r="V46" s="222">
        <f>ROUND(E46*U46,2)</f>
        <v>5.88</v>
      </c>
      <c r="W46" s="222"/>
      <c r="X46" s="222" t="s">
        <v>162</v>
      </c>
      <c r="Y46" s="222" t="s">
        <v>116</v>
      </c>
      <c r="Z46" s="212"/>
      <c r="AA46" s="212"/>
      <c r="AB46" s="212"/>
      <c r="AC46" s="212"/>
      <c r="AD46" s="212"/>
      <c r="AE46" s="212"/>
      <c r="AF46" s="212"/>
      <c r="AG46" s="212" t="s">
        <v>163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9" t="s">
        <v>209</v>
      </c>
      <c r="D47" s="248"/>
      <c r="E47" s="249">
        <v>235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167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31">
        <v>6</v>
      </c>
      <c r="B48" s="232" t="s">
        <v>210</v>
      </c>
      <c r="C48" s="242" t="s">
        <v>211</v>
      </c>
      <c r="D48" s="233" t="s">
        <v>207</v>
      </c>
      <c r="E48" s="234">
        <v>235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0.01</v>
      </c>
      <c r="O48" s="234">
        <f>ROUND(E48*N48,2)</f>
        <v>2.35</v>
      </c>
      <c r="P48" s="234">
        <v>0</v>
      </c>
      <c r="Q48" s="234">
        <f>ROUND(E48*P48,2)</f>
        <v>0</v>
      </c>
      <c r="R48" s="236" t="s">
        <v>212</v>
      </c>
      <c r="S48" s="236" t="s">
        <v>113</v>
      </c>
      <c r="T48" s="237" t="s">
        <v>113</v>
      </c>
      <c r="U48" s="222">
        <v>3.5999999999999997E-2</v>
      </c>
      <c r="V48" s="222">
        <f>ROUND(E48*U48,2)</f>
        <v>8.4600000000000009</v>
      </c>
      <c r="W48" s="222"/>
      <c r="X48" s="222" t="s">
        <v>162</v>
      </c>
      <c r="Y48" s="222" t="s">
        <v>116</v>
      </c>
      <c r="Z48" s="212"/>
      <c r="AA48" s="212"/>
      <c r="AB48" s="212"/>
      <c r="AC48" s="212"/>
      <c r="AD48" s="212"/>
      <c r="AE48" s="212"/>
      <c r="AF48" s="212"/>
      <c r="AG48" s="212" t="s">
        <v>163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9" t="s">
        <v>213</v>
      </c>
      <c r="D49" s="248"/>
      <c r="E49" s="249"/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167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59" t="s">
        <v>214</v>
      </c>
      <c r="D50" s="248"/>
      <c r="E50" s="249">
        <v>235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167</v>
      </c>
      <c r="AH50" s="212">
        <v>5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51">
        <v>7</v>
      </c>
      <c r="B51" s="252" t="s">
        <v>215</v>
      </c>
      <c r="C51" s="260" t="s">
        <v>216</v>
      </c>
      <c r="D51" s="253" t="s">
        <v>177</v>
      </c>
      <c r="E51" s="254">
        <v>1.5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21</v>
      </c>
      <c r="M51" s="256">
        <f>G51*(1+L51/100)</f>
        <v>0</v>
      </c>
      <c r="N51" s="254">
        <v>9.01E-2</v>
      </c>
      <c r="O51" s="254">
        <f>ROUND(E51*N51,2)</f>
        <v>0.14000000000000001</v>
      </c>
      <c r="P51" s="254">
        <v>0</v>
      </c>
      <c r="Q51" s="254">
        <f>ROUND(E51*P51,2)</f>
        <v>0</v>
      </c>
      <c r="R51" s="256" t="s">
        <v>208</v>
      </c>
      <c r="S51" s="256" t="s">
        <v>113</v>
      </c>
      <c r="T51" s="257" t="s">
        <v>113</v>
      </c>
      <c r="U51" s="222">
        <v>0.4415</v>
      </c>
      <c r="V51" s="222">
        <f>ROUND(E51*U51,2)</f>
        <v>0.66</v>
      </c>
      <c r="W51" s="222"/>
      <c r="X51" s="222" t="s">
        <v>162</v>
      </c>
      <c r="Y51" s="222" t="s">
        <v>116</v>
      </c>
      <c r="Z51" s="212"/>
      <c r="AA51" s="212"/>
      <c r="AB51" s="212"/>
      <c r="AC51" s="212"/>
      <c r="AD51" s="212"/>
      <c r="AE51" s="212"/>
      <c r="AF51" s="212"/>
      <c r="AG51" s="212" t="s">
        <v>163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1">
        <v>8</v>
      </c>
      <c r="B52" s="232" t="s">
        <v>217</v>
      </c>
      <c r="C52" s="242" t="s">
        <v>218</v>
      </c>
      <c r="D52" s="233" t="s">
        <v>207</v>
      </c>
      <c r="E52" s="234">
        <v>235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3.474E-2</v>
      </c>
      <c r="O52" s="234">
        <f>ROUND(E52*N52,2)</f>
        <v>8.16</v>
      </c>
      <c r="P52" s="234">
        <v>0</v>
      </c>
      <c r="Q52" s="234">
        <f>ROUND(E52*P52,2)</f>
        <v>0</v>
      </c>
      <c r="R52" s="236"/>
      <c r="S52" s="236" t="s">
        <v>123</v>
      </c>
      <c r="T52" s="237" t="s">
        <v>114</v>
      </c>
      <c r="U52" s="222">
        <v>0.37912000000000001</v>
      </c>
      <c r="V52" s="222">
        <f>ROUND(E52*U52,2)</f>
        <v>89.09</v>
      </c>
      <c r="W52" s="222"/>
      <c r="X52" s="222" t="s">
        <v>162</v>
      </c>
      <c r="Y52" s="222" t="s">
        <v>116</v>
      </c>
      <c r="Z52" s="212"/>
      <c r="AA52" s="212"/>
      <c r="AB52" s="212"/>
      <c r="AC52" s="212"/>
      <c r="AD52" s="212"/>
      <c r="AE52" s="212"/>
      <c r="AF52" s="212"/>
      <c r="AG52" s="212" t="s">
        <v>163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43" t="s">
        <v>219</v>
      </c>
      <c r="D53" s="239"/>
      <c r="E53" s="239"/>
      <c r="F53" s="239"/>
      <c r="G53" s="239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119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59" t="s">
        <v>220</v>
      </c>
      <c r="D54" s="248"/>
      <c r="E54" s="249">
        <v>235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167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1">
        <v>9</v>
      </c>
      <c r="B55" s="252" t="s">
        <v>221</v>
      </c>
      <c r="C55" s="260" t="s">
        <v>222</v>
      </c>
      <c r="D55" s="253" t="s">
        <v>223</v>
      </c>
      <c r="E55" s="254">
        <v>1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21</v>
      </c>
      <c r="M55" s="256">
        <f>G55*(1+L55/100)</f>
        <v>0</v>
      </c>
      <c r="N55" s="254">
        <v>0</v>
      </c>
      <c r="O55" s="254">
        <f>ROUND(E55*N55,2)</f>
        <v>0</v>
      </c>
      <c r="P55" s="254">
        <v>0</v>
      </c>
      <c r="Q55" s="254">
        <f>ROUND(E55*P55,2)</f>
        <v>0</v>
      </c>
      <c r="R55" s="256"/>
      <c r="S55" s="256" t="s">
        <v>123</v>
      </c>
      <c r="T55" s="257" t="s">
        <v>114</v>
      </c>
      <c r="U55" s="222">
        <v>0</v>
      </c>
      <c r="V55" s="222">
        <f>ROUND(E55*U55,2)</f>
        <v>0</v>
      </c>
      <c r="W55" s="222"/>
      <c r="X55" s="222" t="s">
        <v>162</v>
      </c>
      <c r="Y55" s="222" t="s">
        <v>116</v>
      </c>
      <c r="Z55" s="212"/>
      <c r="AA55" s="212"/>
      <c r="AB55" s="212"/>
      <c r="AC55" s="212"/>
      <c r="AD55" s="212"/>
      <c r="AE55" s="212"/>
      <c r="AF55" s="212"/>
      <c r="AG55" s="212" t="s">
        <v>163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1">
        <v>10</v>
      </c>
      <c r="B56" s="232" t="s">
        <v>224</v>
      </c>
      <c r="C56" s="242" t="s">
        <v>225</v>
      </c>
      <c r="D56" s="233" t="s">
        <v>170</v>
      </c>
      <c r="E56" s="234">
        <v>10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0.01</v>
      </c>
      <c r="O56" s="234">
        <f>ROUND(E56*N56,2)</f>
        <v>0.1</v>
      </c>
      <c r="P56" s="234">
        <v>0</v>
      </c>
      <c r="Q56" s="234">
        <f>ROUND(E56*P56,2)</f>
        <v>0</v>
      </c>
      <c r="R56" s="236"/>
      <c r="S56" s="236" t="s">
        <v>123</v>
      </c>
      <c r="T56" s="237" t="s">
        <v>114</v>
      </c>
      <c r="U56" s="222">
        <v>0</v>
      </c>
      <c r="V56" s="222">
        <f>ROUND(E56*U56,2)</f>
        <v>0</v>
      </c>
      <c r="W56" s="222"/>
      <c r="X56" s="222" t="s">
        <v>226</v>
      </c>
      <c r="Y56" s="222" t="s">
        <v>116</v>
      </c>
      <c r="Z56" s="212"/>
      <c r="AA56" s="212"/>
      <c r="AB56" s="212"/>
      <c r="AC56" s="212"/>
      <c r="AD56" s="212"/>
      <c r="AE56" s="212"/>
      <c r="AF56" s="212"/>
      <c r="AG56" s="212" t="s">
        <v>227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9" t="s">
        <v>228</v>
      </c>
      <c r="D57" s="248"/>
      <c r="E57" s="249">
        <v>9.4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167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59" t="s">
        <v>229</v>
      </c>
      <c r="D58" s="248"/>
      <c r="E58" s="249">
        <v>0.6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167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1">
        <v>11</v>
      </c>
      <c r="B59" s="252" t="s">
        <v>230</v>
      </c>
      <c r="C59" s="260" t="s">
        <v>231</v>
      </c>
      <c r="D59" s="253" t="s">
        <v>223</v>
      </c>
      <c r="E59" s="254">
        <v>1</v>
      </c>
      <c r="F59" s="255"/>
      <c r="G59" s="256">
        <f>ROUND(E59*F59,2)</f>
        <v>0</v>
      </c>
      <c r="H59" s="255"/>
      <c r="I59" s="256">
        <f>ROUND(E59*H59,2)</f>
        <v>0</v>
      </c>
      <c r="J59" s="255"/>
      <c r="K59" s="256">
        <f>ROUND(E59*J59,2)</f>
        <v>0</v>
      </c>
      <c r="L59" s="256">
        <v>21</v>
      </c>
      <c r="M59" s="256">
        <f>G59*(1+L59/100)</f>
        <v>0</v>
      </c>
      <c r="N59" s="254">
        <v>0</v>
      </c>
      <c r="O59" s="254">
        <f>ROUND(E59*N59,2)</f>
        <v>0</v>
      </c>
      <c r="P59" s="254">
        <v>0</v>
      </c>
      <c r="Q59" s="254">
        <f>ROUND(E59*P59,2)</f>
        <v>0</v>
      </c>
      <c r="R59" s="256"/>
      <c r="S59" s="256" t="s">
        <v>123</v>
      </c>
      <c r="T59" s="257" t="s">
        <v>114</v>
      </c>
      <c r="U59" s="222">
        <v>0</v>
      </c>
      <c r="V59" s="222">
        <f>ROUND(E59*U59,2)</f>
        <v>0</v>
      </c>
      <c r="W59" s="222"/>
      <c r="X59" s="222" t="s">
        <v>226</v>
      </c>
      <c r="Y59" s="222" t="s">
        <v>116</v>
      </c>
      <c r="Z59" s="212"/>
      <c r="AA59" s="212"/>
      <c r="AB59" s="212"/>
      <c r="AC59" s="212"/>
      <c r="AD59" s="212"/>
      <c r="AE59" s="212"/>
      <c r="AF59" s="212"/>
      <c r="AG59" s="212" t="s">
        <v>227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24" t="s">
        <v>108</v>
      </c>
      <c r="B60" s="225" t="s">
        <v>75</v>
      </c>
      <c r="C60" s="241" t="s">
        <v>76</v>
      </c>
      <c r="D60" s="226"/>
      <c r="E60" s="227"/>
      <c r="F60" s="228"/>
      <c r="G60" s="228">
        <f>SUMIF(AG61:AG62,"&lt;&gt;NOR",G61:G62)</f>
        <v>0</v>
      </c>
      <c r="H60" s="228"/>
      <c r="I60" s="228">
        <f>SUM(I61:I62)</f>
        <v>0</v>
      </c>
      <c r="J60" s="228"/>
      <c r="K60" s="228">
        <f>SUM(K61:K62)</f>
        <v>0</v>
      </c>
      <c r="L60" s="228"/>
      <c r="M60" s="228">
        <f>SUM(M61:M62)</f>
        <v>0</v>
      </c>
      <c r="N60" s="227"/>
      <c r="O60" s="227">
        <f>SUM(O61:O62)</f>
        <v>0</v>
      </c>
      <c r="P60" s="227"/>
      <c r="Q60" s="227">
        <f>SUM(Q61:Q62)</f>
        <v>0</v>
      </c>
      <c r="R60" s="228"/>
      <c r="S60" s="228"/>
      <c r="T60" s="229"/>
      <c r="U60" s="223"/>
      <c r="V60" s="223">
        <f>SUM(V61:V62)</f>
        <v>60.4</v>
      </c>
      <c r="W60" s="223"/>
      <c r="X60" s="223"/>
      <c r="Y60" s="223"/>
      <c r="AG60" t="s">
        <v>109</v>
      </c>
    </row>
    <row r="61" spans="1:60" outlineLevel="1" x14ac:dyDescent="0.2">
      <c r="A61" s="231">
        <v>12</v>
      </c>
      <c r="B61" s="232" t="s">
        <v>232</v>
      </c>
      <c r="C61" s="242" t="s">
        <v>233</v>
      </c>
      <c r="D61" s="233" t="s">
        <v>234</v>
      </c>
      <c r="E61" s="234">
        <v>47.787909999999997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6" t="s">
        <v>235</v>
      </c>
      <c r="S61" s="236" t="s">
        <v>113</v>
      </c>
      <c r="T61" s="237" t="s">
        <v>113</v>
      </c>
      <c r="U61" s="222">
        <v>1.264</v>
      </c>
      <c r="V61" s="222">
        <f>ROUND(E61*U61,2)</f>
        <v>60.4</v>
      </c>
      <c r="W61" s="222"/>
      <c r="X61" s="222" t="s">
        <v>236</v>
      </c>
      <c r="Y61" s="222" t="s">
        <v>116</v>
      </c>
      <c r="Z61" s="212"/>
      <c r="AA61" s="212"/>
      <c r="AB61" s="212"/>
      <c r="AC61" s="212"/>
      <c r="AD61" s="212"/>
      <c r="AE61" s="212"/>
      <c r="AF61" s="212"/>
      <c r="AG61" s="212" t="s">
        <v>237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2" x14ac:dyDescent="0.2">
      <c r="A62" s="219"/>
      <c r="B62" s="220"/>
      <c r="C62" s="258" t="s">
        <v>238</v>
      </c>
      <c r="D62" s="250"/>
      <c r="E62" s="250"/>
      <c r="F62" s="250"/>
      <c r="G62" s="250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165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38" t="str">
        <f>C62</f>
        <v>přesun hmot pro budovy občanské výstavby (JKSO 801), budovy pro bydlení (JKSO 803) budovy pro výrobu a služby (JKSO 812) s nosnou svislou konstrukcí monolitickou betonovou tyčovou nebo plošnou</v>
      </c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24" t="s">
        <v>108</v>
      </c>
      <c r="B63" s="225" t="s">
        <v>77</v>
      </c>
      <c r="C63" s="241" t="s">
        <v>78</v>
      </c>
      <c r="D63" s="226"/>
      <c r="E63" s="227"/>
      <c r="F63" s="228"/>
      <c r="G63" s="228">
        <f>SUMIF(AG64:AG67,"&lt;&gt;NOR",G64:G67)</f>
        <v>0</v>
      </c>
      <c r="H63" s="228"/>
      <c r="I63" s="228">
        <f>SUM(I64:I67)</f>
        <v>0</v>
      </c>
      <c r="J63" s="228"/>
      <c r="K63" s="228">
        <f>SUM(K64:K67)</f>
        <v>0</v>
      </c>
      <c r="L63" s="228"/>
      <c r="M63" s="228">
        <f>SUM(M64:M67)</f>
        <v>0</v>
      </c>
      <c r="N63" s="227"/>
      <c r="O63" s="227">
        <f>SUM(O64:O67)</f>
        <v>7.0000000000000007E-2</v>
      </c>
      <c r="P63" s="227"/>
      <c r="Q63" s="227">
        <f>SUM(Q64:Q67)</f>
        <v>0</v>
      </c>
      <c r="R63" s="228"/>
      <c r="S63" s="228"/>
      <c r="T63" s="229"/>
      <c r="U63" s="223"/>
      <c r="V63" s="223">
        <f>SUM(V64:V67)</f>
        <v>48.510000000000005</v>
      </c>
      <c r="W63" s="223"/>
      <c r="X63" s="223"/>
      <c r="Y63" s="223"/>
      <c r="AG63" t="s">
        <v>109</v>
      </c>
    </row>
    <row r="64" spans="1:60" outlineLevel="1" x14ac:dyDescent="0.2">
      <c r="A64" s="231">
        <v>13</v>
      </c>
      <c r="B64" s="232" t="s">
        <v>239</v>
      </c>
      <c r="C64" s="242" t="s">
        <v>240</v>
      </c>
      <c r="D64" s="233" t="s">
        <v>207</v>
      </c>
      <c r="E64" s="234">
        <v>147.44999999999999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2.1000000000000001E-4</v>
      </c>
      <c r="O64" s="234">
        <f>ROUND(E64*N64,2)</f>
        <v>0.03</v>
      </c>
      <c r="P64" s="234">
        <v>0</v>
      </c>
      <c r="Q64" s="234">
        <f>ROUND(E64*P64,2)</f>
        <v>0</v>
      </c>
      <c r="R64" s="236" t="s">
        <v>241</v>
      </c>
      <c r="S64" s="236" t="s">
        <v>113</v>
      </c>
      <c r="T64" s="237" t="s">
        <v>113</v>
      </c>
      <c r="U64" s="222">
        <v>0.09</v>
      </c>
      <c r="V64" s="222">
        <f>ROUND(E64*U64,2)</f>
        <v>13.27</v>
      </c>
      <c r="W64" s="222"/>
      <c r="X64" s="222" t="s">
        <v>162</v>
      </c>
      <c r="Y64" s="222" t="s">
        <v>116</v>
      </c>
      <c r="Z64" s="212"/>
      <c r="AA64" s="212"/>
      <c r="AB64" s="212"/>
      <c r="AC64" s="212"/>
      <c r="AD64" s="212"/>
      <c r="AE64" s="212"/>
      <c r="AF64" s="212"/>
      <c r="AG64" s="212" t="s">
        <v>163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9" t="s">
        <v>242</v>
      </c>
      <c r="D65" s="248"/>
      <c r="E65" s="249">
        <v>147.44999999999999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167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1">
        <v>14</v>
      </c>
      <c r="B66" s="232" t="s">
        <v>243</v>
      </c>
      <c r="C66" s="242" t="s">
        <v>244</v>
      </c>
      <c r="D66" s="233" t="s">
        <v>207</v>
      </c>
      <c r="E66" s="234">
        <v>147.44999999999999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2.4000000000000001E-4</v>
      </c>
      <c r="O66" s="234">
        <f>ROUND(E66*N66,2)</f>
        <v>0.04</v>
      </c>
      <c r="P66" s="234">
        <v>0</v>
      </c>
      <c r="Q66" s="234">
        <f>ROUND(E66*P66,2)</f>
        <v>0</v>
      </c>
      <c r="R66" s="236" t="s">
        <v>241</v>
      </c>
      <c r="S66" s="236" t="s">
        <v>113</v>
      </c>
      <c r="T66" s="237" t="s">
        <v>113</v>
      </c>
      <c r="U66" s="222">
        <v>0.23899999999999999</v>
      </c>
      <c r="V66" s="222">
        <f>ROUND(E66*U66,2)</f>
        <v>35.24</v>
      </c>
      <c r="W66" s="222"/>
      <c r="X66" s="222" t="s">
        <v>162</v>
      </c>
      <c r="Y66" s="222" t="s">
        <v>116</v>
      </c>
      <c r="Z66" s="212"/>
      <c r="AA66" s="212"/>
      <c r="AB66" s="212"/>
      <c r="AC66" s="212"/>
      <c r="AD66" s="212"/>
      <c r="AE66" s="212"/>
      <c r="AF66" s="212"/>
      <c r="AG66" s="212" t="s">
        <v>163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9" t="s">
        <v>245</v>
      </c>
      <c r="D67" s="248"/>
      <c r="E67" s="249">
        <v>147.44999999999999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167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3"/>
      <c r="B68" s="4"/>
      <c r="C68" s="245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v>15</v>
      </c>
      <c r="AF68">
        <v>21</v>
      </c>
      <c r="AG68" t="s">
        <v>94</v>
      </c>
    </row>
    <row r="69" spans="1:60" x14ac:dyDescent="0.2">
      <c r="A69" s="215"/>
      <c r="B69" s="216" t="s">
        <v>29</v>
      </c>
      <c r="C69" s="246"/>
      <c r="D69" s="217"/>
      <c r="E69" s="218"/>
      <c r="F69" s="218"/>
      <c r="G69" s="230">
        <f>G8+G12+G45+G60+G63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f>SUMIF(L7:L67,AE68,G7:G67)</f>
        <v>0</v>
      </c>
      <c r="AF69">
        <f>SUMIF(L7:L67,AF68,G7:G67)</f>
        <v>0</v>
      </c>
      <c r="AG69" t="s">
        <v>156</v>
      </c>
    </row>
    <row r="70" spans="1:60" x14ac:dyDescent="0.2">
      <c r="C70" s="247"/>
      <c r="D70" s="10"/>
      <c r="AG70" t="s">
        <v>157</v>
      </c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tPzEG/sLUXtOeXGmIUQrcJW8nzudiUfoE30mmzL0GoX3O326+Co9L+xx0qbg55CMUDzRWiY3eLoMMsBwYULLw==" saltValue="mlUfvyYLcyMXJlPbYLA6eA==" spinCount="100000" sheet="1" formatRows="0"/>
  <mergeCells count="8">
    <mergeCell ref="C53:G53"/>
    <mergeCell ref="C62:G62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III.ET SO 00 Pol</vt:lpstr>
      <vt:lpstr>III.ET SO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'III.ET SO 00 Pol'!Názvy_tisku</vt:lpstr>
      <vt:lpstr>'III.ET SO 07 Pol'!Názvy_tisku</vt:lpstr>
      <vt:lpstr>oadresa</vt:lpstr>
      <vt:lpstr>Stavba!Objednatel</vt:lpstr>
      <vt:lpstr>Stavba!Objekt</vt:lpstr>
      <vt:lpstr>'III.ET SO 00 Pol'!Oblast_tisku</vt:lpstr>
      <vt:lpstr>'III.ET SO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Vabr</dc:creator>
  <cp:lastModifiedBy>Erik Vabr</cp:lastModifiedBy>
  <cp:lastPrinted>2019-03-19T12:27:02Z</cp:lastPrinted>
  <dcterms:created xsi:type="dcterms:W3CDTF">2009-04-08T07:15:50Z</dcterms:created>
  <dcterms:modified xsi:type="dcterms:W3CDTF">2025-02-03T17:43:55Z</dcterms:modified>
</cp:coreProperties>
</file>